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FILESRV\Redirection\ichristodoulou\Desktop\Form RBSF-MC\"/>
    </mc:Choice>
  </mc:AlternateContent>
  <xr:revisionPtr revIDLastSave="0" documentId="13_ncr:1_{D3789BC6-479E-4B65-BEDA-CA32A10986C4}" xr6:coauthVersionLast="47" xr6:coauthVersionMax="47" xr10:uidLastSave="{00000000-0000-0000-0000-000000000000}"/>
  <bookViews>
    <workbookView xWindow="-120" yWindow="-120" windowWidth="29040" windowHeight="15840" tabRatio="812" xr2:uid="{00000000-000D-0000-FFFF-FFFF00000000}"/>
  </bookViews>
  <sheets>
    <sheet name="Instructions" sheetId="8" r:id="rId1"/>
    <sheet name="Section A" sheetId="6" r:id="rId2"/>
    <sheet name="Section B" sheetId="3" r:id="rId3"/>
    <sheet name="Section  C1" sheetId="13" r:id="rId4"/>
    <sheet name="Section C2" sheetId="31" r:id="rId5"/>
    <sheet name="Section D" sheetId="9" r:id="rId6"/>
    <sheet name="Section E" sheetId="14" r:id="rId7"/>
    <sheet name="Section F" sheetId="11" r:id="rId8"/>
    <sheet name="Section G" sheetId="12" r:id="rId9"/>
    <sheet name="Section H" sheetId="18" r:id="rId10"/>
    <sheet name="Section I" sheetId="32" r:id="rId11"/>
    <sheet name="Section K" sheetId="38" r:id="rId12"/>
    <sheet name="Section L" sheetId="39" r:id="rId13"/>
    <sheet name="Section M" sheetId="40" r:id="rId14"/>
    <sheet name="Section N" sheetId="42" r:id="rId15"/>
    <sheet name="Section O" sheetId="43" r:id="rId16"/>
    <sheet name="Section P" sheetId="44" r:id="rId17"/>
    <sheet name="Section Q" sheetId="45" r:id="rId18"/>
    <sheet name="Section R" sheetId="46" r:id="rId19"/>
    <sheet name="Validation Tests" sheetId="37" r:id="rId20"/>
    <sheet name="Allowed values" sheetId="19" r:id="rId21"/>
    <sheet name="Definitions" sheetId="25" r:id="rId22"/>
  </sheets>
  <externalReferences>
    <externalReference r:id="rId23"/>
    <externalReference r:id="rId24"/>
    <externalReference r:id="rId25"/>
    <externalReference r:id="rId26"/>
  </externalReferences>
  <definedNames>
    <definedName name="Allocation">'Allowed values'!$B$17:$B$20</definedName>
    <definedName name="Articles">'Allowed values'!$B$588:$B$590</definedName>
    <definedName name="CIS">'Allowed values'!$B$34:$B$37</definedName>
    <definedName name="ClientCategorisationList" localSheetId="14">'[1]Allowed Values'!#REF!</definedName>
    <definedName name="ClientCategorisationList" localSheetId="15">'[1]Allowed Values'!#REF!</definedName>
    <definedName name="ClientCategorisationList" localSheetId="19">'[2]Allowed Values'!$B$262:$B$265</definedName>
    <definedName name="ClientCategorisationList">'[1]Allowed Values'!#REF!</definedName>
    <definedName name="Clients_Risk_Categ" localSheetId="14">'[3]Allowed Values'!#REF!</definedName>
    <definedName name="Clients_Risk_Categ" localSheetId="15">'[3]Allowed Values'!#REF!</definedName>
    <definedName name="Clients_Risk_Categ">'[3]Allowed Values'!#REF!</definedName>
    <definedName name="countries" localSheetId="19">'[3]Allowed Values'!$B$13:$B$262</definedName>
    <definedName name="Countries">'Allowed values'!$B$50:$B$300</definedName>
    <definedName name="Countries_other_than_CY">'Allowed values'!$B$315:$B$564</definedName>
    <definedName name="CountriesList" localSheetId="14">'[1]Allowed Values'!#REF!</definedName>
    <definedName name="CountriesList" localSheetId="15">'[1]Allowed Values'!#REF!</definedName>
    <definedName name="CountriesList" localSheetId="19">'[2]Allowed Values'!$B$9:$B$258</definedName>
    <definedName name="CountriesList">'[1]Allowed Values'!#REF!</definedName>
    <definedName name="countryFundDomicile" localSheetId="14">'Allowed values'!#REF!</definedName>
    <definedName name="countryFundDomicile" localSheetId="15">'Allowed values'!#REF!</definedName>
    <definedName name="countryFundDomicile">'Allowed values'!#REF!</definedName>
    <definedName name="Currencies" localSheetId="14">'[1]Allowed Values'!#REF!</definedName>
    <definedName name="Currencies" localSheetId="15">'[1]Allowed Values'!#REF!</definedName>
    <definedName name="Currencies" localSheetId="19">!#REF!</definedName>
    <definedName name="Currencies">'[1]Allowed Values'!#REF!</definedName>
    <definedName name="Delegated">'Allowed values'!$B$593:$B$596</definedName>
    <definedName name="Delegation">'Allowed values'!$B$594:$B$596</definedName>
    <definedName name="Dep">'Allowed values'!$C$605:$C$610</definedName>
    <definedName name="Depositary">'Allowed values'!$B$605:$B$610</definedName>
    <definedName name="Description_Fund">'Allowed values'!$B$572:$B$576</definedName>
    <definedName name="dfd" localSheetId="14">#REF!</definedName>
    <definedName name="dfd" localSheetId="15">#REF!</definedName>
    <definedName name="dfd">#REF!</definedName>
    <definedName name="ex_nonex" localSheetId="14">'[3]Allowed Values'!#REF!</definedName>
    <definedName name="ex_nonex" localSheetId="15">'[3]Allowed Values'!#REF!</definedName>
    <definedName name="ex_nonex">'[3]Allowed Values'!#REF!</definedName>
    <definedName name="extent">'Allowed values'!$B$583:$B$585</definedName>
    <definedName name="Financial_Losses">'Allowed values'!$B$23:$B$26</definedName>
    <definedName name="GI">'[3]Section A'!$C$35</definedName>
    <definedName name="Leverage">'Allowed values'!$B$45:$B$47</definedName>
    <definedName name="List_basis" localSheetId="14">'[1]Allowed Values'!#REF!</definedName>
    <definedName name="List_basis" localSheetId="15">'[1]Allowed Values'!#REF!</definedName>
    <definedName name="List_basis" localSheetId="19">'[2]Allowed Values'!$B$322:$B$323</definedName>
    <definedName name="List_basis">'[1]Allowed Values'!#REF!</definedName>
    <definedName name="List_BasisOfPreparation" localSheetId="14">'[1]Allowed Values'!#REF!</definedName>
    <definedName name="List_BasisOfPreparation" localSheetId="15">'[1]Allowed Values'!#REF!</definedName>
    <definedName name="List_BasisOfPreparation">'[1]Allowed Values'!#REF!</definedName>
    <definedName name="List_capacity" localSheetId="14">'[1]Allowed Values'!#REF!</definedName>
    <definedName name="List_capacity" localSheetId="15">'[1]Allowed Values'!#REF!</definedName>
    <definedName name="List_capacity">'[1]Allowed Values'!#REF!</definedName>
    <definedName name="List_ClientCategorization" localSheetId="14">'[1]Allowed Values'!#REF!</definedName>
    <definedName name="List_ClientCategorization" localSheetId="15">'[1]Allowed Values'!#REF!</definedName>
    <definedName name="List_ClientCategorization">'[1]Allowed Values'!#REF!</definedName>
    <definedName name="List_ClientsMoney" localSheetId="14">'[1]Allowed Values'!#REF!</definedName>
    <definedName name="List_ClientsMoney" localSheetId="15">'[1]Allowed Values'!#REF!</definedName>
    <definedName name="List_ClientsMoney" localSheetId="19">'[2]Allowed Values'!$B$313:$B$315</definedName>
    <definedName name="List_ClientsMoney">'[1]Allowed Values'!#REF!</definedName>
    <definedName name="List_Countries">'[1]Allowed Values'!$B$67:$B$316</definedName>
    <definedName name="List_Currencies" localSheetId="14">#REF!</definedName>
    <definedName name="List_Currencies" localSheetId="15">#REF!</definedName>
    <definedName name="List_Currencies">#REF!</definedName>
    <definedName name="List_Ind" localSheetId="14">'[1]Allowed Values'!#REF!</definedName>
    <definedName name="List_Ind" localSheetId="15">'[1]Allowed Values'!#REF!</definedName>
    <definedName name="List_Ind">'[1]Allowed Values'!#REF!</definedName>
    <definedName name="List_Leverage" localSheetId="14">'[1]Allowed Values'!#REF!</definedName>
    <definedName name="List_Leverage" localSheetId="15">'[1]Allowed Values'!#REF!</definedName>
    <definedName name="List_Leverage" localSheetId="19">'[2]Allowed Values'!$B$326:$B$332</definedName>
    <definedName name="List_Leverage">'[1]Allowed Values'!#REF!</definedName>
    <definedName name="List_LocalMarket" localSheetId="14">'[1]Allowed Values'!#REF!</definedName>
    <definedName name="List_LocalMarket" localSheetId="15">'[1]Allowed Values'!#REF!</definedName>
    <definedName name="List_LocalMarket">'[1]Allowed Values'!#REF!</definedName>
    <definedName name="List_MarketTraded" localSheetId="14">'[1]Allowed Values'!#REF!</definedName>
    <definedName name="List_MarketTraded" localSheetId="15">'[1]Allowed Values'!#REF!</definedName>
    <definedName name="List_MarketTraded">'[1]Allowed Values'!#REF!</definedName>
    <definedName name="List_MarketTradedInternational" localSheetId="14">'[1]Allowed Values'!#REF!</definedName>
    <definedName name="List_MarketTradedInternational" localSheetId="15">'[1]Allowed Values'!#REF!</definedName>
    <definedName name="List_MarketTradedInternational">'[1]Allowed Values'!#REF!</definedName>
    <definedName name="List_NoYES">'[1]Allowed Values'!$B$57:$B$59</definedName>
    <definedName name="List_Opinion" localSheetId="14">!#REF!</definedName>
    <definedName name="List_Opinion" localSheetId="15">!#REF!</definedName>
    <definedName name="List_Opinion">!#REF!</definedName>
    <definedName name="List_Relation" localSheetId="14">'[1]Allowed Values'!#REF!</definedName>
    <definedName name="List_Relation" localSheetId="15">'[1]Allowed Values'!#REF!</definedName>
    <definedName name="List_Relation">'[1]Allowed Values'!#REF!</definedName>
    <definedName name="List_Shareh.relation" localSheetId="14">'[1]Allowed Values'!#REF!</definedName>
    <definedName name="List_Shareh.relation" localSheetId="15">'[1]Allowed Values'!#REF!</definedName>
    <definedName name="List_Shareh.relation">'[1]Allowed Values'!#REF!</definedName>
    <definedName name="List_SharehRelation" localSheetId="14">'[1]Allowed Values'!#REF!</definedName>
    <definedName name="List_SharehRelation" localSheetId="15">'[1]Allowed Values'!#REF!</definedName>
    <definedName name="List_SharehRelation">'[1]Allowed Values'!#REF!</definedName>
    <definedName name="List_Typeofentities" localSheetId="14">'[1]Allowed Values'!#REF!</definedName>
    <definedName name="List_Typeofentities" localSheetId="15">'[1]Allowed Values'!#REF!</definedName>
    <definedName name="List_Typeofentities">'[1]Allowed Values'!#REF!</definedName>
    <definedName name="List_TypeOfEntity" localSheetId="14">'[1]Allowed Values'!#REF!</definedName>
    <definedName name="List_TypeOfEntity" localSheetId="15">'[1]Allowed Values'!#REF!</definedName>
    <definedName name="List_TypeOfEntity">'[1]Allowed Values'!#REF!</definedName>
    <definedName name="List_TypeofIssuer" localSheetId="14">'[1]Allowed Values'!#REF!</definedName>
    <definedName name="List_TypeofIssuer" localSheetId="15">'[1]Allowed Values'!#REF!</definedName>
    <definedName name="List_TypeofIssuer">'[1]Allowed Values'!#REF!</definedName>
    <definedName name="List_YesNo" localSheetId="14">'[1]Allowed Values'!#REF!</definedName>
    <definedName name="List_YesNo" localSheetId="15">'[1]Allowed Values'!#REF!</definedName>
    <definedName name="List_YesNo" localSheetId="19">'[2]Allowed Values'!$B$318:$B$319</definedName>
    <definedName name="List_YesNo">'[1]Allowed Values'!#REF!</definedName>
    <definedName name="Manager">'Allowed values'!$B$8:$B$9</definedName>
    <definedName name="months">'Allowed values'!$B$672:$B$684</definedName>
    <definedName name="Open_Closed">'Allowed values'!$B$579:$B$580</definedName>
    <definedName name="Positive">'Allowed values'!$B$12:$B$14</definedName>
    <definedName name="_xlnm.Print_Area" localSheetId="20">'Allowed values'!$A$1:$B$703</definedName>
    <definedName name="_xlnm.Print_Area" localSheetId="21">Definitions!$A$1:$J$95</definedName>
    <definedName name="_xlnm.Print_Area" localSheetId="0">Instructions!$A$1:$J$31</definedName>
    <definedName name="_xlnm.Print_Area" localSheetId="3">'Section  C1'!$A$1:$L$70</definedName>
    <definedName name="_xlnm.Print_Area" localSheetId="1">'Section A'!$A$1:$E$35</definedName>
    <definedName name="_xlnm.Print_Area" localSheetId="2">'Section B'!$A$1:$M$433</definedName>
    <definedName name="_xlnm.Print_Area" localSheetId="4">'Section C2'!$A$1:$J$53</definedName>
    <definedName name="_xlnm.Print_Area" localSheetId="5">'Section D'!$A$1:$K$48</definedName>
    <definedName name="_xlnm.Print_Area" localSheetId="6">'Section E'!$A$1:$K$84</definedName>
    <definedName name="_xlnm.Print_Area" localSheetId="7">'Section F'!$A$1:$J$73</definedName>
    <definedName name="_xlnm.Print_Area" localSheetId="8">'Section G'!$A$1:$J$40</definedName>
    <definedName name="_xlnm.Print_Area" localSheetId="9">'Section H'!$A$1:$E$34</definedName>
    <definedName name="_xlnm.Print_Area" localSheetId="10">'Section I'!$A$1:$FG$150</definedName>
    <definedName name="_xlnm.Print_Area" localSheetId="11">'Section K'!$A$1:$H$62</definedName>
    <definedName name="_xlnm.Print_Area" localSheetId="12">'Section L'!$A$1:$G$66</definedName>
    <definedName name="_xlnm.Print_Area" localSheetId="13">'Section M'!$A$1:$H$100</definedName>
    <definedName name="_xlnm.Print_Area" localSheetId="14">'Section N'!$A$1:$H$96</definedName>
    <definedName name="_xlnm.Print_Area" localSheetId="15">'Section O'!$A$1:$H$304</definedName>
    <definedName name="_xlnm.Print_Area" localSheetId="16">'Section P'!$A$1:$Y$276</definedName>
    <definedName name="_xlnm.Print_Area" localSheetId="17">'Section Q'!$A$1:$FH$117</definedName>
    <definedName name="_xlnm.Print_Area" localSheetId="18">'Section R'!$A$1:$K$67</definedName>
    <definedName name="_xlnm.Print_Area" localSheetId="19">'Validation Tests'!$A$1:$F$379</definedName>
    <definedName name="Rating">'Allowed values'!$B$303:$B$312</definedName>
    <definedName name="Regime">'Allowed values'!$B$613:$B$665</definedName>
    <definedName name="RelationList" localSheetId="14">'[1]Allowed Values'!#REF!</definedName>
    <definedName name="RelationList" localSheetId="15">'[1]Allowed Values'!#REF!</definedName>
    <definedName name="RelationList" localSheetId="19">'[2]Allowed Values'!$B$279:$B$281</definedName>
    <definedName name="RelationList">'[1]Allowed Values'!#REF!</definedName>
    <definedName name="Score">'Allowed values'!$C$303:$C$313</definedName>
    <definedName name="Section___O">'Section O'!#REF!</definedName>
    <definedName name="Section__O">'Section O'!#REF!</definedName>
    <definedName name="Section_K">'Section K'!$D$61</definedName>
    <definedName name="Section_L">'Section L'!$D$65</definedName>
    <definedName name="Section_M" localSheetId="14">'Section N'!#REF!</definedName>
    <definedName name="Section_M" localSheetId="15">'Section O'!#REF!</definedName>
    <definedName name="Section_M">'Section M'!$D$99</definedName>
    <definedName name="Section_N" localSheetId="15">'Section O'!#REF!</definedName>
    <definedName name="Section_N">'Section N'!$D$95</definedName>
    <definedName name="Section_O">'Section O'!$D$303</definedName>
    <definedName name="Section_P">'Section P'!$D$15</definedName>
    <definedName name="SectionC2">'Section C2'!$D$52</definedName>
    <definedName name="SectionO">'Section O'!#REF!</definedName>
    <definedName name="Services">'Allowed values'!$B$29:$B$31</definedName>
    <definedName name="SI">'Section I'!$F$148</definedName>
    <definedName name="SJ">#REF!</definedName>
    <definedName name="Type">'Allowed values'!$B$668:$B$669</definedName>
    <definedName name="typeofentityList" localSheetId="14">'[1]Allowed Values'!#REF!</definedName>
    <definedName name="typeofentityList" localSheetId="15">'[1]Allowed Values'!#REF!</definedName>
    <definedName name="typeofentityList" localSheetId="19">'[2]Allowed Values'!$B$269:$B$276</definedName>
    <definedName name="typeofentityList">'[1]Allowed Values'!#REF!</definedName>
    <definedName name="Val">'Allowed values'!$B$599:$B$602</definedName>
    <definedName name="Validation_B">'[1]Section C'!$E$25</definedName>
    <definedName name="Validation_D">'[1]Section D'!$E$120</definedName>
    <definedName name="Validation_E">'[1]Section E'!$B$31</definedName>
    <definedName name="Validation_F">'[1]Section F'!$E$42</definedName>
    <definedName name="ValidationA">'Section A'!$D$34</definedName>
    <definedName name="ValidationB">'Section B'!$E$432</definedName>
    <definedName name="ValidationC1">'Section  C1'!$D$69</definedName>
    <definedName name="ValidationC2">'Section C2'!$B$6:$B$38</definedName>
    <definedName name="ValidationD">'Section D'!$E$47</definedName>
    <definedName name="ValidationDate_GI" localSheetId="14">'[1]General Info'!#REF!</definedName>
    <definedName name="ValidationDate_GI" localSheetId="15">'[1]General Info'!#REF!</definedName>
    <definedName name="ValidationDate_GI" localSheetId="19">'[2]General Info'!#REF!</definedName>
    <definedName name="ValidationDate_GI">'[1]General Info'!#REF!</definedName>
    <definedName name="ValidationDate_SectionA" localSheetId="14">'[1]Section A'!#REF!</definedName>
    <definedName name="ValidationDate_SectionA" localSheetId="15">'[1]Section A'!#REF!</definedName>
    <definedName name="ValidationDate_SectionA" localSheetId="19">'[2]Section A'!#REF!</definedName>
    <definedName name="ValidationDate_SectionA">'[1]Section A'!#REF!</definedName>
    <definedName name="ValidationDate_SectionB" localSheetId="14">#REF!</definedName>
    <definedName name="ValidationDate_SectionB" localSheetId="15">#REF!</definedName>
    <definedName name="ValidationDate_SectionB" localSheetId="19">'[2]Section B'!#REF!</definedName>
    <definedName name="ValidationDate_SectionB">#REF!</definedName>
    <definedName name="ValidationDate_SectionC" localSheetId="14">#REF!</definedName>
    <definedName name="ValidationDate_SectionC" localSheetId="15">#REF!</definedName>
    <definedName name="ValidationDate_SectionC">#REF!</definedName>
    <definedName name="ValidationDate_SectionD" localSheetId="14">#REF!</definedName>
    <definedName name="ValidationDate_SectionD" localSheetId="15">#REF!</definedName>
    <definedName name="ValidationDate_SectionD">#REF!</definedName>
    <definedName name="ValidationDate_SectionE" localSheetId="14">#REF!</definedName>
    <definedName name="ValidationDate_SectionE" localSheetId="15">#REF!</definedName>
    <definedName name="ValidationDate_SectionE">#REF!</definedName>
    <definedName name="ValidationDate_SectionF" localSheetId="14">#REF!</definedName>
    <definedName name="ValidationDate_SectionF" localSheetId="15">#REF!</definedName>
    <definedName name="ValidationDate_SectionF">#REF!</definedName>
    <definedName name="ValidationE">'Section E'!$E$83</definedName>
    <definedName name="ValidationF">'Section F'!$D$72</definedName>
    <definedName name="ValidationG">'Section G'!$D$39</definedName>
    <definedName name="ValidationH">'Section H'!$C$33</definedName>
    <definedName name="ValidationQ">'Section Q'!$D$115</definedName>
    <definedName name="ValidationR">'Section R'!$E$65</definedName>
    <definedName name="ValidationResult_GI" localSheetId="19">'[2]General Info'!$C$36</definedName>
    <definedName name="ValidationResult_GI">'[1]General Info'!$C$46</definedName>
    <definedName name="ValidationResult_SectionA" localSheetId="19">'[2]Section A'!$E$17</definedName>
    <definedName name="ValidationResult_SectionA">'[1]Section A'!$E$25</definedName>
    <definedName name="ValidationResult_SectionB" localSheetId="14">#REF!</definedName>
    <definedName name="ValidationResult_SectionB" localSheetId="15">#REF!</definedName>
    <definedName name="ValidationResult_SectionB" localSheetId="19">'[2]Section B'!$F$14</definedName>
    <definedName name="ValidationResult_SectionB">#REF!</definedName>
    <definedName name="ValidationResult_SectionC" localSheetId="14">#REF!</definedName>
    <definedName name="ValidationResult_SectionC" localSheetId="15">#REF!</definedName>
    <definedName name="ValidationResult_SectionC" localSheetId="19">'[2]Section C'!$F$12</definedName>
    <definedName name="ValidationResult_SectionC">#REF!</definedName>
    <definedName name="ValidationResult_SectionD" localSheetId="14">#REF!</definedName>
    <definedName name="ValidationResult_SectionD" localSheetId="15">#REF!</definedName>
    <definedName name="ValidationResult_SectionD" localSheetId="19">'[2]Section D(1)'!$M$8</definedName>
    <definedName name="ValidationResult_SectionD">#REF!</definedName>
    <definedName name="ValidationResult_SectionD_2" localSheetId="14">#REF!</definedName>
    <definedName name="ValidationResult_SectionD_2" localSheetId="15">#REF!</definedName>
    <definedName name="ValidationResult_SectionD_2">#REF!</definedName>
    <definedName name="ValidationResult_SectionD1" localSheetId="14">#REF!</definedName>
    <definedName name="ValidationResult_SectionD1" localSheetId="15">#REF!</definedName>
    <definedName name="ValidationResult_SectionD1">#REF!</definedName>
    <definedName name="ValidationResult_SectionD2" localSheetId="14">#REF!</definedName>
    <definedName name="ValidationResult_SectionD2" localSheetId="15">#REF!</definedName>
    <definedName name="ValidationResult_SectionD2">#REF!</definedName>
    <definedName name="ValidationResult_SectionE" localSheetId="14">#REF!</definedName>
    <definedName name="ValidationResult_SectionE" localSheetId="15">#REF!</definedName>
    <definedName name="ValidationResult_SectionE" localSheetId="19">'[2]Section E'!$E$29</definedName>
    <definedName name="ValidationResult_SectionE">#REF!</definedName>
    <definedName name="ValidationResult_SectionF" localSheetId="14">#REF!</definedName>
    <definedName name="ValidationResult_SectionF" localSheetId="15">#REF!</definedName>
    <definedName name="ValidationResult_SectionF" localSheetId="19">'[2]Section F'!$G$9</definedName>
    <definedName name="ValidationResult_SectionF">#REF!</definedName>
    <definedName name="Valuation">'Allowed values'!$B$40:$B$42</definedName>
    <definedName name="Valuation_1">'Allowed values'!$B$567:$B$569</definedName>
    <definedName name="VB" localSheetId="14">'[2]Section B'!#REF!</definedName>
    <definedName name="VB" localSheetId="15">'[2]Section B'!#REF!</definedName>
    <definedName name="VB">'[2]Section B'!#REF!</definedName>
    <definedName name="Y_N">'Allowed values'!$C$12:$C$14</definedName>
    <definedName name="years">'Allowed values'!$B$687:$B$702</definedName>
    <definedName name="Yes_No">'Allowed values'!$B$12:$B$13</definedName>
    <definedName name="yn">'[3]Allowed Values'!$B$9:$B$10</definedName>
    <definedName name="yn_na">[4]Countries!$A$265:$A$267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8" i="32" l="1"/>
  <c r="F158" i="32"/>
  <c r="G158" i="32"/>
  <c r="H158" i="32"/>
  <c r="I158" i="32"/>
  <c r="J158" i="32"/>
  <c r="K158" i="32"/>
  <c r="L158" i="32"/>
  <c r="M158" i="32"/>
  <c r="N158" i="32"/>
  <c r="C158" i="32" s="1"/>
  <c r="O158" i="32"/>
  <c r="P158" i="32"/>
  <c r="Q158" i="32"/>
  <c r="R158" i="32"/>
  <c r="S158" i="32"/>
  <c r="T158" i="32"/>
  <c r="U158" i="32"/>
  <c r="V158" i="32"/>
  <c r="W158" i="32"/>
  <c r="X158" i="32"/>
  <c r="Y158" i="32"/>
  <c r="Z158" i="32"/>
  <c r="AA158" i="32"/>
  <c r="AB158" i="32"/>
  <c r="AC158" i="32"/>
  <c r="AD158" i="32"/>
  <c r="AE158" i="32"/>
  <c r="AF158" i="32"/>
  <c r="AG158" i="32"/>
  <c r="AH158" i="32"/>
  <c r="AI158" i="32"/>
  <c r="AJ158" i="32"/>
  <c r="AK158" i="32"/>
  <c r="AL158" i="32"/>
  <c r="AM158" i="32"/>
  <c r="AN158" i="32"/>
  <c r="AO158" i="32"/>
  <c r="AP158" i="32"/>
  <c r="AQ158" i="32"/>
  <c r="AR158" i="32"/>
  <c r="AS158" i="32"/>
  <c r="AT158" i="32"/>
  <c r="AU158" i="32"/>
  <c r="AV158" i="32"/>
  <c r="AW158" i="32"/>
  <c r="AX158" i="32"/>
  <c r="AY158" i="32"/>
  <c r="AZ158" i="32"/>
  <c r="BA158" i="32"/>
  <c r="BB158" i="32"/>
  <c r="BC158" i="32"/>
  <c r="BD158" i="32"/>
  <c r="BE158" i="32"/>
  <c r="BF158" i="32"/>
  <c r="BG158" i="32"/>
  <c r="BH158" i="32"/>
  <c r="BI158" i="32"/>
  <c r="BJ158" i="32"/>
  <c r="BK158" i="32"/>
  <c r="BL158" i="32"/>
  <c r="BM158" i="32"/>
  <c r="BN158" i="32"/>
  <c r="BO158" i="32"/>
  <c r="BP158" i="32"/>
  <c r="BQ158" i="32"/>
  <c r="BR158" i="32"/>
  <c r="BS158" i="32"/>
  <c r="BT158" i="32"/>
  <c r="BU158" i="32"/>
  <c r="BV158" i="32"/>
  <c r="BW158" i="32"/>
  <c r="BX158" i="32"/>
  <c r="BY158" i="32"/>
  <c r="BZ158" i="32"/>
  <c r="CA158" i="32"/>
  <c r="CB158" i="32"/>
  <c r="CC158" i="32"/>
  <c r="CD158" i="32"/>
  <c r="CE158" i="32"/>
  <c r="CF158" i="32"/>
  <c r="CG158" i="32"/>
  <c r="CH158" i="32"/>
  <c r="CI158" i="32"/>
  <c r="CJ158" i="32"/>
  <c r="CK158" i="32"/>
  <c r="CL158" i="32"/>
  <c r="CM158" i="32"/>
  <c r="CN158" i="32"/>
  <c r="CO158" i="32"/>
  <c r="CP158" i="32"/>
  <c r="CQ158" i="32"/>
  <c r="CR158" i="32"/>
  <c r="CS158" i="32"/>
  <c r="CT158" i="32"/>
  <c r="CU158" i="32"/>
  <c r="CV158" i="32"/>
  <c r="CW158" i="32"/>
  <c r="CX158" i="32"/>
  <c r="CY158" i="32"/>
  <c r="CZ158" i="32"/>
  <c r="DA158" i="32"/>
  <c r="DB158" i="32"/>
  <c r="DC158" i="32"/>
  <c r="DD158" i="32"/>
  <c r="DE158" i="32"/>
  <c r="DF158" i="32"/>
  <c r="DG158" i="32"/>
  <c r="DH158" i="32"/>
  <c r="DI158" i="32"/>
  <c r="DJ158" i="32"/>
  <c r="DK158" i="32"/>
  <c r="DL158" i="32"/>
  <c r="DM158" i="32"/>
  <c r="DN158" i="32"/>
  <c r="DO158" i="32"/>
  <c r="DP158" i="32"/>
  <c r="DQ158" i="32"/>
  <c r="DR158" i="32"/>
  <c r="DS158" i="32"/>
  <c r="DT158" i="32"/>
  <c r="DU158" i="32"/>
  <c r="DV158" i="32"/>
  <c r="DW158" i="32"/>
  <c r="DX158" i="32"/>
  <c r="DY158" i="32"/>
  <c r="DZ158" i="32"/>
  <c r="EA158" i="32"/>
  <c r="EB158" i="32"/>
  <c r="EC158" i="32"/>
  <c r="ED158" i="32"/>
  <c r="EE158" i="32"/>
  <c r="EF158" i="32"/>
  <c r="EG158" i="32"/>
  <c r="EH158" i="32"/>
  <c r="EI158" i="32"/>
  <c r="EJ158" i="32"/>
  <c r="EK158" i="32"/>
  <c r="EL158" i="32"/>
  <c r="EM158" i="32"/>
  <c r="EN158" i="32"/>
  <c r="EO158" i="32"/>
  <c r="EP158" i="32"/>
  <c r="EQ158" i="32"/>
  <c r="ER158" i="32"/>
  <c r="ES158" i="32"/>
  <c r="ET158" i="32"/>
  <c r="EU158" i="32"/>
  <c r="EV158" i="32"/>
  <c r="EW158" i="32"/>
  <c r="EX158" i="32"/>
  <c r="EY158" i="32"/>
  <c r="EZ158" i="32"/>
  <c r="FA158" i="32"/>
  <c r="FB158" i="32"/>
  <c r="FC158" i="32"/>
  <c r="FD158" i="32"/>
  <c r="FE158" i="32"/>
  <c r="FF158" i="32"/>
  <c r="D158" i="32"/>
  <c r="E153" i="32"/>
  <c r="F153" i="32"/>
  <c r="G153" i="32"/>
  <c r="H153" i="32"/>
  <c r="I153" i="32"/>
  <c r="J153" i="32"/>
  <c r="K153" i="32"/>
  <c r="L153" i="32"/>
  <c r="M153" i="32"/>
  <c r="N153" i="32"/>
  <c r="O153" i="32"/>
  <c r="P153" i="32"/>
  <c r="C153" i="32" s="1"/>
  <c r="Q153" i="32"/>
  <c r="R153" i="32"/>
  <c r="S153" i="32"/>
  <c r="T153" i="32"/>
  <c r="U153" i="32"/>
  <c r="V153" i="32"/>
  <c r="W153" i="32"/>
  <c r="X153" i="32"/>
  <c r="Y153" i="32"/>
  <c r="Z153" i="32"/>
  <c r="AA153" i="32"/>
  <c r="AB153" i="32"/>
  <c r="AC153" i="32"/>
  <c r="AD153" i="32"/>
  <c r="AE153" i="32"/>
  <c r="AF153" i="32"/>
  <c r="AG153" i="32"/>
  <c r="AH153" i="32"/>
  <c r="AI153" i="32"/>
  <c r="AJ153" i="32"/>
  <c r="AK153" i="32"/>
  <c r="AL153" i="32"/>
  <c r="AM153" i="32"/>
  <c r="AN153" i="32"/>
  <c r="AO153" i="32"/>
  <c r="AP153" i="32"/>
  <c r="AQ153" i="32"/>
  <c r="AR153" i="32"/>
  <c r="AS153" i="32"/>
  <c r="AT153" i="32"/>
  <c r="AU153" i="32"/>
  <c r="AV153" i="32"/>
  <c r="AW153" i="32"/>
  <c r="AX153" i="32"/>
  <c r="AY153" i="32"/>
  <c r="AZ153" i="32"/>
  <c r="BA153" i="32"/>
  <c r="BB153" i="32"/>
  <c r="BC153" i="32"/>
  <c r="BD153" i="32"/>
  <c r="BE153" i="32"/>
  <c r="BF153" i="32"/>
  <c r="BG153" i="32"/>
  <c r="BH153" i="32"/>
  <c r="BI153" i="32"/>
  <c r="BJ153" i="32"/>
  <c r="BK153" i="32"/>
  <c r="BL153" i="32"/>
  <c r="BM153" i="32"/>
  <c r="BN153" i="32"/>
  <c r="BO153" i="32"/>
  <c r="BP153" i="32"/>
  <c r="BQ153" i="32"/>
  <c r="BR153" i="32"/>
  <c r="BS153" i="32"/>
  <c r="BT153" i="32"/>
  <c r="BU153" i="32"/>
  <c r="BV153" i="32"/>
  <c r="BW153" i="32"/>
  <c r="BX153" i="32"/>
  <c r="BY153" i="32"/>
  <c r="BZ153" i="32"/>
  <c r="CA153" i="32"/>
  <c r="CB153" i="32"/>
  <c r="CC153" i="32"/>
  <c r="CD153" i="32"/>
  <c r="CE153" i="32"/>
  <c r="CF153" i="32"/>
  <c r="CG153" i="32"/>
  <c r="CH153" i="32"/>
  <c r="CI153" i="32"/>
  <c r="CJ153" i="32"/>
  <c r="CK153" i="32"/>
  <c r="CL153" i="32"/>
  <c r="CM153" i="32"/>
  <c r="CN153" i="32"/>
  <c r="CO153" i="32"/>
  <c r="CP153" i="32"/>
  <c r="CQ153" i="32"/>
  <c r="CR153" i="32"/>
  <c r="CS153" i="32"/>
  <c r="CT153" i="32"/>
  <c r="CU153" i="32"/>
  <c r="CV153" i="32"/>
  <c r="CW153" i="32"/>
  <c r="CX153" i="32"/>
  <c r="CY153" i="32"/>
  <c r="CZ153" i="32"/>
  <c r="DA153" i="32"/>
  <c r="DB153" i="32"/>
  <c r="DC153" i="32"/>
  <c r="DD153" i="32"/>
  <c r="DE153" i="32"/>
  <c r="DF153" i="32"/>
  <c r="DG153" i="32"/>
  <c r="DH153" i="32"/>
  <c r="DI153" i="32"/>
  <c r="DJ153" i="32"/>
  <c r="DK153" i="32"/>
  <c r="DL153" i="32"/>
  <c r="DM153" i="32"/>
  <c r="DN153" i="32"/>
  <c r="DO153" i="32"/>
  <c r="DP153" i="32"/>
  <c r="DQ153" i="32"/>
  <c r="DR153" i="32"/>
  <c r="DS153" i="32"/>
  <c r="DT153" i="32"/>
  <c r="DU153" i="32"/>
  <c r="DV153" i="32"/>
  <c r="DW153" i="32"/>
  <c r="DX153" i="32"/>
  <c r="DY153" i="32"/>
  <c r="DZ153" i="32"/>
  <c r="EA153" i="32"/>
  <c r="EB153" i="32"/>
  <c r="EC153" i="32"/>
  <c r="ED153" i="32"/>
  <c r="EE153" i="32"/>
  <c r="EF153" i="32"/>
  <c r="EG153" i="32"/>
  <c r="EH153" i="32"/>
  <c r="EI153" i="32"/>
  <c r="EJ153" i="32"/>
  <c r="EK153" i="32"/>
  <c r="EL153" i="32"/>
  <c r="EM153" i="32"/>
  <c r="EN153" i="32"/>
  <c r="EO153" i="32"/>
  <c r="EP153" i="32"/>
  <c r="EQ153" i="32"/>
  <c r="ER153" i="32"/>
  <c r="ES153" i="32"/>
  <c r="ET153" i="32"/>
  <c r="EU153" i="32"/>
  <c r="EV153" i="32"/>
  <c r="EW153" i="32"/>
  <c r="EX153" i="32"/>
  <c r="EY153" i="32"/>
  <c r="EZ153" i="32"/>
  <c r="FA153" i="32"/>
  <c r="FB153" i="32"/>
  <c r="FC153" i="32"/>
  <c r="FD153" i="32"/>
  <c r="FE153" i="32"/>
  <c r="FF153" i="32"/>
  <c r="E154" i="32"/>
  <c r="C154" i="32" s="1"/>
  <c r="F154" i="32"/>
  <c r="G154" i="32"/>
  <c r="H154" i="32"/>
  <c r="I154" i="32"/>
  <c r="J154" i="32"/>
  <c r="K154" i="32"/>
  <c r="L154" i="32"/>
  <c r="M154" i="32"/>
  <c r="N154" i="32"/>
  <c r="O154" i="32"/>
  <c r="P154" i="32"/>
  <c r="Q154" i="32"/>
  <c r="R154" i="32"/>
  <c r="S154" i="32"/>
  <c r="T154" i="32"/>
  <c r="U154" i="32"/>
  <c r="V154" i="32"/>
  <c r="W154" i="32"/>
  <c r="X154" i="32"/>
  <c r="Y154" i="32"/>
  <c r="Z154" i="32"/>
  <c r="AA154" i="32"/>
  <c r="AB154" i="32"/>
  <c r="AC154" i="32"/>
  <c r="AD154" i="32"/>
  <c r="AE154" i="32"/>
  <c r="AF154" i="32"/>
  <c r="AG154" i="32"/>
  <c r="AH154" i="32"/>
  <c r="AI154" i="32"/>
  <c r="AJ154" i="32"/>
  <c r="AK154" i="32"/>
  <c r="AL154" i="32"/>
  <c r="AM154" i="32"/>
  <c r="AN154" i="32"/>
  <c r="AO154" i="32"/>
  <c r="AP154" i="32"/>
  <c r="AQ154" i="32"/>
  <c r="AR154" i="32"/>
  <c r="AS154" i="32"/>
  <c r="AT154" i="32"/>
  <c r="AU154" i="32"/>
  <c r="AV154" i="32"/>
  <c r="AW154" i="32"/>
  <c r="AX154" i="32"/>
  <c r="AY154" i="32"/>
  <c r="AZ154" i="32"/>
  <c r="BA154" i="32"/>
  <c r="BB154" i="32"/>
  <c r="BC154" i="32"/>
  <c r="BD154" i="32"/>
  <c r="BE154" i="32"/>
  <c r="BF154" i="32"/>
  <c r="BG154" i="32"/>
  <c r="BH154" i="32"/>
  <c r="BI154" i="32"/>
  <c r="BJ154" i="32"/>
  <c r="BK154" i="32"/>
  <c r="BL154" i="32"/>
  <c r="BM154" i="32"/>
  <c r="BN154" i="32"/>
  <c r="BO154" i="32"/>
  <c r="BP154" i="32"/>
  <c r="BQ154" i="32"/>
  <c r="BR154" i="32"/>
  <c r="BS154" i="32"/>
  <c r="BT154" i="32"/>
  <c r="BU154" i="32"/>
  <c r="BV154" i="32"/>
  <c r="BW154" i="32"/>
  <c r="BX154" i="32"/>
  <c r="BY154" i="32"/>
  <c r="BZ154" i="32"/>
  <c r="CA154" i="32"/>
  <c r="CB154" i="32"/>
  <c r="CC154" i="32"/>
  <c r="CD154" i="32"/>
  <c r="CE154" i="32"/>
  <c r="CF154" i="32"/>
  <c r="CG154" i="32"/>
  <c r="CH154" i="32"/>
  <c r="CI154" i="32"/>
  <c r="CJ154" i="32"/>
  <c r="CK154" i="32"/>
  <c r="CL154" i="32"/>
  <c r="CM154" i="32"/>
  <c r="CN154" i="32"/>
  <c r="CO154" i="32"/>
  <c r="CP154" i="32"/>
  <c r="CQ154" i="32"/>
  <c r="CR154" i="32"/>
  <c r="CS154" i="32"/>
  <c r="CT154" i="32"/>
  <c r="CU154" i="32"/>
  <c r="CV154" i="32"/>
  <c r="CW154" i="32"/>
  <c r="CX154" i="32"/>
  <c r="CY154" i="32"/>
  <c r="CZ154" i="32"/>
  <c r="DA154" i="32"/>
  <c r="DB154" i="32"/>
  <c r="DC154" i="32"/>
  <c r="DD154" i="32"/>
  <c r="DE154" i="32"/>
  <c r="DF154" i="32"/>
  <c r="DG154" i="32"/>
  <c r="DH154" i="32"/>
  <c r="DI154" i="32"/>
  <c r="DJ154" i="32"/>
  <c r="DK154" i="32"/>
  <c r="DL154" i="32"/>
  <c r="DM154" i="32"/>
  <c r="DN154" i="32"/>
  <c r="DO154" i="32"/>
  <c r="DP154" i="32"/>
  <c r="DQ154" i="32"/>
  <c r="DR154" i="32"/>
  <c r="DS154" i="32"/>
  <c r="DT154" i="32"/>
  <c r="DU154" i="32"/>
  <c r="DV154" i="32"/>
  <c r="DW154" i="32"/>
  <c r="DX154" i="32"/>
  <c r="DY154" i="32"/>
  <c r="DZ154" i="32"/>
  <c r="EA154" i="32"/>
  <c r="EB154" i="32"/>
  <c r="EC154" i="32"/>
  <c r="ED154" i="32"/>
  <c r="EE154" i="32"/>
  <c r="EF154" i="32"/>
  <c r="EG154" i="32"/>
  <c r="EH154" i="32"/>
  <c r="EI154" i="32"/>
  <c r="EJ154" i="32"/>
  <c r="EK154" i="32"/>
  <c r="EL154" i="32"/>
  <c r="EM154" i="32"/>
  <c r="EN154" i="32"/>
  <c r="EO154" i="32"/>
  <c r="EP154" i="32"/>
  <c r="EQ154" i="32"/>
  <c r="ER154" i="32"/>
  <c r="ES154" i="32"/>
  <c r="ET154" i="32"/>
  <c r="EU154" i="32"/>
  <c r="EV154" i="32"/>
  <c r="EW154" i="32"/>
  <c r="EX154" i="32"/>
  <c r="EY154" i="32"/>
  <c r="EZ154" i="32"/>
  <c r="FA154" i="32"/>
  <c r="FB154" i="32"/>
  <c r="FC154" i="32"/>
  <c r="FD154" i="32"/>
  <c r="FE154" i="32"/>
  <c r="FF154" i="32"/>
  <c r="E155" i="32"/>
  <c r="F155" i="32"/>
  <c r="G155" i="32"/>
  <c r="H155" i="32"/>
  <c r="I155" i="32"/>
  <c r="J155" i="32"/>
  <c r="K155" i="32"/>
  <c r="L155" i="32"/>
  <c r="M155" i="32"/>
  <c r="N155" i="32"/>
  <c r="O155" i="32"/>
  <c r="P155" i="32"/>
  <c r="Q155" i="32"/>
  <c r="R155" i="32"/>
  <c r="S155" i="32"/>
  <c r="T155" i="32"/>
  <c r="U155" i="32"/>
  <c r="V155" i="32"/>
  <c r="W155" i="32"/>
  <c r="X155" i="32"/>
  <c r="Y155" i="32"/>
  <c r="Z155" i="32"/>
  <c r="AA155" i="32"/>
  <c r="AB155" i="32"/>
  <c r="AC155" i="32"/>
  <c r="AD155" i="32"/>
  <c r="AE155" i="32"/>
  <c r="AF155" i="32"/>
  <c r="AG155" i="32"/>
  <c r="AH155" i="32"/>
  <c r="AI155" i="32"/>
  <c r="AJ155" i="32"/>
  <c r="AK155" i="32"/>
  <c r="AL155" i="32"/>
  <c r="AM155" i="32"/>
  <c r="AN155" i="32"/>
  <c r="AO155" i="32"/>
  <c r="AP155" i="32"/>
  <c r="AQ155" i="32"/>
  <c r="AR155" i="32"/>
  <c r="AS155" i="32"/>
  <c r="AT155" i="32"/>
  <c r="AU155" i="32"/>
  <c r="AV155" i="32"/>
  <c r="AW155" i="32"/>
  <c r="AX155" i="32"/>
  <c r="AY155" i="32"/>
  <c r="AZ155" i="32"/>
  <c r="BA155" i="32"/>
  <c r="BB155" i="32"/>
  <c r="BC155" i="32"/>
  <c r="BD155" i="32"/>
  <c r="BE155" i="32"/>
  <c r="BF155" i="32"/>
  <c r="BG155" i="32"/>
  <c r="BH155" i="32"/>
  <c r="BI155" i="32"/>
  <c r="BJ155" i="32"/>
  <c r="BK155" i="32"/>
  <c r="BL155" i="32"/>
  <c r="BM155" i="32"/>
  <c r="BN155" i="32"/>
  <c r="BO155" i="32"/>
  <c r="BP155" i="32"/>
  <c r="BQ155" i="32"/>
  <c r="BR155" i="32"/>
  <c r="BS155" i="32"/>
  <c r="BT155" i="32"/>
  <c r="BU155" i="32"/>
  <c r="BV155" i="32"/>
  <c r="BW155" i="32"/>
  <c r="BX155" i="32"/>
  <c r="BY155" i="32"/>
  <c r="BZ155" i="32"/>
  <c r="CA155" i="32"/>
  <c r="CB155" i="32"/>
  <c r="CC155" i="32"/>
  <c r="CD155" i="32"/>
  <c r="CE155" i="32"/>
  <c r="CF155" i="32"/>
  <c r="CG155" i="32"/>
  <c r="CH155" i="32"/>
  <c r="CI155" i="32"/>
  <c r="CJ155" i="32"/>
  <c r="CK155" i="32"/>
  <c r="CL155" i="32"/>
  <c r="CM155" i="32"/>
  <c r="CN155" i="32"/>
  <c r="CO155" i="32"/>
  <c r="CP155" i="32"/>
  <c r="CQ155" i="32"/>
  <c r="CR155" i="32"/>
  <c r="CS155" i="32"/>
  <c r="CT155" i="32"/>
  <c r="CU155" i="32"/>
  <c r="CV155" i="32"/>
  <c r="CW155" i="32"/>
  <c r="CX155" i="32"/>
  <c r="CY155" i="32"/>
  <c r="CZ155" i="32"/>
  <c r="DA155" i="32"/>
  <c r="DB155" i="32"/>
  <c r="DC155" i="32"/>
  <c r="DD155" i="32"/>
  <c r="DE155" i="32"/>
  <c r="DF155" i="32"/>
  <c r="DG155" i="32"/>
  <c r="DH155" i="32"/>
  <c r="DI155" i="32"/>
  <c r="DJ155" i="32"/>
  <c r="DK155" i="32"/>
  <c r="DL155" i="32"/>
  <c r="DM155" i="32"/>
  <c r="DN155" i="32"/>
  <c r="DO155" i="32"/>
  <c r="DP155" i="32"/>
  <c r="DQ155" i="32"/>
  <c r="DR155" i="32"/>
  <c r="DS155" i="32"/>
  <c r="DT155" i="32"/>
  <c r="DU155" i="32"/>
  <c r="DV155" i="32"/>
  <c r="DW155" i="32"/>
  <c r="DX155" i="32"/>
  <c r="DY155" i="32"/>
  <c r="DZ155" i="32"/>
  <c r="EA155" i="32"/>
  <c r="EB155" i="32"/>
  <c r="EC155" i="32"/>
  <c r="ED155" i="32"/>
  <c r="EE155" i="32"/>
  <c r="EF155" i="32"/>
  <c r="EG155" i="32"/>
  <c r="EH155" i="32"/>
  <c r="EI155" i="32"/>
  <c r="EJ155" i="32"/>
  <c r="EK155" i="32"/>
  <c r="EL155" i="32"/>
  <c r="EM155" i="32"/>
  <c r="EN155" i="32"/>
  <c r="EO155" i="32"/>
  <c r="EP155" i="32"/>
  <c r="EQ155" i="32"/>
  <c r="ER155" i="32"/>
  <c r="ES155" i="32"/>
  <c r="ET155" i="32"/>
  <c r="EU155" i="32"/>
  <c r="EV155" i="32"/>
  <c r="EW155" i="32"/>
  <c r="EX155" i="32"/>
  <c r="EY155" i="32"/>
  <c r="EZ155" i="32"/>
  <c r="FA155" i="32"/>
  <c r="FB155" i="32"/>
  <c r="FC155" i="32"/>
  <c r="FD155" i="32"/>
  <c r="FE155" i="32"/>
  <c r="FF155" i="32"/>
  <c r="E156" i="32"/>
  <c r="F156" i="32"/>
  <c r="G156" i="32"/>
  <c r="H156" i="32"/>
  <c r="I156" i="32"/>
  <c r="J156" i="32"/>
  <c r="K156" i="32"/>
  <c r="L156" i="32"/>
  <c r="M156" i="32"/>
  <c r="N156" i="32"/>
  <c r="O156" i="32"/>
  <c r="P156" i="32"/>
  <c r="Q156" i="32"/>
  <c r="R156" i="32"/>
  <c r="S156" i="32"/>
  <c r="T156" i="32"/>
  <c r="U156" i="32"/>
  <c r="V156" i="32"/>
  <c r="W156" i="32"/>
  <c r="X156" i="32"/>
  <c r="Y156" i="32"/>
  <c r="Z156" i="32"/>
  <c r="AA156" i="32"/>
  <c r="AB156" i="32"/>
  <c r="AC156" i="32"/>
  <c r="AD156" i="32"/>
  <c r="AE156" i="32"/>
  <c r="AF156" i="32"/>
  <c r="AG156" i="32"/>
  <c r="AH156" i="32"/>
  <c r="AI156" i="32"/>
  <c r="AJ156" i="32"/>
  <c r="AK156" i="32"/>
  <c r="AL156" i="32"/>
  <c r="AM156" i="32"/>
  <c r="AN156" i="32"/>
  <c r="AO156" i="32"/>
  <c r="AP156" i="32"/>
  <c r="AQ156" i="32"/>
  <c r="AR156" i="32"/>
  <c r="AS156" i="32"/>
  <c r="AT156" i="32"/>
  <c r="AU156" i="32"/>
  <c r="AV156" i="32"/>
  <c r="AW156" i="32"/>
  <c r="AX156" i="32"/>
  <c r="AY156" i="32"/>
  <c r="AZ156" i="32"/>
  <c r="BA156" i="32"/>
  <c r="BB156" i="32"/>
  <c r="BC156" i="32"/>
  <c r="BD156" i="32"/>
  <c r="BE156" i="32"/>
  <c r="BF156" i="32"/>
  <c r="BG156" i="32"/>
  <c r="BH156" i="32"/>
  <c r="BI156" i="32"/>
  <c r="BJ156" i="32"/>
  <c r="BK156" i="32"/>
  <c r="BL156" i="32"/>
  <c r="BM156" i="32"/>
  <c r="BN156" i="32"/>
  <c r="BO156" i="32"/>
  <c r="BP156" i="32"/>
  <c r="BQ156" i="32"/>
  <c r="BR156" i="32"/>
  <c r="BS156" i="32"/>
  <c r="BT156" i="32"/>
  <c r="BU156" i="32"/>
  <c r="BV156" i="32"/>
  <c r="BW156" i="32"/>
  <c r="BX156" i="32"/>
  <c r="BY156" i="32"/>
  <c r="BZ156" i="32"/>
  <c r="CA156" i="32"/>
  <c r="CB156" i="32"/>
  <c r="CC156" i="32"/>
  <c r="CD156" i="32"/>
  <c r="CE156" i="32"/>
  <c r="CF156" i="32"/>
  <c r="CG156" i="32"/>
  <c r="CH156" i="32"/>
  <c r="CI156" i="32"/>
  <c r="CJ156" i="32"/>
  <c r="CK156" i="32"/>
  <c r="CL156" i="32"/>
  <c r="CM156" i="32"/>
  <c r="CN156" i="32"/>
  <c r="CO156" i="32"/>
  <c r="CP156" i="32"/>
  <c r="CQ156" i="32"/>
  <c r="CR156" i="32"/>
  <c r="CS156" i="32"/>
  <c r="CT156" i="32"/>
  <c r="CU156" i="32"/>
  <c r="CV156" i="32"/>
  <c r="CW156" i="32"/>
  <c r="CX156" i="32"/>
  <c r="CY156" i="32"/>
  <c r="CZ156" i="32"/>
  <c r="DA156" i="32"/>
  <c r="DB156" i="32"/>
  <c r="DC156" i="32"/>
  <c r="DD156" i="32"/>
  <c r="DE156" i="32"/>
  <c r="DF156" i="32"/>
  <c r="DG156" i="32"/>
  <c r="DH156" i="32"/>
  <c r="DI156" i="32"/>
  <c r="DJ156" i="32"/>
  <c r="DK156" i="32"/>
  <c r="DL156" i="32"/>
  <c r="DM156" i="32"/>
  <c r="DN156" i="32"/>
  <c r="DO156" i="32"/>
  <c r="DP156" i="32"/>
  <c r="DQ156" i="32"/>
  <c r="DR156" i="32"/>
  <c r="DS156" i="32"/>
  <c r="DT156" i="32"/>
  <c r="DU156" i="32"/>
  <c r="DV156" i="32"/>
  <c r="DW156" i="32"/>
  <c r="DX156" i="32"/>
  <c r="DY156" i="32"/>
  <c r="DZ156" i="32"/>
  <c r="EA156" i="32"/>
  <c r="EB156" i="32"/>
  <c r="EC156" i="32"/>
  <c r="ED156" i="32"/>
  <c r="EE156" i="32"/>
  <c r="EF156" i="32"/>
  <c r="EG156" i="32"/>
  <c r="EH156" i="32"/>
  <c r="EI156" i="32"/>
  <c r="EJ156" i="32"/>
  <c r="EK156" i="32"/>
  <c r="EL156" i="32"/>
  <c r="EM156" i="32"/>
  <c r="EN156" i="32"/>
  <c r="EO156" i="32"/>
  <c r="EP156" i="32"/>
  <c r="EQ156" i="32"/>
  <c r="ER156" i="32"/>
  <c r="ES156" i="32"/>
  <c r="ET156" i="32"/>
  <c r="EU156" i="32"/>
  <c r="EV156" i="32"/>
  <c r="EW156" i="32"/>
  <c r="EX156" i="32"/>
  <c r="EY156" i="32"/>
  <c r="EZ156" i="32"/>
  <c r="FA156" i="32"/>
  <c r="FB156" i="32"/>
  <c r="FC156" i="32"/>
  <c r="FD156" i="32"/>
  <c r="FE156" i="32"/>
  <c r="FF156" i="32"/>
  <c r="E157" i="32"/>
  <c r="F157" i="32"/>
  <c r="G157" i="32"/>
  <c r="H157" i="32"/>
  <c r="I157" i="32"/>
  <c r="J157" i="32"/>
  <c r="K157" i="32"/>
  <c r="L157" i="32"/>
  <c r="M157" i="32"/>
  <c r="N157" i="32"/>
  <c r="O157" i="32"/>
  <c r="P157" i="32"/>
  <c r="Q157" i="32"/>
  <c r="R157" i="32"/>
  <c r="S157" i="32"/>
  <c r="T157" i="32"/>
  <c r="U157" i="32"/>
  <c r="V157" i="32"/>
  <c r="W157" i="32"/>
  <c r="X157" i="32"/>
  <c r="Y157" i="32"/>
  <c r="Z157" i="32"/>
  <c r="AA157" i="32"/>
  <c r="AB157" i="32"/>
  <c r="AC157" i="32"/>
  <c r="AD157" i="32"/>
  <c r="AE157" i="32"/>
  <c r="AF157" i="32"/>
  <c r="AG157" i="32"/>
  <c r="AH157" i="32"/>
  <c r="AI157" i="32"/>
  <c r="AJ157" i="32"/>
  <c r="AK157" i="32"/>
  <c r="AL157" i="32"/>
  <c r="AM157" i="32"/>
  <c r="AN157" i="32"/>
  <c r="AO157" i="32"/>
  <c r="AP157" i="32"/>
  <c r="AQ157" i="32"/>
  <c r="AR157" i="32"/>
  <c r="AS157" i="32"/>
  <c r="AT157" i="32"/>
  <c r="AU157" i="32"/>
  <c r="AV157" i="32"/>
  <c r="AW157" i="32"/>
  <c r="AX157" i="32"/>
  <c r="AY157" i="32"/>
  <c r="AZ157" i="32"/>
  <c r="BA157" i="32"/>
  <c r="BB157" i="32"/>
  <c r="BC157" i="32"/>
  <c r="BD157" i="32"/>
  <c r="BE157" i="32"/>
  <c r="BF157" i="32"/>
  <c r="BG157" i="32"/>
  <c r="BH157" i="32"/>
  <c r="BI157" i="32"/>
  <c r="BJ157" i="32"/>
  <c r="BK157" i="32"/>
  <c r="BL157" i="32"/>
  <c r="BM157" i="32"/>
  <c r="BN157" i="32"/>
  <c r="BO157" i="32"/>
  <c r="BP157" i="32"/>
  <c r="BQ157" i="32"/>
  <c r="BR157" i="32"/>
  <c r="BS157" i="32"/>
  <c r="BT157" i="32"/>
  <c r="BU157" i="32"/>
  <c r="BV157" i="32"/>
  <c r="BW157" i="32"/>
  <c r="BX157" i="32"/>
  <c r="BY157" i="32"/>
  <c r="BZ157" i="32"/>
  <c r="CA157" i="32"/>
  <c r="CB157" i="32"/>
  <c r="CC157" i="32"/>
  <c r="CD157" i="32"/>
  <c r="CE157" i="32"/>
  <c r="CF157" i="32"/>
  <c r="CG157" i="32"/>
  <c r="CH157" i="32"/>
  <c r="CI157" i="32"/>
  <c r="CJ157" i="32"/>
  <c r="CK157" i="32"/>
  <c r="CL157" i="32"/>
  <c r="CM157" i="32"/>
  <c r="CN157" i="32"/>
  <c r="CO157" i="32"/>
  <c r="CP157" i="32"/>
  <c r="CQ157" i="32"/>
  <c r="CR157" i="32"/>
  <c r="CS157" i="32"/>
  <c r="CT157" i="32"/>
  <c r="CU157" i="32"/>
  <c r="CV157" i="32"/>
  <c r="CW157" i="32"/>
  <c r="CX157" i="32"/>
  <c r="CY157" i="32"/>
  <c r="CZ157" i="32"/>
  <c r="DA157" i="32"/>
  <c r="DB157" i="32"/>
  <c r="DC157" i="32"/>
  <c r="DD157" i="32"/>
  <c r="DE157" i="32"/>
  <c r="DF157" i="32"/>
  <c r="DG157" i="32"/>
  <c r="DH157" i="32"/>
  <c r="DI157" i="32"/>
  <c r="DJ157" i="32"/>
  <c r="DK157" i="32"/>
  <c r="DL157" i="32"/>
  <c r="DM157" i="32"/>
  <c r="DN157" i="32"/>
  <c r="DO157" i="32"/>
  <c r="DP157" i="32"/>
  <c r="DQ157" i="32"/>
  <c r="DR157" i="32"/>
  <c r="DS157" i="32"/>
  <c r="DT157" i="32"/>
  <c r="DU157" i="32"/>
  <c r="DV157" i="32"/>
  <c r="DW157" i="32"/>
  <c r="DX157" i="32"/>
  <c r="DY157" i="32"/>
  <c r="DZ157" i="32"/>
  <c r="EA157" i="32"/>
  <c r="EB157" i="32"/>
  <c r="EC157" i="32"/>
  <c r="ED157" i="32"/>
  <c r="EE157" i="32"/>
  <c r="EF157" i="32"/>
  <c r="EG157" i="32"/>
  <c r="EH157" i="32"/>
  <c r="EI157" i="32"/>
  <c r="EJ157" i="32"/>
  <c r="EK157" i="32"/>
  <c r="EL157" i="32"/>
  <c r="EM157" i="32"/>
  <c r="EN157" i="32"/>
  <c r="EO157" i="32"/>
  <c r="EP157" i="32"/>
  <c r="EQ157" i="32"/>
  <c r="ER157" i="32"/>
  <c r="ES157" i="32"/>
  <c r="ET157" i="32"/>
  <c r="EU157" i="32"/>
  <c r="EV157" i="32"/>
  <c r="EW157" i="32"/>
  <c r="EX157" i="32"/>
  <c r="EY157" i="32"/>
  <c r="EZ157" i="32"/>
  <c r="FA157" i="32"/>
  <c r="FB157" i="32"/>
  <c r="FC157" i="32"/>
  <c r="FD157" i="32"/>
  <c r="FE157" i="32"/>
  <c r="FF157" i="32"/>
  <c r="D157" i="32"/>
  <c r="D156" i="32"/>
  <c r="D155" i="32"/>
  <c r="D115" i="45"/>
  <c r="D303" i="43"/>
  <c r="D99" i="40"/>
  <c r="C160" i="32"/>
  <c r="D34" i="6"/>
  <c r="B128" i="45"/>
  <c r="B127" i="45"/>
  <c r="B124" i="45"/>
  <c r="B123" i="45"/>
  <c r="B122" i="45"/>
  <c r="B121" i="45"/>
  <c r="B120" i="45"/>
  <c r="B130" i="45"/>
  <c r="E127" i="45"/>
  <c r="F127" i="45"/>
  <c r="G127" i="45"/>
  <c r="H127" i="45"/>
  <c r="I127" i="45"/>
  <c r="J127" i="45"/>
  <c r="K127" i="45"/>
  <c r="L127" i="45"/>
  <c r="M127" i="45"/>
  <c r="N127" i="45"/>
  <c r="O127" i="45"/>
  <c r="P127" i="45"/>
  <c r="Q127" i="45"/>
  <c r="R127" i="45"/>
  <c r="S127" i="45"/>
  <c r="T127" i="45"/>
  <c r="U127" i="45"/>
  <c r="V127" i="45"/>
  <c r="W127" i="45"/>
  <c r="X127" i="45"/>
  <c r="Y127" i="45"/>
  <c r="Z127" i="45"/>
  <c r="AA127" i="45"/>
  <c r="AB127" i="45"/>
  <c r="AC127" i="45"/>
  <c r="AD127" i="45"/>
  <c r="AE127" i="45"/>
  <c r="AF127" i="45"/>
  <c r="AG127" i="45"/>
  <c r="AH127" i="45"/>
  <c r="AI127" i="45"/>
  <c r="AJ127" i="45"/>
  <c r="AK127" i="45"/>
  <c r="AL127" i="45"/>
  <c r="AM127" i="45"/>
  <c r="AN127" i="45"/>
  <c r="AO127" i="45"/>
  <c r="AP127" i="45"/>
  <c r="AQ127" i="45"/>
  <c r="AR127" i="45"/>
  <c r="AS127" i="45"/>
  <c r="AT127" i="45"/>
  <c r="AU127" i="45"/>
  <c r="AV127" i="45"/>
  <c r="AW127" i="45"/>
  <c r="AX127" i="45"/>
  <c r="AY127" i="45"/>
  <c r="AZ127" i="45"/>
  <c r="BA127" i="45"/>
  <c r="BB127" i="45"/>
  <c r="BC127" i="45"/>
  <c r="BD127" i="45"/>
  <c r="BE127" i="45"/>
  <c r="BF127" i="45"/>
  <c r="BG127" i="45"/>
  <c r="BH127" i="45"/>
  <c r="BI127" i="45"/>
  <c r="BJ127" i="45"/>
  <c r="BK127" i="45"/>
  <c r="BL127" i="45"/>
  <c r="BM127" i="45"/>
  <c r="BN127" i="45"/>
  <c r="BO127" i="45"/>
  <c r="BP127" i="45"/>
  <c r="BQ127" i="45"/>
  <c r="BR127" i="45"/>
  <c r="BS127" i="45"/>
  <c r="BT127" i="45"/>
  <c r="BU127" i="45"/>
  <c r="BV127" i="45"/>
  <c r="BW127" i="45"/>
  <c r="BX127" i="45"/>
  <c r="BY127" i="45"/>
  <c r="BZ127" i="45"/>
  <c r="CA127" i="45"/>
  <c r="CB127" i="45"/>
  <c r="CC127" i="45"/>
  <c r="CD127" i="45"/>
  <c r="CE127" i="45"/>
  <c r="CF127" i="45"/>
  <c r="CG127" i="45"/>
  <c r="CH127" i="45"/>
  <c r="CI127" i="45"/>
  <c r="CJ127" i="45"/>
  <c r="CK127" i="45"/>
  <c r="CL127" i="45"/>
  <c r="CM127" i="45"/>
  <c r="CN127" i="45"/>
  <c r="CO127" i="45"/>
  <c r="CP127" i="45"/>
  <c r="CQ127" i="45"/>
  <c r="CR127" i="45"/>
  <c r="CS127" i="45"/>
  <c r="CT127" i="45"/>
  <c r="CU127" i="45"/>
  <c r="CV127" i="45"/>
  <c r="CW127" i="45"/>
  <c r="CX127" i="45"/>
  <c r="CY127" i="45"/>
  <c r="CZ127" i="45"/>
  <c r="DA127" i="45"/>
  <c r="DB127" i="45"/>
  <c r="DC127" i="45"/>
  <c r="DD127" i="45"/>
  <c r="DE127" i="45"/>
  <c r="DF127" i="45"/>
  <c r="DG127" i="45"/>
  <c r="DH127" i="45"/>
  <c r="DI127" i="45"/>
  <c r="DJ127" i="45"/>
  <c r="DK127" i="45"/>
  <c r="DL127" i="45"/>
  <c r="DM127" i="45"/>
  <c r="DN127" i="45"/>
  <c r="DO127" i="45"/>
  <c r="DP127" i="45"/>
  <c r="DQ127" i="45"/>
  <c r="DR127" i="45"/>
  <c r="DS127" i="45"/>
  <c r="DT127" i="45"/>
  <c r="DU127" i="45"/>
  <c r="DV127" i="45"/>
  <c r="DW127" i="45"/>
  <c r="DX127" i="45"/>
  <c r="DY127" i="45"/>
  <c r="DZ127" i="45"/>
  <c r="EA127" i="45"/>
  <c r="EB127" i="45"/>
  <c r="EC127" i="45"/>
  <c r="ED127" i="45"/>
  <c r="EE127" i="45"/>
  <c r="EF127" i="45"/>
  <c r="EG127" i="45"/>
  <c r="EH127" i="45"/>
  <c r="EI127" i="45"/>
  <c r="EJ127" i="45"/>
  <c r="EK127" i="45"/>
  <c r="EL127" i="45"/>
  <c r="EM127" i="45"/>
  <c r="EN127" i="45"/>
  <c r="EO127" i="45"/>
  <c r="EP127" i="45"/>
  <c r="EQ127" i="45"/>
  <c r="ER127" i="45"/>
  <c r="ES127" i="45"/>
  <c r="ET127" i="45"/>
  <c r="EU127" i="45"/>
  <c r="EV127" i="45"/>
  <c r="EW127" i="45"/>
  <c r="EX127" i="45"/>
  <c r="EY127" i="45"/>
  <c r="EZ127" i="45"/>
  <c r="FA127" i="45"/>
  <c r="FB127" i="45"/>
  <c r="FC127" i="45"/>
  <c r="FD127" i="45"/>
  <c r="FE127" i="45"/>
  <c r="FF127" i="45"/>
  <c r="E128" i="45"/>
  <c r="F128" i="45"/>
  <c r="G128" i="45"/>
  <c r="H128" i="45"/>
  <c r="I128" i="45"/>
  <c r="J128" i="45"/>
  <c r="K128" i="45"/>
  <c r="L128" i="45"/>
  <c r="M128" i="45"/>
  <c r="N128" i="45"/>
  <c r="O128" i="45"/>
  <c r="P128" i="45"/>
  <c r="Q128" i="45"/>
  <c r="R128" i="45"/>
  <c r="S128" i="45"/>
  <c r="T128" i="45"/>
  <c r="U128" i="45"/>
  <c r="V128" i="45"/>
  <c r="W128" i="45"/>
  <c r="X128" i="45"/>
  <c r="Y128" i="45"/>
  <c r="Z128" i="45"/>
  <c r="AA128" i="45"/>
  <c r="AB128" i="45"/>
  <c r="AC128" i="45"/>
  <c r="AD128" i="45"/>
  <c r="AE128" i="45"/>
  <c r="AF128" i="45"/>
  <c r="AG128" i="45"/>
  <c r="AH128" i="45"/>
  <c r="AI128" i="45"/>
  <c r="AJ128" i="45"/>
  <c r="AK128" i="45"/>
  <c r="AL128" i="45"/>
  <c r="AM128" i="45"/>
  <c r="AN128" i="45"/>
  <c r="AO128" i="45"/>
  <c r="AP128" i="45"/>
  <c r="AQ128" i="45"/>
  <c r="AR128" i="45"/>
  <c r="AS128" i="45"/>
  <c r="AT128" i="45"/>
  <c r="AU128" i="45"/>
  <c r="AV128" i="45"/>
  <c r="AW128" i="45"/>
  <c r="AX128" i="45"/>
  <c r="AY128" i="45"/>
  <c r="AZ128" i="45"/>
  <c r="BA128" i="45"/>
  <c r="BB128" i="45"/>
  <c r="BC128" i="45"/>
  <c r="BD128" i="45"/>
  <c r="BE128" i="45"/>
  <c r="BF128" i="45"/>
  <c r="BG128" i="45"/>
  <c r="BH128" i="45"/>
  <c r="BI128" i="45"/>
  <c r="BJ128" i="45"/>
  <c r="BK128" i="45"/>
  <c r="BL128" i="45"/>
  <c r="BM128" i="45"/>
  <c r="BN128" i="45"/>
  <c r="BO128" i="45"/>
  <c r="BP128" i="45"/>
  <c r="BQ128" i="45"/>
  <c r="BR128" i="45"/>
  <c r="BS128" i="45"/>
  <c r="BT128" i="45"/>
  <c r="BU128" i="45"/>
  <c r="BV128" i="45"/>
  <c r="BW128" i="45"/>
  <c r="BX128" i="45"/>
  <c r="BY128" i="45"/>
  <c r="BZ128" i="45"/>
  <c r="CA128" i="45"/>
  <c r="CB128" i="45"/>
  <c r="CC128" i="45"/>
  <c r="CD128" i="45"/>
  <c r="CE128" i="45"/>
  <c r="CF128" i="45"/>
  <c r="CG128" i="45"/>
  <c r="CH128" i="45"/>
  <c r="CI128" i="45"/>
  <c r="CJ128" i="45"/>
  <c r="CK128" i="45"/>
  <c r="CL128" i="45"/>
  <c r="CM128" i="45"/>
  <c r="CN128" i="45"/>
  <c r="CO128" i="45"/>
  <c r="CP128" i="45"/>
  <c r="CQ128" i="45"/>
  <c r="CR128" i="45"/>
  <c r="CS128" i="45"/>
  <c r="CT128" i="45"/>
  <c r="CU128" i="45"/>
  <c r="CV128" i="45"/>
  <c r="CW128" i="45"/>
  <c r="CX128" i="45"/>
  <c r="CY128" i="45"/>
  <c r="CZ128" i="45"/>
  <c r="DA128" i="45"/>
  <c r="DB128" i="45"/>
  <c r="DC128" i="45"/>
  <c r="DD128" i="45"/>
  <c r="DE128" i="45"/>
  <c r="DF128" i="45"/>
  <c r="DG128" i="45"/>
  <c r="DH128" i="45"/>
  <c r="DI128" i="45"/>
  <c r="DJ128" i="45"/>
  <c r="DK128" i="45"/>
  <c r="DL128" i="45"/>
  <c r="DM128" i="45"/>
  <c r="DN128" i="45"/>
  <c r="DO128" i="45"/>
  <c r="DP128" i="45"/>
  <c r="DQ128" i="45"/>
  <c r="DR128" i="45"/>
  <c r="DS128" i="45"/>
  <c r="DT128" i="45"/>
  <c r="DU128" i="45"/>
  <c r="DV128" i="45"/>
  <c r="DW128" i="45"/>
  <c r="DX128" i="45"/>
  <c r="DY128" i="45"/>
  <c r="DZ128" i="45"/>
  <c r="EA128" i="45"/>
  <c r="EB128" i="45"/>
  <c r="EC128" i="45"/>
  <c r="ED128" i="45"/>
  <c r="EE128" i="45"/>
  <c r="EF128" i="45"/>
  <c r="EG128" i="45"/>
  <c r="EH128" i="45"/>
  <c r="EI128" i="45"/>
  <c r="EJ128" i="45"/>
  <c r="EK128" i="45"/>
  <c r="EL128" i="45"/>
  <c r="EM128" i="45"/>
  <c r="EN128" i="45"/>
  <c r="EO128" i="45"/>
  <c r="EP128" i="45"/>
  <c r="EQ128" i="45"/>
  <c r="ER128" i="45"/>
  <c r="ES128" i="45"/>
  <c r="ET128" i="45"/>
  <c r="EU128" i="45"/>
  <c r="EV128" i="45"/>
  <c r="EW128" i="45"/>
  <c r="EX128" i="45"/>
  <c r="EY128" i="45"/>
  <c r="EZ128" i="45"/>
  <c r="FA128" i="45"/>
  <c r="FB128" i="45"/>
  <c r="FC128" i="45"/>
  <c r="FD128" i="45"/>
  <c r="FE128" i="45"/>
  <c r="FF128" i="45"/>
  <c r="D128" i="45"/>
  <c r="D127" i="45"/>
  <c r="I85" i="40"/>
  <c r="C156" i="32" l="1"/>
  <c r="C157" i="32"/>
  <c r="C155" i="32"/>
  <c r="D154" i="32"/>
  <c r="D153" i="32"/>
  <c r="J85" i="40"/>
  <c r="I57" i="40"/>
  <c r="I19" i="40"/>
  <c r="FI16" i="45"/>
  <c r="FI43" i="45"/>
  <c r="FI49" i="45"/>
  <c r="F148" i="32" l="1"/>
  <c r="D160" i="32"/>
  <c r="P59" i="46"/>
  <c r="O59" i="46"/>
  <c r="N59" i="46"/>
  <c r="M59" i="46"/>
  <c r="Q50" i="46"/>
  <c r="P50" i="46"/>
  <c r="O50" i="46"/>
  <c r="N50" i="46"/>
  <c r="H52" i="46"/>
  <c r="G52" i="46"/>
  <c r="F52" i="46"/>
  <c r="E52" i="46"/>
  <c r="D52" i="46"/>
  <c r="N42" i="46"/>
  <c r="M42" i="46"/>
  <c r="Q18" i="46"/>
  <c r="P18" i="46"/>
  <c r="O18" i="46"/>
  <c r="N18" i="46"/>
  <c r="J38" i="46"/>
  <c r="I38" i="46"/>
  <c r="H38" i="46"/>
  <c r="G38" i="46"/>
  <c r="F38" i="46"/>
  <c r="E38" i="46"/>
  <c r="D95" i="42"/>
  <c r="D65" i="39"/>
  <c r="D61" i="38"/>
  <c r="C33" i="18"/>
  <c r="D39" i="12"/>
  <c r="D72" i="11"/>
  <c r="E83" i="14"/>
  <c r="E47" i="9"/>
  <c r="K27" i="31"/>
  <c r="D52" i="31"/>
  <c r="D69" i="13"/>
  <c r="O9" i="13"/>
  <c r="N9" i="13"/>
  <c r="E432" i="3"/>
  <c r="G344" i="3"/>
  <c r="G342" i="3"/>
  <c r="Q59" i="46" l="1"/>
  <c r="H61" i="46"/>
  <c r="G61" i="46"/>
  <c r="F61" i="46"/>
  <c r="E61" i="46"/>
  <c r="D61" i="46"/>
  <c r="Q51" i="46"/>
  <c r="Q49" i="46" s="1"/>
  <c r="P51" i="46"/>
  <c r="P49" i="46" s="1"/>
  <c r="O51" i="46"/>
  <c r="O49" i="46" s="1"/>
  <c r="N51" i="46"/>
  <c r="N49" i="46" s="1"/>
  <c r="M51" i="46"/>
  <c r="M50" i="46"/>
  <c r="M49" i="46" s="1"/>
  <c r="R19" i="46"/>
  <c r="R20" i="46"/>
  <c r="R21" i="46"/>
  <c r="R22" i="46"/>
  <c r="R23" i="46"/>
  <c r="R24" i="46"/>
  <c r="R25" i="46"/>
  <c r="R26" i="46"/>
  <c r="R27" i="46"/>
  <c r="R28" i="46"/>
  <c r="R29" i="46"/>
  <c r="R30" i="46"/>
  <c r="R31" i="46"/>
  <c r="R32" i="46"/>
  <c r="R33" i="46"/>
  <c r="R34" i="46"/>
  <c r="R35" i="46"/>
  <c r="R36" i="46"/>
  <c r="R37" i="46"/>
  <c r="R18" i="46"/>
  <c r="S18" i="46" s="1"/>
  <c r="Q19" i="46" l="1"/>
  <c r="Q20" i="46"/>
  <c r="Q21" i="46"/>
  <c r="Q22" i="46"/>
  <c r="Q23" i="46"/>
  <c r="Q24" i="46"/>
  <c r="Q25" i="46"/>
  <c r="Q26" i="46"/>
  <c r="Q27" i="46"/>
  <c r="Q28" i="46"/>
  <c r="Q29" i="46"/>
  <c r="Q30" i="46"/>
  <c r="Q31" i="46"/>
  <c r="Q32" i="46"/>
  <c r="Q33" i="46"/>
  <c r="Q34" i="46"/>
  <c r="Q35" i="46"/>
  <c r="Q36" i="46"/>
  <c r="Q37" i="46"/>
  <c r="P19" i="46"/>
  <c r="P20" i="46"/>
  <c r="P21" i="46"/>
  <c r="P22" i="46"/>
  <c r="P23" i="46"/>
  <c r="P24" i="46"/>
  <c r="P25" i="46"/>
  <c r="P26" i="46"/>
  <c r="P27" i="46"/>
  <c r="P28" i="46"/>
  <c r="P29" i="46"/>
  <c r="P30" i="46"/>
  <c r="P31" i="46"/>
  <c r="P32" i="46"/>
  <c r="P33" i="46"/>
  <c r="P34" i="46"/>
  <c r="P35" i="46"/>
  <c r="P36" i="46"/>
  <c r="P37" i="46"/>
  <c r="O19" i="46"/>
  <c r="O20" i="46"/>
  <c r="O21" i="46"/>
  <c r="O22" i="46"/>
  <c r="O23" i="46"/>
  <c r="O24" i="46"/>
  <c r="O25" i="46"/>
  <c r="O26" i="46"/>
  <c r="O27" i="46"/>
  <c r="O28" i="46"/>
  <c r="O29" i="46"/>
  <c r="O30" i="46"/>
  <c r="O31" i="46"/>
  <c r="O32" i="46"/>
  <c r="O33" i="46"/>
  <c r="O34" i="46"/>
  <c r="O35" i="46"/>
  <c r="O36" i="46"/>
  <c r="O37" i="46"/>
  <c r="N19" i="46"/>
  <c r="N20" i="46"/>
  <c r="N21" i="46"/>
  <c r="N22" i="46"/>
  <c r="N23" i="46"/>
  <c r="N24" i="46"/>
  <c r="N25" i="46"/>
  <c r="N26" i="46"/>
  <c r="N27" i="46"/>
  <c r="N28" i="46"/>
  <c r="N29" i="46"/>
  <c r="N30" i="46"/>
  <c r="N31" i="46"/>
  <c r="N32" i="46"/>
  <c r="N33" i="46"/>
  <c r="N34" i="46"/>
  <c r="N35" i="46"/>
  <c r="N36" i="46"/>
  <c r="N37" i="46"/>
  <c r="M18" i="46"/>
  <c r="M19" i="46"/>
  <c r="M20" i="46"/>
  <c r="M21" i="46"/>
  <c r="M22" i="46"/>
  <c r="M23" i="46"/>
  <c r="M24" i="46"/>
  <c r="M25" i="46"/>
  <c r="M26" i="46"/>
  <c r="M27" i="46"/>
  <c r="M28" i="46"/>
  <c r="M29" i="46"/>
  <c r="M30" i="46"/>
  <c r="M31" i="46"/>
  <c r="M32" i="46"/>
  <c r="M33" i="46"/>
  <c r="M34" i="46"/>
  <c r="M35" i="46"/>
  <c r="M36" i="46"/>
  <c r="M37" i="46"/>
  <c r="Q16" i="46" l="1"/>
  <c r="M16" i="46"/>
  <c r="N16" i="46"/>
  <c r="O16" i="46"/>
  <c r="P16" i="46"/>
  <c r="Q60" i="46"/>
  <c r="Q58" i="46" s="1"/>
  <c r="P60" i="46"/>
  <c r="P58" i="46" s="1"/>
  <c r="O60" i="46"/>
  <c r="O58" i="46" s="1"/>
  <c r="N60" i="46"/>
  <c r="N58" i="46" s="1"/>
  <c r="M60" i="46"/>
  <c r="M58" i="46" s="1"/>
  <c r="S25" i="46"/>
  <c r="S26" i="46"/>
  <c r="S27" i="46"/>
  <c r="S28" i="46"/>
  <c r="S19" i="46"/>
  <c r="S20" i="46"/>
  <c r="S21" i="46"/>
  <c r="S22" i="46"/>
  <c r="S23" i="46"/>
  <c r="S24" i="46"/>
  <c r="S29" i="46"/>
  <c r="S30" i="46"/>
  <c r="S31" i="46"/>
  <c r="S32" i="46"/>
  <c r="S33" i="46"/>
  <c r="S34" i="46"/>
  <c r="S35" i="46"/>
  <c r="S36" i="46"/>
  <c r="S37" i="46"/>
  <c r="E65" i="46" l="1"/>
  <c r="S16" i="46"/>
  <c r="B2" i="46" l="1"/>
  <c r="FF122" i="45"/>
  <c r="E122" i="45"/>
  <c r="F122" i="45"/>
  <c r="G122" i="45"/>
  <c r="H122" i="45"/>
  <c r="I122" i="45"/>
  <c r="J122" i="45"/>
  <c r="K122" i="45"/>
  <c r="L122" i="45"/>
  <c r="M122" i="45"/>
  <c r="N122" i="45"/>
  <c r="O122" i="45"/>
  <c r="P122" i="45"/>
  <c r="Q122" i="45"/>
  <c r="R122" i="45"/>
  <c r="S122" i="45"/>
  <c r="T122" i="45"/>
  <c r="U122" i="45"/>
  <c r="V122" i="45"/>
  <c r="W122" i="45"/>
  <c r="X122" i="45"/>
  <c r="Y122" i="45"/>
  <c r="Z122" i="45"/>
  <c r="AA122" i="45"/>
  <c r="AB122" i="45"/>
  <c r="AC122" i="45"/>
  <c r="AD122" i="45"/>
  <c r="AE122" i="45"/>
  <c r="AF122" i="45"/>
  <c r="AG122" i="45"/>
  <c r="AH122" i="45"/>
  <c r="AI122" i="45"/>
  <c r="AJ122" i="45"/>
  <c r="AK122" i="45"/>
  <c r="AL122" i="45"/>
  <c r="AM122" i="45"/>
  <c r="AN122" i="45"/>
  <c r="AO122" i="45"/>
  <c r="AP122" i="45"/>
  <c r="AQ122" i="45"/>
  <c r="AR122" i="45"/>
  <c r="AS122" i="45"/>
  <c r="AT122" i="45"/>
  <c r="AU122" i="45"/>
  <c r="AV122" i="45"/>
  <c r="AW122" i="45"/>
  <c r="AX122" i="45"/>
  <c r="AY122" i="45"/>
  <c r="AZ122" i="45"/>
  <c r="BA122" i="45"/>
  <c r="BB122" i="45"/>
  <c r="BC122" i="45"/>
  <c r="BD122" i="45"/>
  <c r="BE122" i="45"/>
  <c r="BF122" i="45"/>
  <c r="BG122" i="45"/>
  <c r="BH122" i="45"/>
  <c r="BI122" i="45"/>
  <c r="BJ122" i="45"/>
  <c r="BK122" i="45"/>
  <c r="BL122" i="45"/>
  <c r="BM122" i="45"/>
  <c r="BN122" i="45"/>
  <c r="BO122" i="45"/>
  <c r="BP122" i="45"/>
  <c r="BQ122" i="45"/>
  <c r="BR122" i="45"/>
  <c r="BS122" i="45"/>
  <c r="BT122" i="45"/>
  <c r="BU122" i="45"/>
  <c r="BV122" i="45"/>
  <c r="BW122" i="45"/>
  <c r="BX122" i="45"/>
  <c r="BY122" i="45"/>
  <c r="BZ122" i="45"/>
  <c r="CA122" i="45"/>
  <c r="CB122" i="45"/>
  <c r="CC122" i="45"/>
  <c r="CD122" i="45"/>
  <c r="CE122" i="45"/>
  <c r="CF122" i="45"/>
  <c r="CG122" i="45"/>
  <c r="CH122" i="45"/>
  <c r="CI122" i="45"/>
  <c r="CJ122" i="45"/>
  <c r="CK122" i="45"/>
  <c r="CL122" i="45"/>
  <c r="CM122" i="45"/>
  <c r="CN122" i="45"/>
  <c r="CO122" i="45"/>
  <c r="CP122" i="45"/>
  <c r="CQ122" i="45"/>
  <c r="CR122" i="45"/>
  <c r="CS122" i="45"/>
  <c r="CT122" i="45"/>
  <c r="CU122" i="45"/>
  <c r="CV122" i="45"/>
  <c r="CW122" i="45"/>
  <c r="CX122" i="45"/>
  <c r="CY122" i="45"/>
  <c r="CZ122" i="45"/>
  <c r="DA122" i="45"/>
  <c r="DB122" i="45"/>
  <c r="DC122" i="45"/>
  <c r="DD122" i="45"/>
  <c r="DE122" i="45"/>
  <c r="DF122" i="45"/>
  <c r="DG122" i="45"/>
  <c r="DH122" i="45"/>
  <c r="DI122" i="45"/>
  <c r="DJ122" i="45"/>
  <c r="DK122" i="45"/>
  <c r="DL122" i="45"/>
  <c r="DM122" i="45"/>
  <c r="DN122" i="45"/>
  <c r="DO122" i="45"/>
  <c r="DP122" i="45"/>
  <c r="DQ122" i="45"/>
  <c r="DR122" i="45"/>
  <c r="DS122" i="45"/>
  <c r="DT122" i="45"/>
  <c r="DU122" i="45"/>
  <c r="DV122" i="45"/>
  <c r="DW122" i="45"/>
  <c r="DX122" i="45"/>
  <c r="DY122" i="45"/>
  <c r="DZ122" i="45"/>
  <c r="EA122" i="45"/>
  <c r="EB122" i="45"/>
  <c r="EC122" i="45"/>
  <c r="ED122" i="45"/>
  <c r="EE122" i="45"/>
  <c r="EF122" i="45"/>
  <c r="EG122" i="45"/>
  <c r="EH122" i="45"/>
  <c r="EI122" i="45"/>
  <c r="EJ122" i="45"/>
  <c r="EK122" i="45"/>
  <c r="EL122" i="45"/>
  <c r="EM122" i="45"/>
  <c r="EN122" i="45"/>
  <c r="EO122" i="45"/>
  <c r="EP122" i="45"/>
  <c r="EQ122" i="45"/>
  <c r="ER122" i="45"/>
  <c r="ES122" i="45"/>
  <c r="ET122" i="45"/>
  <c r="EU122" i="45"/>
  <c r="EV122" i="45"/>
  <c r="EW122" i="45"/>
  <c r="EX122" i="45"/>
  <c r="EY122" i="45"/>
  <c r="EZ122" i="45"/>
  <c r="FA122" i="45"/>
  <c r="FB122" i="45"/>
  <c r="FC122" i="45"/>
  <c r="FD122" i="45"/>
  <c r="FE122" i="45"/>
  <c r="D122" i="45"/>
  <c r="FF124" i="45"/>
  <c r="FF123" i="45"/>
  <c r="D124" i="45"/>
  <c r="D123" i="45"/>
  <c r="E366" i="37" l="1"/>
  <c r="FI87" i="45" l="1"/>
  <c r="FI91" i="45"/>
  <c r="FI21" i="45"/>
  <c r="FI22" i="45"/>
  <c r="FI23" i="45"/>
  <c r="FI24" i="45"/>
  <c r="FI25" i="45"/>
  <c r="FI26" i="45"/>
  <c r="FI27" i="45"/>
  <c r="FI32" i="45"/>
  <c r="FI33" i="45"/>
  <c r="FI34" i="45"/>
  <c r="FI35" i="45"/>
  <c r="FI36" i="45"/>
  <c r="FI37" i="45"/>
  <c r="FI38" i="45"/>
  <c r="FI54" i="45"/>
  <c r="FI56" i="45"/>
  <c r="FI58" i="45"/>
  <c r="FI62" i="45"/>
  <c r="FI64" i="45"/>
  <c r="FI68" i="45"/>
  <c r="FI69" i="45"/>
  <c r="FI70" i="45"/>
  <c r="FI73" i="45"/>
  <c r="FI74" i="45"/>
  <c r="FI75" i="45"/>
  <c r="FI76" i="45"/>
  <c r="FI77" i="45"/>
  <c r="FI80" i="45"/>
  <c r="FI81" i="45"/>
  <c r="FI82" i="45"/>
  <c r="FI94" i="45"/>
  <c r="FI98" i="45"/>
  <c r="FI103" i="45"/>
  <c r="FI104" i="45"/>
  <c r="FI105" i="45"/>
  <c r="FI106" i="45"/>
  <c r="FI107" i="45"/>
  <c r="FI110" i="45"/>
  <c r="FI111" i="45"/>
  <c r="FI112" i="45"/>
  <c r="FI8" i="32"/>
  <c r="FI6" i="45" s="1"/>
  <c r="D12" i="45"/>
  <c r="FH104" i="32"/>
  <c r="E249" i="37" s="1"/>
  <c r="M35" i="13"/>
  <c r="M36" i="13" s="1"/>
  <c r="J60" i="13"/>
  <c r="J62" i="13"/>
  <c r="J64" i="13"/>
  <c r="J65" i="13"/>
  <c r="E223" i="37"/>
  <c r="I13" i="14"/>
  <c r="I15" i="14"/>
  <c r="I18" i="14"/>
  <c r="E22" i="14"/>
  <c r="I22" i="14" s="1"/>
  <c r="G22" i="14"/>
  <c r="G28" i="14"/>
  <c r="G36" i="14" s="1"/>
  <c r="I44" i="14"/>
  <c r="I45" i="14"/>
  <c r="E47" i="14"/>
  <c r="G47" i="14"/>
  <c r="E245" i="37" s="1"/>
  <c r="E52" i="14"/>
  <c r="E247" i="37" s="1"/>
  <c r="G52" i="14"/>
  <c r="G60" i="14" s="1"/>
  <c r="I60" i="14" s="1"/>
  <c r="I52" i="14"/>
  <c r="E58" i="14"/>
  <c r="G58" i="14"/>
  <c r="I58" i="14"/>
  <c r="E60" i="14"/>
  <c r="I66" i="14"/>
  <c r="F11" i="13"/>
  <c r="J16" i="13"/>
  <c r="J18" i="13"/>
  <c r="J20" i="13"/>
  <c r="E120" i="45"/>
  <c r="G120" i="45"/>
  <c r="I120" i="45"/>
  <c r="K120" i="45"/>
  <c r="M120" i="45"/>
  <c r="O120" i="45"/>
  <c r="Q120" i="45"/>
  <c r="S120" i="45"/>
  <c r="U120" i="45"/>
  <c r="W120" i="45"/>
  <c r="Y120" i="45"/>
  <c r="AA120" i="45"/>
  <c r="AC120" i="45"/>
  <c r="AE120" i="45"/>
  <c r="AG120" i="45"/>
  <c r="AI120" i="45"/>
  <c r="AK120" i="45"/>
  <c r="AM120" i="45"/>
  <c r="AO120" i="45"/>
  <c r="AQ120" i="45"/>
  <c r="AS120" i="45"/>
  <c r="AU120" i="45"/>
  <c r="AW120" i="45"/>
  <c r="AY120" i="45"/>
  <c r="BA120" i="45"/>
  <c r="BC120" i="45"/>
  <c r="BE120" i="45"/>
  <c r="BG120" i="45"/>
  <c r="BI120" i="45"/>
  <c r="BK120" i="45"/>
  <c r="BM120" i="45"/>
  <c r="BO120" i="45"/>
  <c r="BQ120" i="45"/>
  <c r="BS120" i="45"/>
  <c r="BU120" i="45"/>
  <c r="BW120" i="45"/>
  <c r="BY120" i="45"/>
  <c r="CA120" i="45"/>
  <c r="CC120" i="45"/>
  <c r="CE120" i="45"/>
  <c r="CG120" i="45"/>
  <c r="CI120" i="45"/>
  <c r="CK120" i="45"/>
  <c r="CM120" i="45"/>
  <c r="CO120" i="45"/>
  <c r="CQ120" i="45"/>
  <c r="CS120" i="45"/>
  <c r="CU120" i="45"/>
  <c r="CW120" i="45"/>
  <c r="CY120" i="45"/>
  <c r="DA120" i="45"/>
  <c r="DC120" i="45"/>
  <c r="DE120" i="45"/>
  <c r="DG120" i="45"/>
  <c r="DI120" i="45"/>
  <c r="DK120" i="45"/>
  <c r="DM120" i="45"/>
  <c r="DO120" i="45"/>
  <c r="DQ120" i="45"/>
  <c r="DS120" i="45"/>
  <c r="DU120" i="45"/>
  <c r="DW120" i="45"/>
  <c r="DY120" i="45"/>
  <c r="EA120" i="45"/>
  <c r="EC120" i="45"/>
  <c r="EE120" i="45"/>
  <c r="EG120" i="45"/>
  <c r="EI120" i="45"/>
  <c r="EK120" i="45"/>
  <c r="EM120" i="45"/>
  <c r="EO120" i="45"/>
  <c r="EQ120" i="45"/>
  <c r="ES120" i="45"/>
  <c r="EU120" i="45"/>
  <c r="EW120" i="45"/>
  <c r="EY120" i="45"/>
  <c r="FA120" i="45"/>
  <c r="FC120" i="45"/>
  <c r="FE120" i="45"/>
  <c r="E121" i="45"/>
  <c r="G121" i="45"/>
  <c r="I121" i="45"/>
  <c r="K121" i="45"/>
  <c r="M121" i="45"/>
  <c r="O121" i="45"/>
  <c r="Q121" i="45"/>
  <c r="S121" i="45"/>
  <c r="U121" i="45"/>
  <c r="W121" i="45"/>
  <c r="Y121" i="45"/>
  <c r="AA121" i="45"/>
  <c r="AC121" i="45"/>
  <c r="AE121" i="45"/>
  <c r="AG121" i="45"/>
  <c r="AI121" i="45"/>
  <c r="AK121" i="45"/>
  <c r="AM121" i="45"/>
  <c r="AO121" i="45"/>
  <c r="AQ121" i="45"/>
  <c r="AS121" i="45"/>
  <c r="AU121" i="45"/>
  <c r="AW121" i="45"/>
  <c r="AY121" i="45"/>
  <c r="BA121" i="45"/>
  <c r="BC121" i="45"/>
  <c r="BE121" i="45"/>
  <c r="BG121" i="45"/>
  <c r="BI121" i="45"/>
  <c r="BK121" i="45"/>
  <c r="BM121" i="45"/>
  <c r="BO121" i="45"/>
  <c r="BQ121" i="45"/>
  <c r="BS121" i="45"/>
  <c r="BU121" i="45"/>
  <c r="BW121" i="45"/>
  <c r="BY121" i="45"/>
  <c r="CA121" i="45"/>
  <c r="CC121" i="45"/>
  <c r="CE121" i="45"/>
  <c r="CG121" i="45"/>
  <c r="CI121" i="45"/>
  <c r="CK121" i="45"/>
  <c r="CM121" i="45"/>
  <c r="CO121" i="45"/>
  <c r="CQ121" i="45"/>
  <c r="CS121" i="45"/>
  <c r="CU121" i="45"/>
  <c r="CW121" i="45"/>
  <c r="CY121" i="45"/>
  <c r="DA121" i="45"/>
  <c r="DC121" i="45"/>
  <c r="DE121" i="45"/>
  <c r="DG121" i="45"/>
  <c r="DI121" i="45"/>
  <c r="DK121" i="45"/>
  <c r="DM121" i="45"/>
  <c r="DO121" i="45"/>
  <c r="DQ121" i="45"/>
  <c r="DS121" i="45"/>
  <c r="DU121" i="45"/>
  <c r="DW121" i="45"/>
  <c r="DY121" i="45"/>
  <c r="EA121" i="45"/>
  <c r="EC121" i="45"/>
  <c r="EE121" i="45"/>
  <c r="EG121" i="45"/>
  <c r="EI121" i="45"/>
  <c r="EK121" i="45"/>
  <c r="EM121" i="45"/>
  <c r="EO121" i="45"/>
  <c r="EQ121" i="45"/>
  <c r="ES121" i="45"/>
  <c r="EU121" i="45"/>
  <c r="EW121" i="45"/>
  <c r="EY121" i="45"/>
  <c r="FA121" i="45"/>
  <c r="FC121" i="45"/>
  <c r="FE121" i="45"/>
  <c r="E123" i="45"/>
  <c r="F123" i="45"/>
  <c r="G123" i="45"/>
  <c r="H123" i="45"/>
  <c r="I123" i="45"/>
  <c r="J123" i="45"/>
  <c r="K123" i="45"/>
  <c r="L123" i="45"/>
  <c r="M123" i="45"/>
  <c r="N123" i="45"/>
  <c r="O123" i="45"/>
  <c r="P123" i="45"/>
  <c r="Q123" i="45"/>
  <c r="R123" i="45"/>
  <c r="S123" i="45"/>
  <c r="T123" i="45"/>
  <c r="U123" i="45"/>
  <c r="V123" i="45"/>
  <c r="W123" i="45"/>
  <c r="X123" i="45"/>
  <c r="Y123" i="45"/>
  <c r="Z123" i="45"/>
  <c r="AA123" i="45"/>
  <c r="AB123" i="45"/>
  <c r="AC123" i="45"/>
  <c r="AD123" i="45"/>
  <c r="AE123" i="45"/>
  <c r="AF123" i="45"/>
  <c r="AG123" i="45"/>
  <c r="AH123" i="45"/>
  <c r="AI123" i="45"/>
  <c r="AJ123" i="45"/>
  <c r="AK123" i="45"/>
  <c r="AL123" i="45"/>
  <c r="AM123" i="45"/>
  <c r="AN123" i="45"/>
  <c r="AO123" i="45"/>
  <c r="AP123" i="45"/>
  <c r="AQ123" i="45"/>
  <c r="AR123" i="45"/>
  <c r="AS123" i="45"/>
  <c r="AT123" i="45"/>
  <c r="AU123" i="45"/>
  <c r="AV123" i="45"/>
  <c r="AW123" i="45"/>
  <c r="AX123" i="45"/>
  <c r="AY123" i="45"/>
  <c r="AZ123" i="45"/>
  <c r="BA123" i="45"/>
  <c r="BB123" i="45"/>
  <c r="BC123" i="45"/>
  <c r="BD123" i="45"/>
  <c r="BE123" i="45"/>
  <c r="BF123" i="45"/>
  <c r="BG123" i="45"/>
  <c r="BH123" i="45"/>
  <c r="BI123" i="45"/>
  <c r="BJ123" i="45"/>
  <c r="BK123" i="45"/>
  <c r="BL123" i="45"/>
  <c r="BM123" i="45"/>
  <c r="BN123" i="45"/>
  <c r="BO123" i="45"/>
  <c r="BP123" i="45"/>
  <c r="BQ123" i="45"/>
  <c r="BR123" i="45"/>
  <c r="BS123" i="45"/>
  <c r="BT123" i="45"/>
  <c r="BU123" i="45"/>
  <c r="BV123" i="45"/>
  <c r="BW123" i="45"/>
  <c r="BX123" i="45"/>
  <c r="BY123" i="45"/>
  <c r="BZ123" i="45"/>
  <c r="CA123" i="45"/>
  <c r="CB123" i="45"/>
  <c r="CC123" i="45"/>
  <c r="CD123" i="45"/>
  <c r="CE123" i="45"/>
  <c r="CF123" i="45"/>
  <c r="CG123" i="45"/>
  <c r="CH123" i="45"/>
  <c r="CI123" i="45"/>
  <c r="CJ123" i="45"/>
  <c r="CK123" i="45"/>
  <c r="CL123" i="45"/>
  <c r="CM123" i="45"/>
  <c r="CN123" i="45"/>
  <c r="CO123" i="45"/>
  <c r="CP123" i="45"/>
  <c r="CQ123" i="45"/>
  <c r="CR123" i="45"/>
  <c r="CS123" i="45"/>
  <c r="CT123" i="45"/>
  <c r="CU123" i="45"/>
  <c r="CV123" i="45"/>
  <c r="CW123" i="45"/>
  <c r="CX123" i="45"/>
  <c r="CY123" i="45"/>
  <c r="CZ123" i="45"/>
  <c r="DA123" i="45"/>
  <c r="DB123" i="45"/>
  <c r="DC123" i="45"/>
  <c r="DD123" i="45"/>
  <c r="DE123" i="45"/>
  <c r="DF123" i="45"/>
  <c r="DG123" i="45"/>
  <c r="DH123" i="45"/>
  <c r="DI123" i="45"/>
  <c r="DJ123" i="45"/>
  <c r="DK123" i="45"/>
  <c r="DL123" i="45"/>
  <c r="DM123" i="45"/>
  <c r="DN123" i="45"/>
  <c r="DO123" i="45"/>
  <c r="DP123" i="45"/>
  <c r="DQ123" i="45"/>
  <c r="DR123" i="45"/>
  <c r="DS123" i="45"/>
  <c r="DT123" i="45"/>
  <c r="DU123" i="45"/>
  <c r="DV123" i="45"/>
  <c r="DW123" i="45"/>
  <c r="DX123" i="45"/>
  <c r="DY123" i="45"/>
  <c r="DZ123" i="45"/>
  <c r="EA123" i="45"/>
  <c r="EB123" i="45"/>
  <c r="EC123" i="45"/>
  <c r="ED123" i="45"/>
  <c r="EE123" i="45"/>
  <c r="EF123" i="45"/>
  <c r="EG123" i="45"/>
  <c r="EH123" i="45"/>
  <c r="EI123" i="45"/>
  <c r="EJ123" i="45"/>
  <c r="EK123" i="45"/>
  <c r="EL123" i="45"/>
  <c r="EM123" i="45"/>
  <c r="EN123" i="45"/>
  <c r="EO123" i="45"/>
  <c r="EP123" i="45"/>
  <c r="EQ123" i="45"/>
  <c r="ER123" i="45"/>
  <c r="ES123" i="45"/>
  <c r="ET123" i="45"/>
  <c r="EU123" i="45"/>
  <c r="EV123" i="45"/>
  <c r="EW123" i="45"/>
  <c r="EX123" i="45"/>
  <c r="EY123" i="45"/>
  <c r="EZ123" i="45"/>
  <c r="FA123" i="45"/>
  <c r="FB123" i="45"/>
  <c r="FC123" i="45"/>
  <c r="FD123" i="45"/>
  <c r="FE123" i="45"/>
  <c r="E124" i="45"/>
  <c r="F124" i="45"/>
  <c r="G124" i="45"/>
  <c r="H124" i="45"/>
  <c r="I124" i="45"/>
  <c r="J124" i="45"/>
  <c r="K124" i="45"/>
  <c r="L124" i="45"/>
  <c r="M124" i="45"/>
  <c r="N124" i="45"/>
  <c r="O124" i="45"/>
  <c r="P124" i="45"/>
  <c r="Q124" i="45"/>
  <c r="R124" i="45"/>
  <c r="S124" i="45"/>
  <c r="T124" i="45"/>
  <c r="U124" i="45"/>
  <c r="V124" i="45"/>
  <c r="W124" i="45"/>
  <c r="X124" i="45"/>
  <c r="Y124" i="45"/>
  <c r="Z124" i="45"/>
  <c r="AA124" i="45"/>
  <c r="AB124" i="45"/>
  <c r="AC124" i="45"/>
  <c r="AD124" i="45"/>
  <c r="AE124" i="45"/>
  <c r="AF124" i="45"/>
  <c r="AG124" i="45"/>
  <c r="AH124" i="45"/>
  <c r="AI124" i="45"/>
  <c r="AJ124" i="45"/>
  <c r="AK124" i="45"/>
  <c r="AL124" i="45"/>
  <c r="AM124" i="45"/>
  <c r="AN124" i="45"/>
  <c r="AO124" i="45"/>
  <c r="AP124" i="45"/>
  <c r="AQ124" i="45"/>
  <c r="AR124" i="45"/>
  <c r="AS124" i="45"/>
  <c r="AT124" i="45"/>
  <c r="AU124" i="45"/>
  <c r="AV124" i="45"/>
  <c r="AW124" i="45"/>
  <c r="AX124" i="45"/>
  <c r="AY124" i="45"/>
  <c r="AZ124" i="45"/>
  <c r="BA124" i="45"/>
  <c r="BB124" i="45"/>
  <c r="BC124" i="45"/>
  <c r="BD124" i="45"/>
  <c r="BE124" i="45"/>
  <c r="BF124" i="45"/>
  <c r="BG124" i="45"/>
  <c r="BH124" i="45"/>
  <c r="BI124" i="45"/>
  <c r="BJ124" i="45"/>
  <c r="BK124" i="45"/>
  <c r="BL124" i="45"/>
  <c r="BM124" i="45"/>
  <c r="BN124" i="45"/>
  <c r="BO124" i="45"/>
  <c r="BP124" i="45"/>
  <c r="BQ124" i="45"/>
  <c r="BR124" i="45"/>
  <c r="BS124" i="45"/>
  <c r="BT124" i="45"/>
  <c r="BU124" i="45"/>
  <c r="BV124" i="45"/>
  <c r="BW124" i="45"/>
  <c r="BX124" i="45"/>
  <c r="BY124" i="45"/>
  <c r="BZ124" i="45"/>
  <c r="CA124" i="45"/>
  <c r="CB124" i="45"/>
  <c r="CC124" i="45"/>
  <c r="CD124" i="45"/>
  <c r="CE124" i="45"/>
  <c r="CF124" i="45"/>
  <c r="CG124" i="45"/>
  <c r="CH124" i="45"/>
  <c r="CI124" i="45"/>
  <c r="CJ124" i="45"/>
  <c r="CK124" i="45"/>
  <c r="CL124" i="45"/>
  <c r="CM124" i="45"/>
  <c r="CN124" i="45"/>
  <c r="CO124" i="45"/>
  <c r="CP124" i="45"/>
  <c r="CQ124" i="45"/>
  <c r="CR124" i="45"/>
  <c r="CS124" i="45"/>
  <c r="CT124" i="45"/>
  <c r="CU124" i="45"/>
  <c r="CV124" i="45"/>
  <c r="CW124" i="45"/>
  <c r="CX124" i="45"/>
  <c r="CY124" i="45"/>
  <c r="CZ124" i="45"/>
  <c r="DA124" i="45"/>
  <c r="DB124" i="45"/>
  <c r="DC124" i="45"/>
  <c r="DD124" i="45"/>
  <c r="DE124" i="45"/>
  <c r="DF124" i="45"/>
  <c r="DG124" i="45"/>
  <c r="DH124" i="45"/>
  <c r="DI124" i="45"/>
  <c r="DJ124" i="45"/>
  <c r="DK124" i="45"/>
  <c r="DL124" i="45"/>
  <c r="DM124" i="45"/>
  <c r="DN124" i="45"/>
  <c r="DO124" i="45"/>
  <c r="DP124" i="45"/>
  <c r="DQ124" i="45"/>
  <c r="DR124" i="45"/>
  <c r="DS124" i="45"/>
  <c r="DT124" i="45"/>
  <c r="DU124" i="45"/>
  <c r="DV124" i="45"/>
  <c r="DW124" i="45"/>
  <c r="DX124" i="45"/>
  <c r="DY124" i="45"/>
  <c r="DZ124" i="45"/>
  <c r="EA124" i="45"/>
  <c r="EB124" i="45"/>
  <c r="EC124" i="45"/>
  <c r="ED124" i="45"/>
  <c r="EE124" i="45"/>
  <c r="EF124" i="45"/>
  <c r="EG124" i="45"/>
  <c r="EH124" i="45"/>
  <c r="EI124" i="45"/>
  <c r="EJ124" i="45"/>
  <c r="EK124" i="45"/>
  <c r="EL124" i="45"/>
  <c r="EM124" i="45"/>
  <c r="EN124" i="45"/>
  <c r="EO124" i="45"/>
  <c r="EP124" i="45"/>
  <c r="EQ124" i="45"/>
  <c r="ER124" i="45"/>
  <c r="ES124" i="45"/>
  <c r="ET124" i="45"/>
  <c r="EU124" i="45"/>
  <c r="EV124" i="45"/>
  <c r="EW124" i="45"/>
  <c r="EX124" i="45"/>
  <c r="EY124" i="45"/>
  <c r="EZ124" i="45"/>
  <c r="FA124" i="45"/>
  <c r="FB124" i="45"/>
  <c r="FC124" i="45"/>
  <c r="FD124" i="45"/>
  <c r="FE124" i="45"/>
  <c r="J7" i="9"/>
  <c r="FF39" i="45"/>
  <c r="D39" i="45"/>
  <c r="D28" i="45"/>
  <c r="FF28" i="45"/>
  <c r="FD39" i="45"/>
  <c r="FB39" i="45"/>
  <c r="EZ39" i="45"/>
  <c r="EX39" i="45"/>
  <c r="EV39" i="45"/>
  <c r="ET39" i="45"/>
  <c r="ER39" i="45"/>
  <c r="EP39" i="45"/>
  <c r="EN39" i="45"/>
  <c r="EL39" i="45"/>
  <c r="EJ39" i="45"/>
  <c r="EH39" i="45"/>
  <c r="EF39" i="45"/>
  <c r="ED39" i="45"/>
  <c r="EB39" i="45"/>
  <c r="DZ39" i="45"/>
  <c r="DX39" i="45"/>
  <c r="DV39" i="45"/>
  <c r="DT39" i="45"/>
  <c r="DR39" i="45"/>
  <c r="DP39" i="45"/>
  <c r="DN39" i="45"/>
  <c r="DL39" i="45"/>
  <c r="DJ39" i="45"/>
  <c r="DH39" i="45"/>
  <c r="DF39" i="45"/>
  <c r="DD39" i="45"/>
  <c r="DB39" i="45"/>
  <c r="CZ39" i="45"/>
  <c r="CX39" i="45"/>
  <c r="CV39" i="45"/>
  <c r="CT39" i="45"/>
  <c r="CR39" i="45"/>
  <c r="CP39" i="45"/>
  <c r="CN39" i="45"/>
  <c r="CL39" i="45"/>
  <c r="CJ39" i="45"/>
  <c r="CH39" i="45"/>
  <c r="CF39" i="45"/>
  <c r="CD39" i="45"/>
  <c r="CB39" i="45"/>
  <c r="BZ39" i="45"/>
  <c r="BX39" i="45"/>
  <c r="BV39" i="45"/>
  <c r="BT39" i="45"/>
  <c r="BR39" i="45"/>
  <c r="BP39" i="45"/>
  <c r="BN39" i="45"/>
  <c r="BL39" i="45"/>
  <c r="BJ39" i="45"/>
  <c r="BH39" i="45"/>
  <c r="BF39" i="45"/>
  <c r="BD39" i="45"/>
  <c r="BB39" i="45"/>
  <c r="AZ39" i="45"/>
  <c r="AX39" i="45"/>
  <c r="AV39" i="45"/>
  <c r="AT39" i="45"/>
  <c r="AR39" i="45"/>
  <c r="AP39" i="45"/>
  <c r="AN39" i="45"/>
  <c r="AL39" i="45"/>
  <c r="AJ39" i="45"/>
  <c r="AH39" i="45"/>
  <c r="AF39" i="45"/>
  <c r="AD39" i="45"/>
  <c r="AB39" i="45"/>
  <c r="Z39" i="45"/>
  <c r="X39" i="45"/>
  <c r="V39" i="45"/>
  <c r="T39" i="45"/>
  <c r="R39" i="45"/>
  <c r="P39" i="45"/>
  <c r="N39" i="45"/>
  <c r="L39" i="45"/>
  <c r="J39" i="45"/>
  <c r="H39" i="45"/>
  <c r="F39" i="45"/>
  <c r="FD28" i="45"/>
  <c r="FB28" i="45"/>
  <c r="EZ28" i="45"/>
  <c r="EX28" i="45"/>
  <c r="EV28" i="45"/>
  <c r="ET28" i="45"/>
  <c r="ER28" i="45"/>
  <c r="EP28" i="45"/>
  <c r="EN28" i="45"/>
  <c r="EL28" i="45"/>
  <c r="EJ28" i="45"/>
  <c r="EH28" i="45"/>
  <c r="EF28" i="45"/>
  <c r="ED28" i="45"/>
  <c r="EB28" i="45"/>
  <c r="DZ28" i="45"/>
  <c r="DX28" i="45"/>
  <c r="DV28" i="45"/>
  <c r="DT28" i="45"/>
  <c r="DR28" i="45"/>
  <c r="DP28" i="45"/>
  <c r="DN28" i="45"/>
  <c r="DL28" i="45"/>
  <c r="DJ28" i="45"/>
  <c r="DH28" i="45"/>
  <c r="DF28" i="45"/>
  <c r="DD28" i="45"/>
  <c r="DB28" i="45"/>
  <c r="CZ28" i="45"/>
  <c r="CX28" i="45"/>
  <c r="CV28" i="45"/>
  <c r="CT28" i="45"/>
  <c r="CR28" i="45"/>
  <c r="CP28" i="45"/>
  <c r="CN28" i="45"/>
  <c r="CL28" i="45"/>
  <c r="CJ28" i="45"/>
  <c r="CH28" i="45"/>
  <c r="CF28" i="45"/>
  <c r="CD28" i="45"/>
  <c r="CB28" i="45"/>
  <c r="BZ28" i="45"/>
  <c r="BX28" i="45"/>
  <c r="BV28" i="45"/>
  <c r="BT28" i="45"/>
  <c r="BR28" i="45"/>
  <c r="BP28" i="45"/>
  <c r="BN28" i="45"/>
  <c r="BL28" i="45"/>
  <c r="BJ28" i="45"/>
  <c r="BH28" i="45"/>
  <c r="BF28" i="45"/>
  <c r="BD28" i="45"/>
  <c r="BB28" i="45"/>
  <c r="AZ28" i="45"/>
  <c r="AX28" i="45"/>
  <c r="AV28" i="45"/>
  <c r="AT28" i="45"/>
  <c r="AR28" i="45"/>
  <c r="AP28" i="45"/>
  <c r="AN28" i="45"/>
  <c r="AL28" i="45"/>
  <c r="AJ28" i="45"/>
  <c r="AH28" i="45"/>
  <c r="AF28" i="45"/>
  <c r="AD28" i="45"/>
  <c r="AB28" i="45"/>
  <c r="Z28" i="45"/>
  <c r="X28" i="45"/>
  <c r="V28" i="45"/>
  <c r="T28" i="45"/>
  <c r="R28" i="45"/>
  <c r="P28" i="45"/>
  <c r="N28" i="45"/>
  <c r="L28" i="45"/>
  <c r="J28" i="45"/>
  <c r="H28" i="45"/>
  <c r="F28" i="45"/>
  <c r="BP14" i="45"/>
  <c r="BR14" i="45"/>
  <c r="DB14" i="45"/>
  <c r="CZ14" i="45"/>
  <c r="FF14" i="45"/>
  <c r="FD14" i="45"/>
  <c r="FB14" i="45"/>
  <c r="EZ14" i="45"/>
  <c r="EX14" i="45"/>
  <c r="EV14" i="45"/>
  <c r="ET14" i="45"/>
  <c r="ER14" i="45"/>
  <c r="EP14" i="45"/>
  <c r="EN14" i="45"/>
  <c r="EL14" i="45"/>
  <c r="EJ14" i="45"/>
  <c r="EH14" i="45"/>
  <c r="EF14" i="45"/>
  <c r="ED14" i="45"/>
  <c r="EB14" i="45"/>
  <c r="DZ14" i="45"/>
  <c r="DX14" i="45"/>
  <c r="DV14" i="45"/>
  <c r="DT14" i="45"/>
  <c r="DR14" i="45"/>
  <c r="DP14" i="45"/>
  <c r="DN14" i="45"/>
  <c r="DL14" i="45"/>
  <c r="DJ14" i="45"/>
  <c r="DH14" i="45"/>
  <c r="DF14" i="45"/>
  <c r="DD14" i="45"/>
  <c r="CX14" i="45"/>
  <c r="CV14" i="45"/>
  <c r="CT14" i="45"/>
  <c r="CR14" i="45"/>
  <c r="CP14" i="45"/>
  <c r="CN14" i="45"/>
  <c r="CL14" i="45"/>
  <c r="CJ14" i="45"/>
  <c r="CH14" i="45"/>
  <c r="CF14" i="45"/>
  <c r="CD14" i="45"/>
  <c r="CB14" i="45"/>
  <c r="BZ14" i="45"/>
  <c r="BX14" i="45"/>
  <c r="BV14" i="45"/>
  <c r="BT14" i="45"/>
  <c r="BN14" i="45"/>
  <c r="BL14" i="45"/>
  <c r="BJ14" i="45"/>
  <c r="BH14" i="45"/>
  <c r="BF14" i="45"/>
  <c r="BD14" i="45"/>
  <c r="BB14" i="45"/>
  <c r="AZ14" i="45"/>
  <c r="AX14" i="45"/>
  <c r="AV14" i="45"/>
  <c r="AT14" i="45"/>
  <c r="AR14" i="45"/>
  <c r="AP14" i="45"/>
  <c r="AN14" i="45"/>
  <c r="AL14" i="45"/>
  <c r="AJ14" i="45"/>
  <c r="AH14" i="45"/>
  <c r="AF14" i="45"/>
  <c r="AD14" i="45"/>
  <c r="AB14" i="45"/>
  <c r="Z14" i="45"/>
  <c r="X14" i="45"/>
  <c r="V14" i="45"/>
  <c r="T14" i="45"/>
  <c r="R14" i="45"/>
  <c r="P14" i="45"/>
  <c r="N14" i="45"/>
  <c r="L14" i="45"/>
  <c r="J14" i="45"/>
  <c r="H14" i="45"/>
  <c r="F14" i="45"/>
  <c r="D14" i="45"/>
  <c r="FF12" i="45"/>
  <c r="FF10" i="45"/>
  <c r="FD12" i="45"/>
  <c r="FD10" i="45"/>
  <c r="FB12" i="45"/>
  <c r="FB10" i="45"/>
  <c r="EZ12" i="45"/>
  <c r="EZ10" i="45"/>
  <c r="EX12" i="45"/>
  <c r="EX10" i="45"/>
  <c r="EV12" i="45"/>
  <c r="EV10" i="45"/>
  <c r="ET12" i="45"/>
  <c r="ET10" i="45"/>
  <c r="ER12" i="45"/>
  <c r="ER10" i="45"/>
  <c r="EP12" i="45"/>
  <c r="EP10" i="45"/>
  <c r="EN12" i="45"/>
  <c r="EN10" i="45"/>
  <c r="EL12" i="45"/>
  <c r="EL10" i="45"/>
  <c r="EJ12" i="45"/>
  <c r="EJ10" i="45"/>
  <c r="EH12" i="45"/>
  <c r="EH10" i="45"/>
  <c r="EF12" i="45"/>
  <c r="EF10" i="45"/>
  <c r="ED12" i="45"/>
  <c r="ED10" i="45"/>
  <c r="EB12" i="45"/>
  <c r="EB10" i="45"/>
  <c r="DZ12" i="45"/>
  <c r="DZ10" i="45"/>
  <c r="DX12" i="45"/>
  <c r="DX10" i="45"/>
  <c r="DV12" i="45"/>
  <c r="DV10" i="45"/>
  <c r="DT12" i="45"/>
  <c r="DT10" i="45"/>
  <c r="DR12" i="45"/>
  <c r="DR10" i="45"/>
  <c r="DP12" i="45"/>
  <c r="DP10" i="45"/>
  <c r="DN12" i="45"/>
  <c r="DN10" i="45"/>
  <c r="DL12" i="45"/>
  <c r="DL10" i="45"/>
  <c r="DJ12" i="45"/>
  <c r="DJ10" i="45"/>
  <c r="DH12" i="45"/>
  <c r="DH10" i="45"/>
  <c r="DF12" i="45"/>
  <c r="DF10" i="45"/>
  <c r="DD12" i="45"/>
  <c r="DD10" i="45"/>
  <c r="DB12" i="45"/>
  <c r="DB10" i="45"/>
  <c r="CZ12" i="45"/>
  <c r="CZ10" i="45"/>
  <c r="CX12" i="45"/>
  <c r="CX10" i="45"/>
  <c r="CV12" i="45"/>
  <c r="CV10" i="45"/>
  <c r="CT12" i="45"/>
  <c r="CT10" i="45"/>
  <c r="CR12" i="45"/>
  <c r="CR10" i="45"/>
  <c r="CP12" i="45"/>
  <c r="CP10" i="45"/>
  <c r="CN12" i="45"/>
  <c r="CN10" i="45"/>
  <c r="CL12" i="45"/>
  <c r="CL10" i="45"/>
  <c r="CJ12" i="45"/>
  <c r="CJ10" i="45"/>
  <c r="CH12" i="45"/>
  <c r="CH10" i="45"/>
  <c r="CF12" i="45"/>
  <c r="CF10" i="45"/>
  <c r="CD12" i="45"/>
  <c r="CD10" i="45"/>
  <c r="CB12" i="45"/>
  <c r="CB10" i="45"/>
  <c r="BZ12" i="45"/>
  <c r="BZ10" i="45"/>
  <c r="BX12" i="45"/>
  <c r="BX10" i="45"/>
  <c r="BV12" i="45"/>
  <c r="BV10" i="45"/>
  <c r="BT12" i="45"/>
  <c r="BT10" i="45"/>
  <c r="BR12" i="45"/>
  <c r="BR10" i="45"/>
  <c r="BP12" i="45"/>
  <c r="BP10" i="45"/>
  <c r="BN12" i="45"/>
  <c r="BN10" i="45"/>
  <c r="BL12" i="45"/>
  <c r="BL10" i="45"/>
  <c r="BJ12" i="45"/>
  <c r="BJ10" i="45"/>
  <c r="BH12" i="45"/>
  <c r="BH10" i="45"/>
  <c r="BF12" i="45"/>
  <c r="BF10" i="45"/>
  <c r="BD12" i="45"/>
  <c r="BD10" i="45"/>
  <c r="BB12" i="45"/>
  <c r="BB10" i="45"/>
  <c r="AZ12" i="45"/>
  <c r="AZ10" i="45"/>
  <c r="AX12" i="45"/>
  <c r="AX10" i="45"/>
  <c r="AV12" i="45"/>
  <c r="AV10" i="45"/>
  <c r="AT12" i="45"/>
  <c r="AT10" i="45"/>
  <c r="AR12" i="45"/>
  <c r="AR10" i="45"/>
  <c r="AP12" i="45"/>
  <c r="AP10" i="45"/>
  <c r="AN12" i="45"/>
  <c r="AN10" i="45"/>
  <c r="AL12" i="45"/>
  <c r="AL10" i="45"/>
  <c r="AJ12" i="45"/>
  <c r="AJ10" i="45"/>
  <c r="AH12" i="45"/>
  <c r="AH10" i="45"/>
  <c r="AF12" i="45"/>
  <c r="AF10" i="45"/>
  <c r="AD12" i="45"/>
  <c r="AD10" i="45"/>
  <c r="AB12" i="45"/>
  <c r="AB10" i="45"/>
  <c r="Z12" i="45"/>
  <c r="Z10" i="45"/>
  <c r="X12" i="45"/>
  <c r="X10" i="45"/>
  <c r="V12" i="45"/>
  <c r="V10" i="45"/>
  <c r="T12" i="45"/>
  <c r="T10" i="45"/>
  <c r="R12" i="45"/>
  <c r="R10" i="45"/>
  <c r="P12" i="45"/>
  <c r="P10" i="45"/>
  <c r="N12" i="45"/>
  <c r="N10" i="45"/>
  <c r="L12" i="45"/>
  <c r="L10" i="45"/>
  <c r="J12" i="45"/>
  <c r="J10" i="45"/>
  <c r="H12" i="45"/>
  <c r="H10" i="45"/>
  <c r="F12" i="45"/>
  <c r="F10" i="45"/>
  <c r="D10" i="45"/>
  <c r="FF8" i="45"/>
  <c r="FF120" i="45" s="1"/>
  <c r="FD8" i="45"/>
  <c r="FB8" i="45"/>
  <c r="EZ8" i="45"/>
  <c r="EX8" i="45"/>
  <c r="EV8" i="45"/>
  <c r="ET8" i="45"/>
  <c r="ER8" i="45"/>
  <c r="EP8" i="45"/>
  <c r="EN8" i="45"/>
  <c r="EL8" i="45"/>
  <c r="EJ8" i="45"/>
  <c r="EH8" i="45"/>
  <c r="EF8" i="45"/>
  <c r="ED8" i="45"/>
  <c r="EB8" i="45"/>
  <c r="DZ8" i="45"/>
  <c r="DX8" i="45"/>
  <c r="DV8" i="45"/>
  <c r="DT8" i="45"/>
  <c r="DR8" i="45"/>
  <c r="DP8" i="45"/>
  <c r="DN8" i="45"/>
  <c r="DL8" i="45"/>
  <c r="DJ8" i="45"/>
  <c r="DH8" i="45"/>
  <c r="DF8" i="45"/>
  <c r="DD8" i="45"/>
  <c r="DB8" i="45"/>
  <c r="DB121" i="45" s="1"/>
  <c r="CZ8" i="45"/>
  <c r="CX8" i="45"/>
  <c r="CV8" i="45"/>
  <c r="CT8" i="45"/>
  <c r="CR8" i="45"/>
  <c r="CP8" i="45"/>
  <c r="CN8" i="45"/>
  <c r="CL8" i="45"/>
  <c r="CJ8" i="45"/>
  <c r="CH8" i="45"/>
  <c r="CF8" i="45"/>
  <c r="CD8" i="45"/>
  <c r="CB8" i="45"/>
  <c r="BZ8" i="45"/>
  <c r="BX8" i="45"/>
  <c r="BV8" i="45"/>
  <c r="BT8" i="45"/>
  <c r="BR8" i="45"/>
  <c r="BR120" i="45" s="1"/>
  <c r="BP8" i="45"/>
  <c r="BN8" i="45"/>
  <c r="BL8" i="45"/>
  <c r="BJ8" i="45"/>
  <c r="BH8" i="45"/>
  <c r="BF8" i="45"/>
  <c r="BD8" i="45"/>
  <c r="BB8" i="45"/>
  <c r="AZ8" i="45"/>
  <c r="AX8" i="45"/>
  <c r="AV8" i="45"/>
  <c r="AT8" i="45"/>
  <c r="AR8" i="45"/>
  <c r="AP8" i="45"/>
  <c r="AN8" i="45"/>
  <c r="AL8" i="45"/>
  <c r="AJ8" i="45"/>
  <c r="AH8" i="45"/>
  <c r="AF8" i="45"/>
  <c r="AD8" i="45"/>
  <c r="AB8" i="45"/>
  <c r="Z8" i="45"/>
  <c r="X8" i="45"/>
  <c r="V8" i="45"/>
  <c r="T8" i="45"/>
  <c r="R8" i="45"/>
  <c r="P8" i="45"/>
  <c r="N8" i="45"/>
  <c r="L8" i="45"/>
  <c r="J8" i="45"/>
  <c r="H8" i="45"/>
  <c r="F8" i="45"/>
  <c r="D8" i="45"/>
  <c r="B2" i="45"/>
  <c r="FH32" i="32"/>
  <c r="FH30" i="32"/>
  <c r="FK31" i="32" s="1"/>
  <c r="FH28" i="32"/>
  <c r="FI77" i="32"/>
  <c r="FI75" i="32"/>
  <c r="FI73" i="32"/>
  <c r="FI71" i="32"/>
  <c r="FI69" i="32"/>
  <c r="FI65" i="32"/>
  <c r="FI61" i="32"/>
  <c r="E211" i="37"/>
  <c r="E209" i="37"/>
  <c r="P424" i="3"/>
  <c r="P420" i="3"/>
  <c r="FF33" i="32"/>
  <c r="FD33" i="32"/>
  <c r="FB33" i="32"/>
  <c r="EZ33" i="32"/>
  <c r="EX33" i="32"/>
  <c r="EV33" i="32"/>
  <c r="ET33" i="32"/>
  <c r="ER33" i="32"/>
  <c r="EP33" i="32"/>
  <c r="EN33" i="32"/>
  <c r="EL33" i="32"/>
  <c r="EJ33" i="32"/>
  <c r="EH33" i="32"/>
  <c r="EF33" i="32"/>
  <c r="ED33" i="32"/>
  <c r="EB33" i="32"/>
  <c r="DZ33" i="32"/>
  <c r="DX33" i="32"/>
  <c r="DV33" i="32"/>
  <c r="DT33" i="32"/>
  <c r="DR33" i="32"/>
  <c r="DP33" i="32"/>
  <c r="DN33" i="32"/>
  <c r="DL33" i="32"/>
  <c r="DJ33" i="32"/>
  <c r="DH33" i="32"/>
  <c r="DF33" i="32"/>
  <c r="DD33" i="32"/>
  <c r="DB33" i="32"/>
  <c r="CZ33" i="32"/>
  <c r="CX33" i="32"/>
  <c r="CV33" i="32"/>
  <c r="CT33" i="32"/>
  <c r="CR33" i="32"/>
  <c r="CP33" i="32"/>
  <c r="CN33" i="32"/>
  <c r="CL33" i="32"/>
  <c r="CJ33" i="32"/>
  <c r="CH33" i="32"/>
  <c r="CF33" i="32"/>
  <c r="CD33" i="32"/>
  <c r="CB33" i="32"/>
  <c r="BZ33" i="32"/>
  <c r="BX33" i="32"/>
  <c r="BV33" i="32"/>
  <c r="BT33" i="32"/>
  <c r="BR33" i="32"/>
  <c r="BP33" i="32"/>
  <c r="BN33" i="32"/>
  <c r="BL33" i="32"/>
  <c r="BJ33" i="32"/>
  <c r="BH33" i="32"/>
  <c r="BF33" i="32"/>
  <c r="BD33" i="32"/>
  <c r="BB33" i="32"/>
  <c r="AZ33" i="32"/>
  <c r="AX33" i="32"/>
  <c r="AV33" i="32"/>
  <c r="AT33" i="32"/>
  <c r="AR33" i="32"/>
  <c r="AP33" i="32"/>
  <c r="AN33" i="32"/>
  <c r="AL33" i="32"/>
  <c r="AJ33" i="32"/>
  <c r="AH33" i="32"/>
  <c r="AF33" i="32"/>
  <c r="AD33" i="32"/>
  <c r="AB33" i="32"/>
  <c r="Z33" i="32"/>
  <c r="X33" i="32"/>
  <c r="V33" i="32"/>
  <c r="T33" i="32"/>
  <c r="R33" i="32"/>
  <c r="P33" i="32"/>
  <c r="N33" i="32"/>
  <c r="L33" i="32"/>
  <c r="J33" i="32"/>
  <c r="H33" i="32"/>
  <c r="F33" i="32"/>
  <c r="J21" i="44"/>
  <c r="J275" i="44"/>
  <c r="J274" i="44"/>
  <c r="J273" i="44"/>
  <c r="J272" i="44"/>
  <c r="J271" i="44"/>
  <c r="J270" i="44"/>
  <c r="J269" i="44"/>
  <c r="J268" i="44"/>
  <c r="J267" i="44"/>
  <c r="J266" i="44"/>
  <c r="J265" i="44"/>
  <c r="J264" i="44"/>
  <c r="J263" i="44"/>
  <c r="J262" i="44"/>
  <c r="J261" i="44"/>
  <c r="J260" i="44"/>
  <c r="J259" i="44"/>
  <c r="J258" i="44"/>
  <c r="J257" i="44"/>
  <c r="J256" i="44"/>
  <c r="J255" i="44"/>
  <c r="J254" i="44"/>
  <c r="J253" i="44"/>
  <c r="J252" i="44"/>
  <c r="J251" i="44"/>
  <c r="J250" i="44"/>
  <c r="J249" i="44"/>
  <c r="J248" i="44"/>
  <c r="J247" i="44"/>
  <c r="J246" i="44"/>
  <c r="J245" i="44"/>
  <c r="J244" i="44"/>
  <c r="J243" i="44"/>
  <c r="J242" i="44"/>
  <c r="J241" i="44"/>
  <c r="J240" i="44"/>
  <c r="J239" i="44"/>
  <c r="J238" i="44"/>
  <c r="J237" i="44"/>
  <c r="J236" i="44"/>
  <c r="J235" i="44"/>
  <c r="J234" i="44"/>
  <c r="J233" i="44"/>
  <c r="J232" i="44"/>
  <c r="J231" i="44"/>
  <c r="J230" i="44"/>
  <c r="J229" i="44"/>
  <c r="J228" i="44"/>
  <c r="J227" i="44"/>
  <c r="J226" i="44"/>
  <c r="J225" i="44"/>
  <c r="J224" i="44"/>
  <c r="J223" i="44"/>
  <c r="J222" i="44"/>
  <c r="J221" i="44"/>
  <c r="J220" i="44"/>
  <c r="J219" i="44"/>
  <c r="J218" i="44"/>
  <c r="J217" i="44"/>
  <c r="J216" i="44"/>
  <c r="J215" i="44"/>
  <c r="J214" i="44"/>
  <c r="J213" i="44"/>
  <c r="J212" i="44"/>
  <c r="J211" i="44"/>
  <c r="J210" i="44"/>
  <c r="J209" i="44"/>
  <c r="J208" i="44"/>
  <c r="J207" i="44"/>
  <c r="J206" i="44"/>
  <c r="J205" i="44"/>
  <c r="J204" i="44"/>
  <c r="J203" i="44"/>
  <c r="J202" i="44"/>
  <c r="J201" i="44"/>
  <c r="J200" i="44"/>
  <c r="J199" i="44"/>
  <c r="J198" i="44"/>
  <c r="J197" i="44"/>
  <c r="J196" i="44"/>
  <c r="J195" i="44"/>
  <c r="J194" i="44"/>
  <c r="J193" i="44"/>
  <c r="J192" i="44"/>
  <c r="J191" i="44"/>
  <c r="J190" i="44"/>
  <c r="J189" i="44"/>
  <c r="J188" i="44"/>
  <c r="J187" i="44"/>
  <c r="J186" i="44"/>
  <c r="J185" i="44"/>
  <c r="J184" i="44"/>
  <c r="J183" i="44"/>
  <c r="J182" i="44"/>
  <c r="J181" i="44"/>
  <c r="J180" i="44"/>
  <c r="J179" i="44"/>
  <c r="J178" i="44"/>
  <c r="J177" i="44"/>
  <c r="J176" i="44"/>
  <c r="J175" i="44"/>
  <c r="J174" i="44"/>
  <c r="J173" i="44"/>
  <c r="J172" i="44"/>
  <c r="J171" i="44"/>
  <c r="J170" i="44"/>
  <c r="J169" i="44"/>
  <c r="J168" i="44"/>
  <c r="J167" i="44"/>
  <c r="J166" i="44"/>
  <c r="J165" i="44"/>
  <c r="J164" i="44"/>
  <c r="J163" i="44"/>
  <c r="J162" i="44"/>
  <c r="J161" i="44"/>
  <c r="J160" i="44"/>
  <c r="J159" i="44"/>
  <c r="J158" i="44"/>
  <c r="J157" i="44"/>
  <c r="J156" i="44"/>
  <c r="J155" i="44"/>
  <c r="J154" i="44"/>
  <c r="J153" i="44"/>
  <c r="J152" i="44"/>
  <c r="J151" i="44"/>
  <c r="J150" i="44"/>
  <c r="J149" i="44"/>
  <c r="J148" i="44"/>
  <c r="J147" i="44"/>
  <c r="J146" i="44"/>
  <c r="J145" i="44"/>
  <c r="J144" i="44"/>
  <c r="J143" i="44"/>
  <c r="J142" i="44"/>
  <c r="J141" i="44"/>
  <c r="J140" i="44"/>
  <c r="J139" i="44"/>
  <c r="J138" i="44"/>
  <c r="J137" i="44"/>
  <c r="J136" i="44"/>
  <c r="J135" i="44"/>
  <c r="J134" i="44"/>
  <c r="J133" i="44"/>
  <c r="J132" i="44"/>
  <c r="J131" i="44"/>
  <c r="J130" i="44"/>
  <c r="J129" i="44"/>
  <c r="J128" i="44"/>
  <c r="J127" i="44"/>
  <c r="J126" i="44"/>
  <c r="J125" i="44"/>
  <c r="J124" i="44"/>
  <c r="J123" i="44"/>
  <c r="J122" i="44"/>
  <c r="J121" i="44"/>
  <c r="J120" i="44"/>
  <c r="J119" i="44"/>
  <c r="J118" i="44"/>
  <c r="J117" i="44"/>
  <c r="J116" i="44"/>
  <c r="J115" i="44"/>
  <c r="J114" i="44"/>
  <c r="J113" i="44"/>
  <c r="J112" i="44"/>
  <c r="J111" i="44"/>
  <c r="J110" i="44"/>
  <c r="J109" i="44"/>
  <c r="J108" i="44"/>
  <c r="J107" i="44"/>
  <c r="J106" i="44"/>
  <c r="J105" i="44"/>
  <c r="J104" i="44"/>
  <c r="J103" i="44"/>
  <c r="J102" i="44"/>
  <c r="J101" i="44"/>
  <c r="J100" i="44"/>
  <c r="J99" i="44"/>
  <c r="J98" i="44"/>
  <c r="J97" i="44"/>
  <c r="J96" i="44"/>
  <c r="J95" i="44"/>
  <c r="J94" i="44"/>
  <c r="J93" i="44"/>
  <c r="J92" i="44"/>
  <c r="J91" i="44"/>
  <c r="J90" i="44"/>
  <c r="J89" i="44"/>
  <c r="J88" i="44"/>
  <c r="J87" i="44"/>
  <c r="J86" i="44"/>
  <c r="J85" i="44"/>
  <c r="J84" i="44"/>
  <c r="J83" i="44"/>
  <c r="J82" i="44"/>
  <c r="J81" i="44"/>
  <c r="J80" i="44"/>
  <c r="J79" i="44"/>
  <c r="J78" i="44"/>
  <c r="J77" i="44"/>
  <c r="J76" i="44"/>
  <c r="J75" i="44"/>
  <c r="J74" i="44"/>
  <c r="J73" i="44"/>
  <c r="J72" i="44"/>
  <c r="J71" i="44"/>
  <c r="J70" i="44"/>
  <c r="J69" i="44"/>
  <c r="J68" i="44"/>
  <c r="J67" i="44"/>
  <c r="J66" i="44"/>
  <c r="J65" i="44"/>
  <c r="J64" i="44"/>
  <c r="J63" i="44"/>
  <c r="J62" i="44"/>
  <c r="J61" i="44"/>
  <c r="J60" i="44"/>
  <c r="J59" i="44"/>
  <c r="J58" i="44"/>
  <c r="J57" i="44"/>
  <c r="J56" i="44"/>
  <c r="J55" i="44"/>
  <c r="J54" i="44"/>
  <c r="J53" i="44"/>
  <c r="J52" i="44"/>
  <c r="J51" i="44"/>
  <c r="J50" i="44"/>
  <c r="J49" i="44"/>
  <c r="J48" i="44"/>
  <c r="J47" i="44"/>
  <c r="J46" i="44"/>
  <c r="J45" i="44"/>
  <c r="J44" i="44"/>
  <c r="J43" i="44"/>
  <c r="J42" i="44"/>
  <c r="J41" i="44"/>
  <c r="J40" i="44"/>
  <c r="J39" i="44"/>
  <c r="J38" i="44"/>
  <c r="J37" i="44"/>
  <c r="J36" i="44"/>
  <c r="J35" i="44"/>
  <c r="J34" i="44"/>
  <c r="J33" i="44"/>
  <c r="J32" i="44"/>
  <c r="J31" i="44"/>
  <c r="J30" i="44"/>
  <c r="J29" i="44"/>
  <c r="J28" i="44"/>
  <c r="J27" i="44"/>
  <c r="J26" i="44"/>
  <c r="J25" i="44"/>
  <c r="J24" i="44"/>
  <c r="J23" i="44"/>
  <c r="J20" i="44" s="1"/>
  <c r="J22" i="44"/>
  <c r="I20" i="44"/>
  <c r="FI41" i="32"/>
  <c r="E284" i="37" s="1"/>
  <c r="FI67" i="32"/>
  <c r="FI63" i="32"/>
  <c r="FI59" i="32"/>
  <c r="FI57" i="32"/>
  <c r="J83" i="42"/>
  <c r="J73" i="42"/>
  <c r="J63" i="42"/>
  <c r="FI49" i="32"/>
  <c r="E292" i="37" s="1"/>
  <c r="FI47" i="32"/>
  <c r="E290" i="37" s="1"/>
  <c r="FI45" i="32"/>
  <c r="E288" i="37" s="1"/>
  <c r="FI43" i="32"/>
  <c r="E286" i="37"/>
  <c r="FI39" i="32"/>
  <c r="E282" i="37" s="1"/>
  <c r="FI37" i="32"/>
  <c r="E280" i="37" s="1"/>
  <c r="FI35" i="32"/>
  <c r="E278" i="37" s="1"/>
  <c r="O21" i="44"/>
  <c r="O275" i="44"/>
  <c r="O274" i="44"/>
  <c r="O273" i="44"/>
  <c r="O272" i="44"/>
  <c r="O271" i="44"/>
  <c r="O270" i="44"/>
  <c r="O269" i="44"/>
  <c r="O268" i="44"/>
  <c r="O267" i="44"/>
  <c r="O266" i="44"/>
  <c r="O265" i="44"/>
  <c r="O264" i="44"/>
  <c r="O263" i="44"/>
  <c r="O262" i="44"/>
  <c r="O261" i="44"/>
  <c r="O260" i="44"/>
  <c r="O259" i="44"/>
  <c r="O258" i="44"/>
  <c r="O257" i="44"/>
  <c r="O256" i="44"/>
  <c r="O255" i="44"/>
  <c r="O254" i="44"/>
  <c r="O253" i="44"/>
  <c r="O252" i="44"/>
  <c r="O251" i="44"/>
  <c r="O250" i="44"/>
  <c r="O249" i="44"/>
  <c r="O248" i="44"/>
  <c r="O247" i="44"/>
  <c r="O246" i="44"/>
  <c r="O245" i="44"/>
  <c r="O244" i="44"/>
  <c r="O243" i="44"/>
  <c r="O242" i="44"/>
  <c r="O241" i="44"/>
  <c r="O240" i="44"/>
  <c r="O239" i="44"/>
  <c r="O238" i="44"/>
  <c r="O237" i="44"/>
  <c r="O236" i="44"/>
  <c r="O235" i="44"/>
  <c r="O234" i="44"/>
  <c r="O233" i="44"/>
  <c r="O232" i="44"/>
  <c r="O231" i="44"/>
  <c r="O230" i="44"/>
  <c r="O229" i="44"/>
  <c r="O228" i="44"/>
  <c r="O227" i="44"/>
  <c r="O226" i="44"/>
  <c r="O225" i="44"/>
  <c r="O224" i="44"/>
  <c r="O223" i="44"/>
  <c r="O222" i="44"/>
  <c r="O221" i="44"/>
  <c r="O220" i="44"/>
  <c r="O219" i="44"/>
  <c r="O218" i="44"/>
  <c r="O217" i="44"/>
  <c r="O216" i="44"/>
  <c r="O215" i="44"/>
  <c r="O214" i="44"/>
  <c r="O213" i="44"/>
  <c r="O212" i="44"/>
  <c r="O211" i="44"/>
  <c r="O210" i="44"/>
  <c r="O209" i="44"/>
  <c r="O208" i="44"/>
  <c r="O207" i="44"/>
  <c r="O206" i="44"/>
  <c r="O205" i="44"/>
  <c r="O204" i="44"/>
  <c r="O203" i="44"/>
  <c r="O202" i="44"/>
  <c r="O201" i="44"/>
  <c r="O200" i="44"/>
  <c r="O199" i="44"/>
  <c r="O198" i="44"/>
  <c r="O197" i="44"/>
  <c r="O196" i="44"/>
  <c r="O195" i="44"/>
  <c r="O194" i="44"/>
  <c r="O193" i="44"/>
  <c r="O192" i="44"/>
  <c r="O191" i="44"/>
  <c r="O190" i="44"/>
  <c r="O189" i="44"/>
  <c r="O188" i="44"/>
  <c r="O187" i="44"/>
  <c r="O186" i="44"/>
  <c r="O185" i="44"/>
  <c r="O184" i="44"/>
  <c r="O183" i="44"/>
  <c r="O182" i="44"/>
  <c r="O181" i="44"/>
  <c r="O180" i="44"/>
  <c r="O179" i="44"/>
  <c r="O178" i="44"/>
  <c r="O177" i="44"/>
  <c r="O176" i="44"/>
  <c r="O175" i="44"/>
  <c r="O174" i="44"/>
  <c r="O173" i="44"/>
  <c r="O172" i="44"/>
  <c r="O171" i="44"/>
  <c r="O170" i="44"/>
  <c r="O169" i="44"/>
  <c r="O168" i="44"/>
  <c r="O167" i="44"/>
  <c r="O166" i="44"/>
  <c r="O165" i="44"/>
  <c r="O164" i="44"/>
  <c r="O163" i="44"/>
  <c r="O162" i="44"/>
  <c r="O161" i="44"/>
  <c r="O160" i="44"/>
  <c r="O159" i="44"/>
  <c r="O158" i="44"/>
  <c r="O157" i="44"/>
  <c r="O156" i="44"/>
  <c r="O155" i="44"/>
  <c r="O154" i="44"/>
  <c r="O153" i="44"/>
  <c r="O152" i="44"/>
  <c r="O151" i="44"/>
  <c r="O150" i="44"/>
  <c r="O149" i="44"/>
  <c r="O148" i="44"/>
  <c r="O147" i="44"/>
  <c r="O146" i="44"/>
  <c r="O145" i="44"/>
  <c r="O144" i="44"/>
  <c r="O143" i="44"/>
  <c r="O142" i="44"/>
  <c r="O141" i="44"/>
  <c r="O140" i="44"/>
  <c r="O139" i="44"/>
  <c r="O138" i="44"/>
  <c r="O137" i="44"/>
  <c r="O136" i="44"/>
  <c r="O135" i="44"/>
  <c r="O134" i="44"/>
  <c r="O133" i="44"/>
  <c r="O132" i="44"/>
  <c r="O131" i="44"/>
  <c r="O130" i="44"/>
  <c r="O129" i="44"/>
  <c r="O128" i="44"/>
  <c r="O127" i="44"/>
  <c r="O126" i="44"/>
  <c r="O125" i="44"/>
  <c r="O124" i="44"/>
  <c r="O123" i="44"/>
  <c r="O122" i="44"/>
  <c r="O121" i="44"/>
  <c r="O120" i="44"/>
  <c r="O119" i="44"/>
  <c r="O118" i="44"/>
  <c r="O117" i="44"/>
  <c r="O116" i="44"/>
  <c r="O115" i="44"/>
  <c r="O114" i="44"/>
  <c r="O113" i="44"/>
  <c r="O112" i="44"/>
  <c r="O111" i="44"/>
  <c r="O110" i="44"/>
  <c r="O109" i="44"/>
  <c r="O108" i="44"/>
  <c r="O107" i="44"/>
  <c r="O106" i="44"/>
  <c r="O105" i="44"/>
  <c r="O104" i="44"/>
  <c r="O103" i="44"/>
  <c r="O102" i="44"/>
  <c r="O101" i="44"/>
  <c r="O100" i="44"/>
  <c r="O99" i="44"/>
  <c r="O98" i="44"/>
  <c r="O97" i="44"/>
  <c r="O96" i="44"/>
  <c r="O95" i="44"/>
  <c r="O94" i="44"/>
  <c r="O93" i="44"/>
  <c r="O92" i="44"/>
  <c r="O91" i="44"/>
  <c r="O90" i="44"/>
  <c r="O89" i="44"/>
  <c r="O88" i="44"/>
  <c r="O87" i="44"/>
  <c r="O86" i="44"/>
  <c r="O85" i="44"/>
  <c r="O84" i="44"/>
  <c r="O83" i="44"/>
  <c r="O82" i="44"/>
  <c r="O81" i="44"/>
  <c r="O80" i="44"/>
  <c r="O79" i="44"/>
  <c r="O78" i="44"/>
  <c r="O77" i="44"/>
  <c r="O76" i="44"/>
  <c r="O75" i="44"/>
  <c r="O74" i="44"/>
  <c r="O73" i="44"/>
  <c r="O72" i="44"/>
  <c r="O71" i="44"/>
  <c r="O70" i="44"/>
  <c r="O69" i="44"/>
  <c r="O68" i="44"/>
  <c r="O67" i="44"/>
  <c r="O66" i="44"/>
  <c r="O65" i="44"/>
  <c r="O64" i="44"/>
  <c r="O63" i="44"/>
  <c r="O62" i="44"/>
  <c r="O61" i="44"/>
  <c r="O60" i="44"/>
  <c r="O59" i="44"/>
  <c r="O58" i="44"/>
  <c r="O57" i="44"/>
  <c r="O56" i="44"/>
  <c r="O55" i="44"/>
  <c r="O54" i="44"/>
  <c r="O53" i="44"/>
  <c r="O52" i="44"/>
  <c r="O51" i="44"/>
  <c r="O50" i="44"/>
  <c r="O49" i="44"/>
  <c r="O48" i="44"/>
  <c r="O47" i="44"/>
  <c r="O46" i="44"/>
  <c r="O45" i="44"/>
  <c r="O44" i="44"/>
  <c r="O43" i="44"/>
  <c r="O42" i="44"/>
  <c r="O41" i="44"/>
  <c r="O40" i="44"/>
  <c r="O39" i="44"/>
  <c r="O38" i="44"/>
  <c r="O37" i="44"/>
  <c r="O36" i="44"/>
  <c r="O35" i="44"/>
  <c r="O34" i="44"/>
  <c r="O33" i="44"/>
  <c r="O32" i="44"/>
  <c r="O31" i="44"/>
  <c r="O30" i="44"/>
  <c r="O29" i="44"/>
  <c r="O28" i="44"/>
  <c r="O27" i="44"/>
  <c r="O26" i="44"/>
  <c r="O25" i="44"/>
  <c r="O24" i="44"/>
  <c r="O23" i="44"/>
  <c r="O20" i="44" s="1"/>
  <c r="O22" i="44"/>
  <c r="E22" i="44"/>
  <c r="E23" i="44"/>
  <c r="E24" i="44"/>
  <c r="E25" i="44"/>
  <c r="E26" i="44"/>
  <c r="E27" i="44"/>
  <c r="E28" i="44"/>
  <c r="E29" i="44"/>
  <c r="E30" i="44"/>
  <c r="E31" i="44"/>
  <c r="E32" i="44"/>
  <c r="E33" i="44"/>
  <c r="E34" i="44"/>
  <c r="E35" i="44"/>
  <c r="E36" i="44"/>
  <c r="E37" i="44"/>
  <c r="E38" i="44"/>
  <c r="E39" i="44"/>
  <c r="E40" i="44"/>
  <c r="E41" i="44"/>
  <c r="E42" i="44"/>
  <c r="E43" i="44"/>
  <c r="E44" i="44"/>
  <c r="E45" i="44"/>
  <c r="E46" i="44"/>
  <c r="E47" i="44"/>
  <c r="E48" i="44"/>
  <c r="E49" i="44"/>
  <c r="E50" i="44"/>
  <c r="E51" i="44"/>
  <c r="E52" i="44"/>
  <c r="E53" i="44"/>
  <c r="E54" i="44"/>
  <c r="E55" i="44"/>
  <c r="E56" i="44"/>
  <c r="E57" i="44"/>
  <c r="E58" i="44"/>
  <c r="E59" i="44"/>
  <c r="E60" i="44"/>
  <c r="E61" i="44"/>
  <c r="E62" i="44"/>
  <c r="E63" i="44"/>
  <c r="E64" i="44"/>
  <c r="E65" i="44"/>
  <c r="E66" i="44"/>
  <c r="E67" i="44"/>
  <c r="E68" i="44"/>
  <c r="E69" i="44"/>
  <c r="E70" i="44"/>
  <c r="E71" i="44"/>
  <c r="E72" i="44"/>
  <c r="E73" i="44"/>
  <c r="E74" i="44"/>
  <c r="E75" i="44"/>
  <c r="E76" i="44"/>
  <c r="E77" i="44"/>
  <c r="E78" i="44"/>
  <c r="E79" i="44"/>
  <c r="E80" i="44"/>
  <c r="E81" i="44"/>
  <c r="E82" i="44"/>
  <c r="E83" i="44"/>
  <c r="E84" i="44"/>
  <c r="E85" i="44"/>
  <c r="E86" i="44"/>
  <c r="E87" i="44"/>
  <c r="E88" i="44"/>
  <c r="E89" i="44"/>
  <c r="E90" i="44"/>
  <c r="E91" i="44"/>
  <c r="E92" i="44"/>
  <c r="E93" i="44"/>
  <c r="E94" i="44"/>
  <c r="E95" i="44"/>
  <c r="E96" i="44"/>
  <c r="E97" i="44"/>
  <c r="E98" i="44"/>
  <c r="E99" i="44"/>
  <c r="E100" i="44"/>
  <c r="E101" i="44"/>
  <c r="E102" i="44"/>
  <c r="E103" i="44"/>
  <c r="E104" i="44"/>
  <c r="E105" i="44"/>
  <c r="E106" i="44"/>
  <c r="E107" i="44"/>
  <c r="E108" i="44"/>
  <c r="E109" i="44"/>
  <c r="E110" i="44"/>
  <c r="E111" i="44"/>
  <c r="E112" i="44"/>
  <c r="E113" i="44"/>
  <c r="E114" i="44"/>
  <c r="E115" i="44"/>
  <c r="E116" i="44"/>
  <c r="E117" i="44"/>
  <c r="E118" i="44"/>
  <c r="E119" i="44"/>
  <c r="E120" i="44"/>
  <c r="E121" i="44"/>
  <c r="E122" i="44"/>
  <c r="E123" i="44"/>
  <c r="E124" i="44"/>
  <c r="E125" i="44"/>
  <c r="E126" i="44"/>
  <c r="E127" i="44"/>
  <c r="E128" i="44"/>
  <c r="E129" i="44"/>
  <c r="E130" i="44"/>
  <c r="E131" i="44"/>
  <c r="E132" i="44"/>
  <c r="E133" i="44"/>
  <c r="E134" i="44"/>
  <c r="E135" i="44"/>
  <c r="E136" i="44"/>
  <c r="E137" i="44"/>
  <c r="E138" i="44"/>
  <c r="E139" i="44"/>
  <c r="E140" i="44"/>
  <c r="E141" i="44"/>
  <c r="E142" i="44"/>
  <c r="E143" i="44"/>
  <c r="E144" i="44"/>
  <c r="E145" i="44"/>
  <c r="E146" i="44"/>
  <c r="E147" i="44"/>
  <c r="E148" i="44"/>
  <c r="E149" i="44"/>
  <c r="E150" i="44"/>
  <c r="E151" i="44"/>
  <c r="E152" i="44"/>
  <c r="E153" i="44"/>
  <c r="E154" i="44"/>
  <c r="E155" i="44"/>
  <c r="E156" i="44"/>
  <c r="E157" i="44"/>
  <c r="E158" i="44"/>
  <c r="E159" i="44"/>
  <c r="E160" i="44"/>
  <c r="E161" i="44"/>
  <c r="E162" i="44"/>
  <c r="E163" i="44"/>
  <c r="E164" i="44"/>
  <c r="E165" i="44"/>
  <c r="E166" i="44"/>
  <c r="E167" i="44"/>
  <c r="E168" i="44"/>
  <c r="E169" i="44"/>
  <c r="E170" i="44"/>
  <c r="E171" i="44"/>
  <c r="E172" i="44"/>
  <c r="E173" i="44"/>
  <c r="E174" i="44"/>
  <c r="E175" i="44"/>
  <c r="E176" i="44"/>
  <c r="E177" i="44"/>
  <c r="E178" i="44"/>
  <c r="E179" i="44"/>
  <c r="E180" i="44"/>
  <c r="E181" i="44"/>
  <c r="E182" i="44"/>
  <c r="E183" i="44"/>
  <c r="E184" i="44"/>
  <c r="E185" i="44"/>
  <c r="E186" i="44"/>
  <c r="E187" i="44"/>
  <c r="E188" i="44"/>
  <c r="E189" i="44"/>
  <c r="E190" i="44"/>
  <c r="E191" i="44"/>
  <c r="E192" i="44"/>
  <c r="E193" i="44"/>
  <c r="E194" i="44"/>
  <c r="E195" i="44"/>
  <c r="E196" i="44"/>
  <c r="E197" i="44"/>
  <c r="E198" i="44"/>
  <c r="E199" i="44"/>
  <c r="E200" i="44"/>
  <c r="E201" i="44"/>
  <c r="E202" i="44"/>
  <c r="E203" i="44"/>
  <c r="E204" i="44"/>
  <c r="E205" i="44"/>
  <c r="E206" i="44"/>
  <c r="E207" i="44"/>
  <c r="E208" i="44"/>
  <c r="E209" i="44"/>
  <c r="E210" i="44"/>
  <c r="E211" i="44"/>
  <c r="E212" i="44"/>
  <c r="E213" i="44"/>
  <c r="E214" i="44"/>
  <c r="E215" i="44"/>
  <c r="E216" i="44"/>
  <c r="E217" i="44"/>
  <c r="E218" i="44"/>
  <c r="E219" i="44"/>
  <c r="E220" i="44"/>
  <c r="E221" i="44"/>
  <c r="E222" i="44"/>
  <c r="E223" i="44"/>
  <c r="E224" i="44"/>
  <c r="E225" i="44"/>
  <c r="E226" i="44"/>
  <c r="E227" i="44"/>
  <c r="E228" i="44"/>
  <c r="E229" i="44"/>
  <c r="E230" i="44"/>
  <c r="E231" i="44"/>
  <c r="E232" i="44"/>
  <c r="E233" i="44"/>
  <c r="E234" i="44"/>
  <c r="E235" i="44"/>
  <c r="E236" i="44"/>
  <c r="E237" i="44"/>
  <c r="E238" i="44"/>
  <c r="E239" i="44"/>
  <c r="E240" i="44"/>
  <c r="E241" i="44"/>
  <c r="E242" i="44"/>
  <c r="E243" i="44"/>
  <c r="E244" i="44"/>
  <c r="E245" i="44"/>
  <c r="E246" i="44"/>
  <c r="E247" i="44"/>
  <c r="E248" i="44"/>
  <c r="E249" i="44"/>
  <c r="E250" i="44"/>
  <c r="E251" i="44"/>
  <c r="E252" i="44"/>
  <c r="E253" i="44"/>
  <c r="E254" i="44"/>
  <c r="E255" i="44"/>
  <c r="E256" i="44"/>
  <c r="E257" i="44"/>
  <c r="E258" i="44"/>
  <c r="E259" i="44"/>
  <c r="E260" i="44"/>
  <c r="E261" i="44"/>
  <c r="E262" i="44"/>
  <c r="E263" i="44"/>
  <c r="E264" i="44"/>
  <c r="E265" i="44"/>
  <c r="E266" i="44"/>
  <c r="E267" i="44"/>
  <c r="E268" i="44"/>
  <c r="E269" i="44"/>
  <c r="E270" i="44"/>
  <c r="E271" i="44"/>
  <c r="E272" i="44"/>
  <c r="E273" i="44"/>
  <c r="E274" i="44"/>
  <c r="E275" i="44"/>
  <c r="E21" i="44"/>
  <c r="E20" i="44" s="1"/>
  <c r="D15" i="44" s="1"/>
  <c r="J128" i="43"/>
  <c r="J18" i="42"/>
  <c r="J10" i="42"/>
  <c r="D33" i="32"/>
  <c r="N20" i="44"/>
  <c r="D20" i="44"/>
  <c r="B2" i="44"/>
  <c r="B2" i="43"/>
  <c r="B2" i="42"/>
  <c r="I33" i="3"/>
  <c r="E28" i="3"/>
  <c r="G28" i="3"/>
  <c r="I28" i="3"/>
  <c r="K22" i="3"/>
  <c r="K28" i="3" s="1"/>
  <c r="K24" i="3"/>
  <c r="K26" i="3"/>
  <c r="K27" i="3"/>
  <c r="K17" i="3"/>
  <c r="E37" i="37"/>
  <c r="E19" i="40"/>
  <c r="E330" i="37" s="1"/>
  <c r="E57" i="40"/>
  <c r="E332" i="37" s="1"/>
  <c r="B2" i="40"/>
  <c r="J34" i="9"/>
  <c r="J31" i="9"/>
  <c r="J28" i="9"/>
  <c r="J25" i="9"/>
  <c r="J22" i="9"/>
  <c r="J19" i="9"/>
  <c r="J16" i="9"/>
  <c r="J13" i="9"/>
  <c r="J10" i="9"/>
  <c r="G18" i="3"/>
  <c r="E161" i="37"/>
  <c r="E159" i="37"/>
  <c r="E157" i="37"/>
  <c r="E155" i="37"/>
  <c r="E147" i="37"/>
  <c r="E145" i="37"/>
  <c r="E143" i="37"/>
  <c r="E141" i="37"/>
  <c r="E101" i="37"/>
  <c r="E99" i="37"/>
  <c r="E139" i="37"/>
  <c r="E117" i="37"/>
  <c r="E115" i="37"/>
  <c r="E113" i="37"/>
  <c r="E111" i="37"/>
  <c r="E109" i="37"/>
  <c r="E107" i="37"/>
  <c r="E105" i="37"/>
  <c r="E103" i="37"/>
  <c r="E97" i="37"/>
  <c r="E95" i="37"/>
  <c r="E205" i="37"/>
  <c r="E203" i="37"/>
  <c r="E201" i="37"/>
  <c r="E199" i="37"/>
  <c r="E197" i="37"/>
  <c r="E195" i="37"/>
  <c r="E193" i="37"/>
  <c r="E191" i="37"/>
  <c r="E189" i="37"/>
  <c r="E187" i="37"/>
  <c r="E185" i="37"/>
  <c r="E183" i="37"/>
  <c r="E181" i="37"/>
  <c r="E179" i="37"/>
  <c r="E177" i="37"/>
  <c r="E175" i="37"/>
  <c r="E173" i="37"/>
  <c r="E171" i="37"/>
  <c r="E169" i="37"/>
  <c r="E167" i="37"/>
  <c r="E165" i="37"/>
  <c r="E163" i="37"/>
  <c r="E153" i="37"/>
  <c r="E151" i="37"/>
  <c r="E137" i="37"/>
  <c r="E133" i="37"/>
  <c r="E131" i="37"/>
  <c r="E129" i="37"/>
  <c r="E127" i="37"/>
  <c r="E125" i="37"/>
  <c r="E123" i="37"/>
  <c r="E121" i="37"/>
  <c r="E119" i="37"/>
  <c r="E93" i="37"/>
  <c r="E91" i="37"/>
  <c r="E89" i="37"/>
  <c r="E87" i="37"/>
  <c r="E41" i="37"/>
  <c r="E39" i="37"/>
  <c r="E35" i="37"/>
  <c r="E33" i="37"/>
  <c r="E31" i="37"/>
  <c r="E29" i="37"/>
  <c r="E27" i="37"/>
  <c r="E25" i="37"/>
  <c r="E23" i="37"/>
  <c r="E21" i="37"/>
  <c r="E19" i="37"/>
  <c r="G11" i="31"/>
  <c r="J21" i="13"/>
  <c r="G284" i="3"/>
  <c r="G272" i="3"/>
  <c r="G270" i="3"/>
  <c r="G257" i="3"/>
  <c r="G255" i="3"/>
  <c r="G242" i="3"/>
  <c r="G240" i="3"/>
  <c r="G228" i="3"/>
  <c r="G226" i="3"/>
  <c r="G211" i="3"/>
  <c r="G209" i="3"/>
  <c r="G196" i="3"/>
  <c r="G194" i="3"/>
  <c r="G181" i="3"/>
  <c r="G179" i="3"/>
  <c r="G166" i="3"/>
  <c r="G164" i="3"/>
  <c r="E358" i="37" s="1"/>
  <c r="G131" i="3"/>
  <c r="G129" i="3"/>
  <c r="G116" i="3"/>
  <c r="G114" i="3"/>
  <c r="G96" i="3"/>
  <c r="G94" i="3"/>
  <c r="G81" i="3"/>
  <c r="G79" i="3"/>
  <c r="G66" i="3"/>
  <c r="G63" i="3"/>
  <c r="E36" i="3"/>
  <c r="G36" i="3"/>
  <c r="I31" i="3"/>
  <c r="E49" i="37" s="1"/>
  <c r="E18" i="3"/>
  <c r="I18" i="3"/>
  <c r="E215" i="37"/>
  <c r="E81" i="37"/>
  <c r="E77" i="37"/>
  <c r="E73" i="37"/>
  <c r="E53" i="37"/>
  <c r="E17" i="37"/>
  <c r="E85" i="37"/>
  <c r="E69" i="37"/>
  <c r="E65" i="37"/>
  <c r="E57" i="37"/>
  <c r="E45" i="37"/>
  <c r="K16" i="3"/>
  <c r="K18" i="3" s="1"/>
  <c r="G372" i="3"/>
  <c r="G370" i="3"/>
  <c r="G358" i="3"/>
  <c r="G356" i="3"/>
  <c r="G390" i="3"/>
  <c r="G328" i="3"/>
  <c r="G314" i="3"/>
  <c r="G299" i="3"/>
  <c r="B2" i="39"/>
  <c r="B2" i="38"/>
  <c r="G316" i="3"/>
  <c r="B2" i="25"/>
  <c r="B2" i="19"/>
  <c r="B2" i="37"/>
  <c r="B2" i="32"/>
  <c r="B2" i="18"/>
  <c r="B2" i="12"/>
  <c r="B2" i="11"/>
  <c r="B2" i="14"/>
  <c r="B2" i="9"/>
  <c r="B2" i="31"/>
  <c r="B2" i="13"/>
  <c r="B2" i="3"/>
  <c r="B2" i="6"/>
  <c r="F58" i="11"/>
  <c r="L35" i="9"/>
  <c r="E135" i="37"/>
  <c r="N16" i="14"/>
  <c r="M16" i="14"/>
  <c r="O16" i="14"/>
  <c r="E263" i="37"/>
  <c r="E261" i="37"/>
  <c r="E259" i="37"/>
  <c r="E257" i="37"/>
  <c r="E253" i="37"/>
  <c r="E221" i="37"/>
  <c r="E219" i="37"/>
  <c r="E217" i="37"/>
  <c r="E270" i="37"/>
  <c r="E268" i="37"/>
  <c r="E233" i="37"/>
  <c r="E231" i="37"/>
  <c r="E229" i="37"/>
  <c r="E227" i="37"/>
  <c r="E149" i="37"/>
  <c r="L32" i="9"/>
  <c r="L29" i="9"/>
  <c r="L26" i="9"/>
  <c r="L23" i="9"/>
  <c r="L20" i="9"/>
  <c r="L17" i="9"/>
  <c r="L14" i="9"/>
  <c r="L11" i="9"/>
  <c r="L8" i="9"/>
  <c r="K14" i="3"/>
  <c r="K12" i="3"/>
  <c r="G392" i="3"/>
  <c r="G330" i="3"/>
  <c r="G301" i="3"/>
  <c r="G286" i="3"/>
  <c r="E243" i="37"/>
  <c r="D49" i="18"/>
  <c r="BT121" i="45" l="1"/>
  <c r="D120" i="45"/>
  <c r="BV121" i="45"/>
  <c r="DL121" i="45"/>
  <c r="ER121" i="45"/>
  <c r="DF121" i="45"/>
  <c r="EL121" i="45"/>
  <c r="CD121" i="45"/>
  <c r="F120" i="45"/>
  <c r="AL120" i="45"/>
  <c r="CZ121" i="45"/>
  <c r="J121" i="45"/>
  <c r="AB120" i="45"/>
  <c r="BH121" i="45"/>
  <c r="EH121" i="45"/>
  <c r="EX121" i="45"/>
  <c r="AJ120" i="45"/>
  <c r="AJ121" i="45"/>
  <c r="BP120" i="45"/>
  <c r="DL120" i="45"/>
  <c r="DR121" i="45"/>
  <c r="DT120" i="45"/>
  <c r="EZ121" i="45"/>
  <c r="AP121" i="45"/>
  <c r="AX120" i="45"/>
  <c r="E294" i="37"/>
  <c r="ER120" i="45"/>
  <c r="CL121" i="45"/>
  <c r="DT121" i="45"/>
  <c r="CJ121" i="45"/>
  <c r="EV120" i="45"/>
  <c r="Z121" i="45"/>
  <c r="BH120" i="45"/>
  <c r="AL121" i="45"/>
  <c r="EZ120" i="45"/>
  <c r="CX121" i="45"/>
  <c r="FI33" i="32"/>
  <c r="E276" i="37" s="1"/>
  <c r="E352" i="37"/>
  <c r="E67" i="37"/>
  <c r="E348" i="37"/>
  <c r="E338" i="37"/>
  <c r="E47" i="37"/>
  <c r="E75" i="37"/>
  <c r="E304" i="37"/>
  <c r="E316" i="37"/>
  <c r="E55" i="37"/>
  <c r="E79" i="37"/>
  <c r="E336" i="37"/>
  <c r="E15" i="37"/>
  <c r="E302" i="37"/>
  <c r="E326" i="37"/>
  <c r="E300" i="37"/>
  <c r="E320" i="37"/>
  <c r="E59" i="37"/>
  <c r="E322" i="37"/>
  <c r="E310" i="37"/>
  <c r="E342" i="37"/>
  <c r="E71" i="37"/>
  <c r="E356" i="37"/>
  <c r="E344" i="37"/>
  <c r="E308" i="37"/>
  <c r="E350" i="37"/>
  <c r="E83" i="37"/>
  <c r="E324" i="37"/>
  <c r="E43" i="37"/>
  <c r="E306" i="37"/>
  <c r="E312" i="37"/>
  <c r="E63" i="37"/>
  <c r="E298" i="37"/>
  <c r="E340" i="37"/>
  <c r="E11" i="37"/>
  <c r="E207" i="37"/>
  <c r="E346" i="37"/>
  <c r="E51" i="37"/>
  <c r="L120" i="45"/>
  <c r="AR120" i="45"/>
  <c r="N121" i="45"/>
  <c r="AT121" i="45"/>
  <c r="E28" i="14"/>
  <c r="CB120" i="45"/>
  <c r="E61" i="37"/>
  <c r="T120" i="45"/>
  <c r="AZ120" i="45"/>
  <c r="V120" i="45"/>
  <c r="BB120" i="45"/>
  <c r="AR36" i="3"/>
  <c r="BF121" i="45"/>
  <c r="EB120" i="45"/>
  <c r="I47" i="14"/>
  <c r="E13" i="37"/>
  <c r="AB121" i="45"/>
  <c r="AD121" i="45"/>
  <c r="BJ121" i="45"/>
  <c r="DV121" i="45"/>
  <c r="FB121" i="45"/>
  <c r="DN120" i="45"/>
  <c r="CR120" i="45"/>
  <c r="E368" i="37"/>
  <c r="E314" i="37"/>
  <c r="CB121" i="45"/>
  <c r="CT121" i="45"/>
  <c r="DZ120" i="45"/>
  <c r="DD120" i="45"/>
  <c r="EJ120" i="45"/>
  <c r="ET120" i="45"/>
  <c r="BD120" i="45"/>
  <c r="EB121" i="45"/>
  <c r="ED120" i="45"/>
  <c r="E370" i="37"/>
  <c r="CT120" i="45"/>
  <c r="CR121" i="45"/>
  <c r="AZ121" i="45"/>
  <c r="T121" i="45"/>
  <c r="EJ121" i="45"/>
  <c r="DD121" i="45"/>
  <c r="AR121" i="45"/>
  <c r="L121" i="45"/>
  <c r="CZ120" i="45"/>
  <c r="BT120" i="45"/>
  <c r="CJ120" i="45"/>
  <c r="BZ121" i="45"/>
  <c r="CH120" i="45"/>
  <c r="CP121" i="45"/>
  <c r="CX120" i="45"/>
  <c r="P121" i="45"/>
  <c r="X120" i="45"/>
  <c r="AF121" i="45"/>
  <c r="AN120" i="45"/>
  <c r="AV121" i="45"/>
  <c r="BL121" i="45"/>
  <c r="BX121" i="45"/>
  <c r="CF120" i="45"/>
  <c r="CN120" i="45"/>
  <c r="CV121" i="45"/>
  <c r="DH121" i="45"/>
  <c r="DP120" i="45"/>
  <c r="DX121" i="45"/>
  <c r="EF120" i="45"/>
  <c r="EN121" i="45"/>
  <c r="FD121" i="45"/>
  <c r="R120" i="45"/>
  <c r="AH120" i="45"/>
  <c r="BN120" i="45"/>
  <c r="CD120" i="45"/>
  <c r="DJ120" i="45"/>
  <c r="EP120" i="45"/>
  <c r="ET121" i="45"/>
  <c r="CH121" i="45"/>
  <c r="V121" i="45"/>
  <c r="H121" i="45"/>
  <c r="P120" i="45"/>
  <c r="X121" i="45"/>
  <c r="AF120" i="45"/>
  <c r="AN121" i="45"/>
  <c r="AV120" i="45"/>
  <c r="BD121" i="45"/>
  <c r="BL120" i="45"/>
  <c r="DH120" i="45"/>
  <c r="DP121" i="45"/>
  <c r="DX120" i="45"/>
  <c r="EF121" i="45"/>
  <c r="EN120" i="45"/>
  <c r="EV121" i="45"/>
  <c r="FD120" i="45"/>
  <c r="R121" i="45"/>
  <c r="AH121" i="45"/>
  <c r="AX121" i="45"/>
  <c r="BN121" i="45"/>
  <c r="DJ121" i="45"/>
  <c r="DZ121" i="45"/>
  <c r="EP121" i="45"/>
  <c r="BP121" i="45"/>
  <c r="CV120" i="45"/>
  <c r="ED121" i="45"/>
  <c r="BR121" i="45"/>
  <c r="F121" i="45"/>
  <c r="J120" i="45"/>
  <c r="Z120" i="45"/>
  <c r="AP120" i="45"/>
  <c r="BF120" i="45"/>
  <c r="BV120" i="45"/>
  <c r="CL120" i="45"/>
  <c r="DB120" i="45"/>
  <c r="DR120" i="45"/>
  <c r="EH120" i="45"/>
  <c r="EX120" i="45"/>
  <c r="H120" i="45"/>
  <c r="DN121" i="45"/>
  <c r="BB121" i="45"/>
  <c r="BX120" i="45"/>
  <c r="CF121" i="45"/>
  <c r="FB120" i="45"/>
  <c r="EL120" i="45"/>
  <c r="DV120" i="45"/>
  <c r="DF120" i="45"/>
  <c r="CP120" i="45"/>
  <c r="BZ120" i="45"/>
  <c r="BJ120" i="45"/>
  <c r="AT120" i="45"/>
  <c r="AD120" i="45"/>
  <c r="N120" i="45"/>
  <c r="CN121" i="45"/>
  <c r="FF121" i="45"/>
  <c r="D121" i="45"/>
  <c r="E274" i="37"/>
  <c r="E362" i="37" l="1"/>
  <c r="E374" i="37"/>
  <c r="C378" i="37" s="1"/>
  <c r="I28" i="14"/>
  <c r="E36" i="14"/>
  <c r="I36" i="14" s="1"/>
  <c r="E364"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Evi Gavriel</author>
    <author>estylianou</author>
    <author>eiacovidou</author>
    <author>epoyiadji</author>
  </authors>
  <commentList>
    <comment ref="D14" authorId="0" shapeId="0" xr:uid="{00000000-0006-0000-0100-000001000000}">
      <text>
        <r>
          <rPr>
            <b/>
            <sz val="10"/>
            <color indexed="81"/>
            <rFont val="Calibri"/>
            <family val="2"/>
            <charset val="161"/>
            <scheme val="minor"/>
          </rPr>
          <t>Insert starting date of the reporting period in date format e.g. 01/01/2024</t>
        </r>
      </text>
    </comment>
    <comment ref="D15" authorId="1" shapeId="0" xr:uid="{00000000-0006-0000-0100-000002000000}">
      <text>
        <r>
          <rPr>
            <b/>
            <sz val="10"/>
            <color indexed="81"/>
            <rFont val="Calibri"/>
            <family val="2"/>
            <charset val="161"/>
            <scheme val="minor"/>
          </rPr>
          <t>Insert the last date of the reporting period in date format e.g. 31/12/2024</t>
        </r>
      </text>
    </comment>
    <comment ref="D16" authorId="2" shapeId="0" xr:uid="{00000000-0006-0000-0100-000003000000}">
      <text>
        <r>
          <rPr>
            <b/>
            <sz val="10"/>
            <color indexed="81"/>
            <rFont val="Calibri"/>
            <family val="2"/>
            <charset val="161"/>
            <scheme val="minor"/>
          </rPr>
          <t>This cell is automatically completed and refers to the date as at the end of the reporting period.</t>
        </r>
      </text>
    </comment>
    <comment ref="D17" authorId="3" shapeId="0" xr:uid="{00000000-0006-0000-0100-000004000000}">
      <text>
        <r>
          <rPr>
            <b/>
            <sz val="10"/>
            <color indexed="81"/>
            <rFont val="Calibri"/>
            <family val="2"/>
            <charset val="161"/>
            <scheme val="minor"/>
          </rPr>
          <t>This cell is automatically completed and refers to the previous reference date, e.g. if the current reference date is 31/12/2024, the previous reference date is 12 months back i.e. 31/12/2023.</t>
        </r>
      </text>
    </comment>
    <comment ref="D18" authorId="1" shapeId="0" xr:uid="{00000000-0006-0000-0100-000005000000}">
      <text>
        <r>
          <rPr>
            <b/>
            <sz val="10"/>
            <color indexed="81"/>
            <rFont val="Calibri"/>
            <family val="2"/>
            <charset val="161"/>
            <scheme val="minor"/>
          </rPr>
          <t>Insert submission date in date format e.g. 09/05/2025</t>
        </r>
      </text>
    </comment>
    <comment ref="D19" authorId="0" shapeId="0" xr:uid="{00000000-0006-0000-0100-000006000000}">
      <text>
        <r>
          <rPr>
            <b/>
            <sz val="10"/>
            <color indexed="81"/>
            <rFont val="Calibri"/>
            <family val="2"/>
            <charset val="161"/>
            <scheme val="minor"/>
          </rPr>
          <t>Insert name of entity.</t>
        </r>
      </text>
    </comment>
    <comment ref="D20" authorId="0" shapeId="0" xr:uid="{00000000-0006-0000-0100-000007000000}">
      <text>
        <r>
          <rPr>
            <b/>
            <sz val="10"/>
            <color indexed="81"/>
            <rFont val="Calibri"/>
            <family val="2"/>
            <charset val="161"/>
            <scheme val="minor"/>
          </rPr>
          <t>Insert identification code provided by CySEC.</t>
        </r>
      </text>
    </comment>
    <comment ref="D22" authorId="0" shapeId="0" xr:uid="{00000000-0006-0000-0100-000008000000}">
      <text>
        <r>
          <rPr>
            <b/>
            <sz val="10"/>
            <color indexed="81"/>
            <rFont val="Calibri"/>
            <family val="2"/>
            <charset val="161"/>
            <scheme val="minor"/>
          </rPr>
          <t>{TRS username}_yyyymmdd_RBSF-MC
where yyyymmdd = Reference date 
i.e. 20241231 for reference date of 31/12/2024</t>
        </r>
      </text>
    </comment>
  </commentList>
</comments>
</file>

<file path=xl/sharedStrings.xml><?xml version="1.0" encoding="utf-8"?>
<sst xmlns="http://schemas.openxmlformats.org/spreadsheetml/2006/main" count="2539" uniqueCount="1601">
  <si>
    <t>Country of Origin</t>
  </si>
  <si>
    <t>2.1</t>
  </si>
  <si>
    <t>2.2</t>
  </si>
  <si>
    <t>2.3</t>
  </si>
  <si>
    <t>3.1</t>
  </si>
  <si>
    <t>3.2</t>
  </si>
  <si>
    <t xml:space="preserve">Date of update </t>
  </si>
  <si>
    <t xml:space="preserve">Version  </t>
  </si>
  <si>
    <t>Reporting Currency</t>
  </si>
  <si>
    <t>EURO</t>
  </si>
  <si>
    <t>EEA</t>
  </si>
  <si>
    <t>4.1</t>
  </si>
  <si>
    <t>4.2</t>
  </si>
  <si>
    <t>Total Assets</t>
  </si>
  <si>
    <t>Drop-down list - must be completed by the entity</t>
  </si>
  <si>
    <t>Section B - Clientele</t>
  </si>
  <si>
    <t>5.1</t>
  </si>
  <si>
    <t>3.1.1</t>
  </si>
  <si>
    <t>1.1</t>
  </si>
  <si>
    <t>1.2</t>
  </si>
  <si>
    <t>1.3</t>
  </si>
  <si>
    <t>1.</t>
  </si>
  <si>
    <t>2.</t>
  </si>
  <si>
    <t>3.</t>
  </si>
  <si>
    <t>4.</t>
  </si>
  <si>
    <t>5.</t>
  </si>
  <si>
    <t>6.</t>
  </si>
  <si>
    <t>7.</t>
  </si>
  <si>
    <t>8.</t>
  </si>
  <si>
    <t>9.</t>
  </si>
  <si>
    <t>10.</t>
  </si>
  <si>
    <t>1.4</t>
  </si>
  <si>
    <t>1.1.1</t>
  </si>
  <si>
    <t>Ownership</t>
  </si>
  <si>
    <t>Please select from the drop down list above</t>
  </si>
  <si>
    <t>Remuneration</t>
  </si>
  <si>
    <t>1.5</t>
  </si>
  <si>
    <t>1.6</t>
  </si>
  <si>
    <t>Income Statement</t>
  </si>
  <si>
    <t>Net Trading Income</t>
  </si>
  <si>
    <t>Net Income</t>
  </si>
  <si>
    <t>Administrative Expenses (including depreciation)</t>
  </si>
  <si>
    <t xml:space="preserve">Administrative expenses may include wages and salaries, utility costs, rent, legal fees, auditors' remuneration, outsourcing fees, marketing costs etc. </t>
  </si>
  <si>
    <t xml:space="preserve">Earnings before interest and tax </t>
  </si>
  <si>
    <t>EBIT</t>
  </si>
  <si>
    <t>Finance Income</t>
  </si>
  <si>
    <t>Finance Expense</t>
  </si>
  <si>
    <t>Finance expenses may include interest expense, FX loss etc</t>
  </si>
  <si>
    <t>Finance income may include interest income, FX gain etc</t>
  </si>
  <si>
    <t>Statement of Financial Position</t>
  </si>
  <si>
    <t>Current Assets</t>
  </si>
  <si>
    <t>Non-Current Assets</t>
  </si>
  <si>
    <t xml:space="preserve">Green cells - must be completed by the entity </t>
  </si>
  <si>
    <t>T - 1</t>
  </si>
  <si>
    <t>T</t>
  </si>
  <si>
    <t>5.2</t>
  </si>
  <si>
    <t>T-1</t>
  </si>
  <si>
    <t>Of which: variable remuneration</t>
  </si>
  <si>
    <t>Other Financial Information</t>
  </si>
  <si>
    <t>Debt</t>
  </si>
  <si>
    <t>Financial Losses incurred</t>
  </si>
  <si>
    <t>% Change</t>
  </si>
  <si>
    <t>5.3</t>
  </si>
  <si>
    <t>Is the depositary either unrated or have a rating below BBB+ or Baa1 as at the reporting date?</t>
  </si>
  <si>
    <t>7.1</t>
  </si>
  <si>
    <t>7.2</t>
  </si>
  <si>
    <t>Board of Directors (BoD)</t>
  </si>
  <si>
    <t>1.2.1</t>
  </si>
  <si>
    <t xml:space="preserve">Number of sales persons </t>
  </si>
  <si>
    <t>Subscriptions / Deposits</t>
  </si>
  <si>
    <t>Redemptions / Withdrawals</t>
  </si>
  <si>
    <t>“Employees” refers to the entity’s total personnel including management (i.e. Executive Directors and Managers) and employees under secondment agreement.</t>
  </si>
  <si>
    <t>Please select from the drop down list above.</t>
  </si>
  <si>
    <t>Sales persons may also refer to Relationship Managers.
Persons employed in the entity's representative offices, responsible for the promotion of its services, should also be taken into account.</t>
  </si>
  <si>
    <t>Average increase/(decrease) in value of AUM over the last year</t>
  </si>
  <si>
    <t xml:space="preserve">T </t>
  </si>
  <si>
    <t>NO</t>
  </si>
  <si>
    <t>N/A</t>
  </si>
  <si>
    <t>For official use only</t>
  </si>
  <si>
    <t>Below are some general instructions to be taken into consideration for the completion of this workbook.</t>
  </si>
  <si>
    <t>Out of which: Non EEA Branches</t>
  </si>
  <si>
    <t>Out of which: Non EEA regulated subsidiaries</t>
  </si>
  <si>
    <t>Country ISO Codes</t>
  </si>
  <si>
    <t>AUM</t>
  </si>
  <si>
    <t>2.2.1</t>
  </si>
  <si>
    <t>2.2.3</t>
  </si>
  <si>
    <t>2.2.4</t>
  </si>
  <si>
    <t>2.3.1</t>
  </si>
  <si>
    <t>2.3.3</t>
  </si>
  <si>
    <t>2.3.4</t>
  </si>
  <si>
    <t>Long-term borrowings, interest generating liabilities (e.g. bonds, loans and commercial paper).  
Long-term financial obligations are the obligations that last over 12 months.</t>
  </si>
  <si>
    <t>"Senior Staff" refers to Senior Management (that is the persons who effectively direct the business), the head of Departments and persons involved in the second and third line of defence (i.e. Compliance / AML officer, Risk Manager, Internal Auditor etc).
Remuneration can be either in cash or other financial remuneration, such as shares, options, cancellations of loans to relevant persons at dismissal, pension contributions etc. In the case of non cash remuneration, valuation should be performed as at the date of allowance.</t>
  </si>
  <si>
    <t>VALIDATION TESTS</t>
  </si>
  <si>
    <t>Section A - General Information</t>
  </si>
  <si>
    <t>Where "T" refers to the reference date of this report and "T-1" to the previous reference date (refer to Section A).</t>
  </si>
  <si>
    <t>Where "T" refers to the current reporting period and "T-1" to the previous reporting period (refer to Section A).</t>
  </si>
  <si>
    <t>Number of Representatives</t>
  </si>
  <si>
    <t>"T" refers to the reference date of this report."T-1" refers to the previous reference data, as per Section A</t>
  </si>
  <si>
    <t>Information below should be completed taking into consideration all Unitholders and Individual Clients as these are defined above, in Question 1.1 and 1.3 respectively.</t>
  </si>
  <si>
    <t>As this is defined above, in question 2.1.3</t>
  </si>
  <si>
    <t>As this is defined above, in question 2.1.4</t>
  </si>
  <si>
    <t>As this is defined above, in question 2.1.2</t>
  </si>
  <si>
    <t>Number of BoD meetings as at the reference date</t>
  </si>
  <si>
    <t>Number of employees as at the reference date</t>
  </si>
  <si>
    <t>Volume of Personal Transactions during the reference period</t>
  </si>
  <si>
    <t>Senior staff's total remuneration during the reference period</t>
  </si>
  <si>
    <t>The term “subsidiary company” has the meaning ascribed to this term in section 148 of the Companies Law.
"Regulated subsidiaries" refers to entities regulated by CBC, CySEC or other competent authorities of Member States or other equivalent third countries.</t>
  </si>
  <si>
    <t>Postal Address</t>
  </si>
  <si>
    <t>Telephone number</t>
  </si>
  <si>
    <t>Fax Number</t>
  </si>
  <si>
    <t>Email address</t>
  </si>
  <si>
    <t>General Information</t>
  </si>
  <si>
    <t>Other</t>
  </si>
  <si>
    <t>Retail Clients</t>
  </si>
  <si>
    <t>Total</t>
  </si>
  <si>
    <t>Country of Fund Domicile</t>
  </si>
  <si>
    <t>Afghanistan,AF</t>
  </si>
  <si>
    <t>Åland Islands,AX</t>
  </si>
  <si>
    <t>Albania,AL</t>
  </si>
  <si>
    <t>Algeria,DZ</t>
  </si>
  <si>
    <t>American Samoa,AS</t>
  </si>
  <si>
    <t>Andorra,AD</t>
  </si>
  <si>
    <t>Angola,AO</t>
  </si>
  <si>
    <t>Anguilla,AI</t>
  </si>
  <si>
    <t>Antarctica,AQ</t>
  </si>
  <si>
    <t>Antigua and Barbuda,AG</t>
  </si>
  <si>
    <t>Argentina,AR</t>
  </si>
  <si>
    <t>Armenia,AM</t>
  </si>
  <si>
    <t>Aruba,AW</t>
  </si>
  <si>
    <t>Australia,AU</t>
  </si>
  <si>
    <t>Austria,AT</t>
  </si>
  <si>
    <t>Azerbaijan,AZ</t>
  </si>
  <si>
    <t>Bahamas,BS</t>
  </si>
  <si>
    <t>Bahrain,BH</t>
  </si>
  <si>
    <t>Bangladesh,BD</t>
  </si>
  <si>
    <t>Barbados,BB</t>
  </si>
  <si>
    <t>Belarus,BY</t>
  </si>
  <si>
    <t>Belgium,BE</t>
  </si>
  <si>
    <t>Belize,BZ</t>
  </si>
  <si>
    <t>Benin,BJ</t>
  </si>
  <si>
    <t>Bermuda,BM</t>
  </si>
  <si>
    <t>Bhutan,BT</t>
  </si>
  <si>
    <t>"Bolivia, Plurinational State of",BO</t>
  </si>
  <si>
    <t>"Bonaire, Sint Eustatius and Saba",BQ</t>
  </si>
  <si>
    <t>Bosnia and Herzegovina,BA</t>
  </si>
  <si>
    <t>Botswana,BW</t>
  </si>
  <si>
    <t>Bouvet Island,BV</t>
  </si>
  <si>
    <t>Brazil,BR</t>
  </si>
  <si>
    <t>British Indian Ocean Territory,IO</t>
  </si>
  <si>
    <t>Brunei Darussalam,BN</t>
  </si>
  <si>
    <t>Bulgaria,BG</t>
  </si>
  <si>
    <t>Burkina Faso,BF</t>
  </si>
  <si>
    <t>Burundi,BI</t>
  </si>
  <si>
    <t>Cambodia,KH</t>
  </si>
  <si>
    <t>Cameroon,CM</t>
  </si>
  <si>
    <t>Canada,CA</t>
  </si>
  <si>
    <t>Cape Verde,CV</t>
  </si>
  <si>
    <t>Cayman Islands,KY</t>
  </si>
  <si>
    <t>Central African Republic,CF</t>
  </si>
  <si>
    <t>Chad,TD</t>
  </si>
  <si>
    <t>Chile,CL</t>
  </si>
  <si>
    <t>China,CN</t>
  </si>
  <si>
    <t>Christmas Island,CX</t>
  </si>
  <si>
    <t>Cocos (Keeling) Islands,CC</t>
  </si>
  <si>
    <t>Colombia,CO</t>
  </si>
  <si>
    <t>Comoros,KM</t>
  </si>
  <si>
    <t>Congo,CG</t>
  </si>
  <si>
    <t>"Congo, the Democratic Republic of the",CD</t>
  </si>
  <si>
    <t>Cook Islands,CK</t>
  </si>
  <si>
    <t>Costa Rica,CR</t>
  </si>
  <si>
    <t>Côte d'Ivoire,CI</t>
  </si>
  <si>
    <t>Croatia,HR</t>
  </si>
  <si>
    <t>Cuba,CU</t>
  </si>
  <si>
    <t>Curaçao,CW</t>
  </si>
  <si>
    <t>Cyprus,CY</t>
  </si>
  <si>
    <t>Czech Republic,CZ</t>
  </si>
  <si>
    <t>Denmark,DK</t>
  </si>
  <si>
    <t>Djibouti,DJ</t>
  </si>
  <si>
    <t>Dominica,DM</t>
  </si>
  <si>
    <t>Dominican Republic,DO</t>
  </si>
  <si>
    <t>Ecuador,EC</t>
  </si>
  <si>
    <t>Egypt,EG</t>
  </si>
  <si>
    <t>El Salvador,SV</t>
  </si>
  <si>
    <t>Equatorial Guinea,GQ</t>
  </si>
  <si>
    <t>Eritrea,ER</t>
  </si>
  <si>
    <t>Estonia,EE</t>
  </si>
  <si>
    <t>Ethiopia,ET</t>
  </si>
  <si>
    <t>Falkland Islands (Malvinas),FK</t>
  </si>
  <si>
    <t>Faroe Islands,FO</t>
  </si>
  <si>
    <t>Fiji,FJ</t>
  </si>
  <si>
    <t>Finland,FI</t>
  </si>
  <si>
    <t>France,FR</t>
  </si>
  <si>
    <t>French Guiana,GF</t>
  </si>
  <si>
    <t>French Polynesia,PF</t>
  </si>
  <si>
    <t>French Southern Territories,TF</t>
  </si>
  <si>
    <t>Gabon,GA</t>
  </si>
  <si>
    <t>Gambia,GM</t>
  </si>
  <si>
    <t>Georgia,GE</t>
  </si>
  <si>
    <t>Germany,DE</t>
  </si>
  <si>
    <t>Ghana,GH</t>
  </si>
  <si>
    <t>Gibraltar,GI</t>
  </si>
  <si>
    <t>Greece,GR</t>
  </si>
  <si>
    <t>Greenland,GL</t>
  </si>
  <si>
    <t>Grenada,GD</t>
  </si>
  <si>
    <t>Guadeloupe,GP</t>
  </si>
  <si>
    <t>Guam,GU</t>
  </si>
  <si>
    <t>Guatemala,GT</t>
  </si>
  <si>
    <t>Guernsey,GG</t>
  </si>
  <si>
    <t>Guinea,GN</t>
  </si>
  <si>
    <t>Guinea-Bissau,GW</t>
  </si>
  <si>
    <t>Guyana,GY</t>
  </si>
  <si>
    <t>Haiti,HT</t>
  </si>
  <si>
    <t>Heard Island and McDonald Islands,HM</t>
  </si>
  <si>
    <t>Holy See (Vatican City State),VA</t>
  </si>
  <si>
    <t>Honduras,HN</t>
  </si>
  <si>
    <t>Hong Kong,HK</t>
  </si>
  <si>
    <t>Hungary,HU</t>
  </si>
  <si>
    <t>Iceland,IS</t>
  </si>
  <si>
    <t>India,IN</t>
  </si>
  <si>
    <t>Indonesia,ID</t>
  </si>
  <si>
    <t>"Iran, Islamic Republic of",IR</t>
  </si>
  <si>
    <t>Iraq,IQ</t>
  </si>
  <si>
    <t>Ireland,IE</t>
  </si>
  <si>
    <t>Isle of Man,IM</t>
  </si>
  <si>
    <t>Israel,IL</t>
  </si>
  <si>
    <t>Italy,IT</t>
  </si>
  <si>
    <t>Jamaica,JM</t>
  </si>
  <si>
    <t>Japan,JP</t>
  </si>
  <si>
    <t>Jersey,JE</t>
  </si>
  <si>
    <t>Jordan,JO</t>
  </si>
  <si>
    <t>Kazakhstan,KZ</t>
  </si>
  <si>
    <t>Kenya,KE</t>
  </si>
  <si>
    <t>Kiribati,KI</t>
  </si>
  <si>
    <t>"Korea, Democratic People's Republic of",KP</t>
  </si>
  <si>
    <t>"Korea, Republic of",KR</t>
  </si>
  <si>
    <t>Kuwait,KW</t>
  </si>
  <si>
    <t>Kyrgyzstan,KG</t>
  </si>
  <si>
    <t>Lao People's Democratic Republic,LA</t>
  </si>
  <si>
    <t>Latvia,LV</t>
  </si>
  <si>
    <t>Lebanon,LB</t>
  </si>
  <si>
    <t>Lesotho,LS</t>
  </si>
  <si>
    <t>Liberia,LR</t>
  </si>
  <si>
    <t>Libya,LY</t>
  </si>
  <si>
    <t>Liechtenstein,LI</t>
  </si>
  <si>
    <t>Lithuania,LT</t>
  </si>
  <si>
    <t>Luxembourg,LU</t>
  </si>
  <si>
    <t>Macao,MO</t>
  </si>
  <si>
    <t>"Macedonia, the Former Yugoslav Republic of",MK</t>
  </si>
  <si>
    <t>Madagascar,MG</t>
  </si>
  <si>
    <t>Malawi,MW</t>
  </si>
  <si>
    <t>Malaysia,MY</t>
  </si>
  <si>
    <t>Maldives,MV</t>
  </si>
  <si>
    <t>Mali,ML</t>
  </si>
  <si>
    <t>Malta,MT</t>
  </si>
  <si>
    <t>Marshall Islands,MH</t>
  </si>
  <si>
    <t>Martinique,MQ</t>
  </si>
  <si>
    <t>Mauritania,MR</t>
  </si>
  <si>
    <t>Mauritius,MU</t>
  </si>
  <si>
    <t>Mayotte,YT</t>
  </si>
  <si>
    <t>Mexico,MX</t>
  </si>
  <si>
    <t>"Micronesia, Federated States of",FM</t>
  </si>
  <si>
    <t>"Moldova, Republic of",MD</t>
  </si>
  <si>
    <t>Monaco,MC</t>
  </si>
  <si>
    <t>Mongolia,MN</t>
  </si>
  <si>
    <t>Montenegro,ME</t>
  </si>
  <si>
    <t>Montserrat,MS</t>
  </si>
  <si>
    <t>Morocco,MA</t>
  </si>
  <si>
    <t>Mozambique,MZ</t>
  </si>
  <si>
    <t>Myanmar,MM</t>
  </si>
  <si>
    <t>Namibia,NA</t>
  </si>
  <si>
    <t>Nauru,NR</t>
  </si>
  <si>
    <t>Nepal,NP</t>
  </si>
  <si>
    <t>Netherlands,NL</t>
  </si>
  <si>
    <t>New Caledonia,NC</t>
  </si>
  <si>
    <t>New Zealand,NZ</t>
  </si>
  <si>
    <t>Nicaragua,NI</t>
  </si>
  <si>
    <t>Niger,NE</t>
  </si>
  <si>
    <t>Nigeria,NG</t>
  </si>
  <si>
    <t>Niue,NU</t>
  </si>
  <si>
    <t>Norfolk Island,NF</t>
  </si>
  <si>
    <t>Northern Mariana Islands,MP</t>
  </si>
  <si>
    <t>Norway,NO</t>
  </si>
  <si>
    <t>Oman,OM</t>
  </si>
  <si>
    <t>Pakistan,PK</t>
  </si>
  <si>
    <t>Palau,PW</t>
  </si>
  <si>
    <t>"Palestine, State of",PS</t>
  </si>
  <si>
    <t>Panama,PA</t>
  </si>
  <si>
    <t>Papua New Guinea,PG</t>
  </si>
  <si>
    <t>Paraguay,PY</t>
  </si>
  <si>
    <t>Peru,PE</t>
  </si>
  <si>
    <t>Philippines,PH</t>
  </si>
  <si>
    <t>Pitcairn,PN</t>
  </si>
  <si>
    <t>Poland,PL</t>
  </si>
  <si>
    <t>Portugal,PT</t>
  </si>
  <si>
    <t>Puerto Rico,PR</t>
  </si>
  <si>
    <t>Qatar,QA</t>
  </si>
  <si>
    <t>Réunion,RE</t>
  </si>
  <si>
    <t>Romania,RO</t>
  </si>
  <si>
    <t>Russian Federation,RU</t>
  </si>
  <si>
    <t>Rwanda,RW</t>
  </si>
  <si>
    <t>Saint Barthélemy,BL</t>
  </si>
  <si>
    <t>"Saint Helena, Ascension and Tristan da Cunha",SH</t>
  </si>
  <si>
    <t>Saint Kitts and Nevis,KN</t>
  </si>
  <si>
    <t>Saint Lucia,LC</t>
  </si>
  <si>
    <t>Saint Martin (French part),MF</t>
  </si>
  <si>
    <t>Saint Pierre and Miquelon,PM</t>
  </si>
  <si>
    <t>Saint Vincent and the Grenadines,VC</t>
  </si>
  <si>
    <t>Samoa,WS</t>
  </si>
  <si>
    <t>San Marino,SM</t>
  </si>
  <si>
    <t>Sao Tome and Principe,ST</t>
  </si>
  <si>
    <t>Saudi Arabia,SA</t>
  </si>
  <si>
    <t>Senegal,SN</t>
  </si>
  <si>
    <t>Serbia,RS</t>
  </si>
  <si>
    <t>Seychelles,SC</t>
  </si>
  <si>
    <t>Sierra Leone,SL</t>
  </si>
  <si>
    <t>Singapore,SG</t>
  </si>
  <si>
    <t>Sint Maarten (Dutch part),SX</t>
  </si>
  <si>
    <t>Slovakia,SK</t>
  </si>
  <si>
    <t>Slovenia,SI</t>
  </si>
  <si>
    <t>Solomon Islands,SB</t>
  </si>
  <si>
    <t>Somalia,SO</t>
  </si>
  <si>
    <t>South Africa,ZA</t>
  </si>
  <si>
    <t>South Georgia and the South Sandwich Islands,GS</t>
  </si>
  <si>
    <t>South Sudan,SS</t>
  </si>
  <si>
    <t>Spain,ES</t>
  </si>
  <si>
    <t>Sri Lanka,LK</t>
  </si>
  <si>
    <t>Sudan,SD</t>
  </si>
  <si>
    <t>Suriname,SR</t>
  </si>
  <si>
    <t>Svalbard and Jan Mayen,SJ</t>
  </si>
  <si>
    <t>Swaziland,SZ</t>
  </si>
  <si>
    <t>Sweden,SE</t>
  </si>
  <si>
    <t>Switzerland,CH</t>
  </si>
  <si>
    <t>Syrian Arab Republic,SY</t>
  </si>
  <si>
    <t>"Taiwan, Province of China",TW</t>
  </si>
  <si>
    <t>Tajikistan,TJ</t>
  </si>
  <si>
    <t>"Tanzania, United Republic of",TZ</t>
  </si>
  <si>
    <t>Thailand,TH</t>
  </si>
  <si>
    <t>Timor-Leste,TL</t>
  </si>
  <si>
    <t>Togo,TG</t>
  </si>
  <si>
    <t>Tokelau,TK</t>
  </si>
  <si>
    <t>Tonga,TO</t>
  </si>
  <si>
    <t>Trinidad and Tobago,TT</t>
  </si>
  <si>
    <t>Tunisia,TN</t>
  </si>
  <si>
    <t>Turkey,TR</t>
  </si>
  <si>
    <t>Turkmenistan,TM</t>
  </si>
  <si>
    <t>Turks and Caicos Islands,TC</t>
  </si>
  <si>
    <t>Tuvalu,TV</t>
  </si>
  <si>
    <t>Uganda,UG</t>
  </si>
  <si>
    <t>Ukraine,UA</t>
  </si>
  <si>
    <t>United Arab Emirates,AE</t>
  </si>
  <si>
    <t>United Kingdom,GB</t>
  </si>
  <si>
    <t>United States,US</t>
  </si>
  <si>
    <t>United States Minor Outlying Islands,UM</t>
  </si>
  <si>
    <t>Uruguay,UY</t>
  </si>
  <si>
    <t>Uzbekistan,UZ</t>
  </si>
  <si>
    <t>Vanuatu,VU</t>
  </si>
  <si>
    <t>"Venezuela, Bolivarian Republic of",VE</t>
  </si>
  <si>
    <t>Viet Nam,VN</t>
  </si>
  <si>
    <t>"Virgin Islands, British",VG</t>
  </si>
  <si>
    <t>"Virgin Islands, U.S.",VI</t>
  </si>
  <si>
    <t>Wallis and Futuna,WF</t>
  </si>
  <si>
    <t>Western Sahara,EH</t>
  </si>
  <si>
    <t>Yemen,YE</t>
  </si>
  <si>
    <t>Zambia,ZM</t>
  </si>
  <si>
    <t>Zimbabwe,ZW</t>
  </si>
  <si>
    <t>Positive or Negative Answer</t>
  </si>
  <si>
    <t>YES</t>
  </si>
  <si>
    <t>Services provided</t>
  </si>
  <si>
    <t>DEFINITIONS</t>
  </si>
  <si>
    <t>Code</t>
  </si>
  <si>
    <t>Word to be defined</t>
  </si>
  <si>
    <t>Explanation</t>
  </si>
  <si>
    <t>D2.</t>
  </si>
  <si>
    <t>D5.</t>
  </si>
  <si>
    <t xml:space="preserve">
</t>
  </si>
  <si>
    <t>Individual Clients
(Section B)</t>
  </si>
  <si>
    <t>Cash Transactions</t>
  </si>
  <si>
    <t>Deposits during the reference period</t>
  </si>
  <si>
    <t>Withdrawals during the reference period</t>
  </si>
  <si>
    <t>Fund Domiciled Allocation</t>
  </si>
  <si>
    <t>NOTES</t>
  </si>
  <si>
    <t>Current Liabilities</t>
  </si>
  <si>
    <t>Non-Current Liabilities</t>
  </si>
  <si>
    <t>Total Liabilities</t>
  </si>
  <si>
    <t xml:space="preserve">Share Capital </t>
  </si>
  <si>
    <t xml:space="preserve">Share Premium </t>
  </si>
  <si>
    <t>Reserves</t>
  </si>
  <si>
    <t xml:space="preserve">Reserves should include the Retained Earnings and any other type of reserves the entity created (e.g. Revaluation Reserve, Available-for-Sale Reserve etc.) </t>
  </si>
  <si>
    <t>Equity</t>
  </si>
  <si>
    <t xml:space="preserve">Total Liabilities and Equity </t>
  </si>
  <si>
    <t>Total Volume of Transactions</t>
  </si>
  <si>
    <t>Does the entity have a dominant shareholder?</t>
  </si>
  <si>
    <t>Does the entity belong to a financial group?</t>
  </si>
  <si>
    <t>"Group" as defined in UCI Law of 2012, Art. 2.</t>
  </si>
  <si>
    <t>PEPs</t>
  </si>
  <si>
    <t>Sanctions Lists</t>
  </si>
  <si>
    <t>Trusts</t>
  </si>
  <si>
    <t>Has been convicted or there are investigations against him/her</t>
  </si>
  <si>
    <t>5.4</t>
  </si>
  <si>
    <t>6.1</t>
  </si>
  <si>
    <t>6.2</t>
  </si>
  <si>
    <t>Compliance function</t>
  </si>
  <si>
    <t>AML Function</t>
  </si>
  <si>
    <t>Internal Audit Function</t>
  </si>
  <si>
    <t>D6.</t>
  </si>
  <si>
    <t>D7.</t>
  </si>
  <si>
    <t>D8.</t>
  </si>
  <si>
    <t>D9.</t>
  </si>
  <si>
    <t>D10.</t>
  </si>
  <si>
    <t>2.1.1</t>
  </si>
  <si>
    <t>2.1.2</t>
  </si>
  <si>
    <t>2.1.3</t>
  </si>
  <si>
    <t>Subscriptions / Deposits during the reference period</t>
  </si>
  <si>
    <t>2.1.4</t>
  </si>
  <si>
    <t>Redemptions / Withdrawals during the reference period</t>
  </si>
  <si>
    <t>2.2.2</t>
  </si>
  <si>
    <t>2.3.2</t>
  </si>
  <si>
    <t>3.1.2</t>
  </si>
  <si>
    <t>3.1.3</t>
  </si>
  <si>
    <t>3.1.4</t>
  </si>
  <si>
    <t>Third countries</t>
  </si>
  <si>
    <t>3.2.1</t>
  </si>
  <si>
    <t>3.2.2</t>
  </si>
  <si>
    <t>3.2.3</t>
  </si>
  <si>
    <t>3.2.4</t>
  </si>
  <si>
    <t>4.1.1</t>
  </si>
  <si>
    <t>4.1.2</t>
  </si>
  <si>
    <t>4.1.3</t>
  </si>
  <si>
    <t>4.1.4</t>
  </si>
  <si>
    <t>4.2.1</t>
  </si>
  <si>
    <t>4.2.2</t>
  </si>
  <si>
    <t>4.2.3</t>
  </si>
  <si>
    <t>4.2.4</t>
  </si>
  <si>
    <t>4.3</t>
  </si>
  <si>
    <t>4.3.1</t>
  </si>
  <si>
    <t>4.3.2</t>
  </si>
  <si>
    <t>4.3.3</t>
  </si>
  <si>
    <t>4.3.4</t>
  </si>
  <si>
    <t>4.4</t>
  </si>
  <si>
    <t>4.4.1</t>
  </si>
  <si>
    <t>4.4.2</t>
  </si>
  <si>
    <t>4.4.3</t>
  </si>
  <si>
    <t>4.4.4</t>
  </si>
  <si>
    <t>Omnibus Accounts</t>
  </si>
  <si>
    <t>6.3</t>
  </si>
  <si>
    <t>6.4</t>
  </si>
  <si>
    <t>Introduced Activity</t>
  </si>
  <si>
    <t>Suspicious Activities during the reference period</t>
  </si>
  <si>
    <t>8.1</t>
  </si>
  <si>
    <t>8.2</t>
  </si>
  <si>
    <t>Number of SARs</t>
  </si>
  <si>
    <t>"SARs" refer to Suspicious Activity Reports to MOKAS.</t>
  </si>
  <si>
    <t>GENERAL TESTS</t>
  </si>
  <si>
    <t>Completion</t>
  </si>
  <si>
    <t>SUMMARY RESULT</t>
  </si>
  <si>
    <t>Total Investors</t>
  </si>
  <si>
    <t>"Retail Clients" are defined in L144(I)/2007 Article 2, and Law 56(I)/2013 Article 2</t>
  </si>
  <si>
    <t>AUM - money deposited in third countries as at the reference date</t>
  </si>
  <si>
    <r>
      <t xml:space="preserve">Please enter the total </t>
    </r>
    <r>
      <rPr>
        <b/>
        <i/>
        <u/>
        <sz val="10"/>
        <color theme="1"/>
        <rFont val="Calibri"/>
        <family val="2"/>
        <charset val="161"/>
        <scheme val="minor"/>
      </rPr>
      <t>value</t>
    </r>
    <r>
      <rPr>
        <i/>
        <sz val="10"/>
        <color theme="1"/>
        <rFont val="Calibri"/>
        <family val="2"/>
        <charset val="161"/>
        <scheme val="minor"/>
      </rPr>
      <t xml:space="preserve"> of cash withdrawals / redemptions exceeding EUR10,000 for the reporting period.
The amount should be reported in absolute number.
Please enter the value in EUR.</t>
    </r>
  </si>
  <si>
    <t>Professional clients</t>
  </si>
  <si>
    <t xml:space="preserve">Tax                                                                                                                                                                                         </t>
  </si>
  <si>
    <t>AIFs' AUM</t>
  </si>
  <si>
    <t>AIFLNP's AUM</t>
  </si>
  <si>
    <t>External Manager or Internally managed fund?</t>
  </si>
  <si>
    <t>External Manager or Internally managed funds?</t>
  </si>
  <si>
    <t>EXTERNAL MANAGER</t>
  </si>
  <si>
    <t>INTERNALLY MANAGED FUNDS</t>
  </si>
  <si>
    <r>
      <t xml:space="preserve">Please enter the total </t>
    </r>
    <r>
      <rPr>
        <b/>
        <i/>
        <u/>
        <sz val="10"/>
        <color theme="1"/>
        <rFont val="Calibri"/>
        <family val="2"/>
        <charset val="161"/>
        <scheme val="minor"/>
      </rPr>
      <t>value</t>
    </r>
    <r>
      <rPr>
        <i/>
        <sz val="10"/>
        <color theme="1"/>
        <rFont val="Calibri"/>
        <family val="2"/>
        <charset val="161"/>
        <scheme val="minor"/>
      </rPr>
      <t xml:space="preserve"> of cash withdrawals / redemptions exceeding EUR10.000 for the reporting period.
The amount should be reported in absolute number.
Please enter the value in EUR.</t>
    </r>
  </si>
  <si>
    <t>Breakdown of total Assets Under Management (AUM) as at the reference date, based on the type of investors</t>
  </si>
  <si>
    <t>Clients' Assets</t>
  </si>
  <si>
    <t>Average increase/(decrease) in value of clients' assets over the last year</t>
  </si>
  <si>
    <t>Clients' money deposited in institutions which are either unrated or have a rating below BBB+ or Baa1 as at the reporting date</t>
  </si>
  <si>
    <t>Type of Collective inveschment scheme</t>
  </si>
  <si>
    <t>AIF</t>
  </si>
  <si>
    <t>AIFLNP</t>
  </si>
  <si>
    <t>NO LOSSES INCURRED IN THE LAST 3 FINANCIAL YEARS</t>
  </si>
  <si>
    <t>LOSSES INCURRED ONCE OVER THE LAST 3 FINANCIAL  YEARS</t>
  </si>
  <si>
    <t>LOSSES INCURRED TWICE IN THE LAST 3 FINANCIAL YEARS</t>
  </si>
  <si>
    <t>LOSSES INCUR FOR THE LAST 3 CONSECUTIVE YEARS</t>
  </si>
  <si>
    <t xml:space="preserve">FUND MANAGEMENT </t>
  </si>
  <si>
    <t>FUND MANAGEMENT AND INDIVIDUAL PORTFOLIO MANAGEMENT OR INVESTMENT ADVICE</t>
  </si>
  <si>
    <t>FUND MANAGEMENT AND INDIVIDUAL PORTFOLIO MANAGEMENT AND INVESTMENT ADVICE</t>
  </si>
  <si>
    <t>UCITS</t>
  </si>
  <si>
    <t xml:space="preserve">Total AUM of Undertaking of Collective Investments </t>
  </si>
  <si>
    <t xml:space="preserve">Section C1 - Assets Under Management (AUM) for Undertaking of Collective Investments </t>
  </si>
  <si>
    <t>Undertaking of Collective Investments 1</t>
  </si>
  <si>
    <t>Undertaking of Collective Investments 2</t>
  </si>
  <si>
    <t>Undertaking of Collective Investments 3</t>
  </si>
  <si>
    <t>Undertaking of Collective Investments 4</t>
  </si>
  <si>
    <t>Undertaking of Collective Investments 5</t>
  </si>
  <si>
    <t>Undertaking of Collective Investments 6</t>
  </si>
  <si>
    <t>Undertaking of Collective Investments 7</t>
  </si>
  <si>
    <t>Undertaking of Collective Investments 8</t>
  </si>
  <si>
    <t>Undertaking of Collective Investments 9</t>
  </si>
  <si>
    <t>Undertaking of Collective Investments 10</t>
  </si>
  <si>
    <t>Undertaking of Collective Investments
(Section B)</t>
  </si>
  <si>
    <t>Type of Undertaking of Collective Investments under Management</t>
  </si>
  <si>
    <t>Assets Under Management (AUM) as at the reference date for Undertaking of Collective Investments</t>
  </si>
  <si>
    <t xml:space="preserve">Total AUM </t>
  </si>
  <si>
    <t xml:space="preserve">1.7 </t>
  </si>
  <si>
    <t>Are there unrated depositories?</t>
  </si>
  <si>
    <t xml:space="preserve">3. </t>
  </si>
  <si>
    <t>DOMESTIC FUND</t>
  </si>
  <si>
    <t>LOCAL FUND</t>
  </si>
  <si>
    <t>FOREIGN FUND DISTRIBUTED ONLY ABROAD</t>
  </si>
  <si>
    <t>5.1.2</t>
  </si>
  <si>
    <t>5.1.1</t>
  </si>
  <si>
    <t>5.2.1</t>
  </si>
  <si>
    <t>5.2.2</t>
  </si>
  <si>
    <t>Trading Income</t>
  </si>
  <si>
    <t>Valuation</t>
  </si>
  <si>
    <t xml:space="preserve"> </t>
  </si>
  <si>
    <t>Administration</t>
  </si>
  <si>
    <t>Activities related to the assets of the AIFs</t>
  </si>
  <si>
    <t>Marketing</t>
  </si>
  <si>
    <t>Cyprus</t>
  </si>
  <si>
    <t>Non EEA Country</t>
  </si>
  <si>
    <t>Counties within EEA (other than Cyprus)</t>
  </si>
  <si>
    <t>Prime brokers</t>
  </si>
  <si>
    <t>Total number of prime brokers as at the reference date</t>
  </si>
  <si>
    <t>(As defined in the Article 2 of the Law 56(I)/2013)</t>
  </si>
  <si>
    <t>Depositaries</t>
  </si>
  <si>
    <t>Number of Depositaries engaged for the Undertaking of Collecting investments</t>
  </si>
  <si>
    <t>UCITSs' AUM</t>
  </si>
  <si>
    <t>Net Asset Value</t>
  </si>
  <si>
    <t>Breakdown of total NAV as at the reference date, based on the type of investors</t>
  </si>
  <si>
    <t>Total Net Asset Value (NAV) of Undertaking of Collective Investments under management as at the reference date</t>
  </si>
  <si>
    <t>UCITSs' NAV</t>
  </si>
  <si>
    <t>AIFs' NAV</t>
  </si>
  <si>
    <t>AIFLNP's NAV</t>
  </si>
  <si>
    <t>Risk Management</t>
  </si>
  <si>
    <t>Valuation of the Assets</t>
  </si>
  <si>
    <t>Are there depositaries which have a rating below BBB+ or Baa1 as at the reporting date?</t>
  </si>
  <si>
    <t>Number of sub-depositaries as at the reference date</t>
  </si>
  <si>
    <t>Trading Income from the management of Undertaking of Collective Investments</t>
  </si>
  <si>
    <t>Direct trading costs relating with the management of Undertaking of Collective Investments</t>
  </si>
  <si>
    <t>Method used to measure Leverage/ Global Exposure (Applicable only for UCITS)</t>
  </si>
  <si>
    <t>COMMITMENT APPROACH</t>
  </si>
  <si>
    <t>VALUE AT RISK</t>
  </si>
  <si>
    <t>D11.</t>
  </si>
  <si>
    <t>D12.</t>
  </si>
  <si>
    <t>Number of Branches</t>
  </si>
  <si>
    <t xml:space="preserve">Number of regulated subsidiaries </t>
  </si>
  <si>
    <t>Individuals Clients' Assets</t>
  </si>
  <si>
    <t>Subscriptions during the reference period</t>
  </si>
  <si>
    <t>Redemptions during the reference period</t>
  </si>
  <si>
    <t>Section C2 - Clients' Assets for Individual Clients</t>
  </si>
  <si>
    <t>Section I - Details of each Undertaking of Collective Investments under Management</t>
  </si>
  <si>
    <t>Are any of the prime brokers also also distributors of the fund(s) managed?</t>
  </si>
  <si>
    <t>Unitholders
(Section B)</t>
  </si>
  <si>
    <t>Asset under Management (AUM)
(Section B, C1)</t>
  </si>
  <si>
    <t>D13.</t>
  </si>
  <si>
    <t>Independent
(Section E)</t>
  </si>
  <si>
    <t>Domestic Funds
(Section I)</t>
  </si>
  <si>
    <t>Local Funds
(Section I)</t>
  </si>
  <si>
    <t>Foreign Funds
(Section I)</t>
  </si>
  <si>
    <t>Net leverage used (Commitment Method)
(Section I)</t>
  </si>
  <si>
    <t>Notional leverage used (Gross Method)
(Section I)</t>
  </si>
  <si>
    <t>INTERNALLY</t>
  </si>
  <si>
    <t>EXTERNALLY</t>
  </si>
  <si>
    <t>PARTIALLY INTERNALLY AND PARTIALLY EXTERNALLY</t>
  </si>
  <si>
    <t>Persons in the network of the Fund Manager</t>
  </si>
  <si>
    <t xml:space="preserve">You are kindly requested to complete the following sections of this workbook, each one covering a different area, as follows: </t>
  </si>
  <si>
    <r>
      <rPr>
        <b/>
        <sz val="12"/>
        <color theme="1"/>
        <rFont val="Calibri"/>
        <family val="2"/>
        <charset val="161"/>
        <scheme val="minor"/>
      </rPr>
      <t>a)</t>
    </r>
    <r>
      <rPr>
        <sz val="12"/>
        <color theme="1"/>
        <rFont val="Calibri"/>
        <family val="2"/>
        <charset val="161"/>
        <scheme val="minor"/>
      </rPr>
      <t xml:space="preserve"> Colour scheme</t>
    </r>
  </si>
  <si>
    <r>
      <rPr>
        <b/>
        <sz val="12"/>
        <color theme="1"/>
        <rFont val="Calibri"/>
        <family val="2"/>
        <charset val="161"/>
        <scheme val="minor"/>
      </rPr>
      <t>c)</t>
    </r>
    <r>
      <rPr>
        <sz val="12"/>
        <color theme="1"/>
        <rFont val="Calibri"/>
        <family val="2"/>
        <charset val="161"/>
        <scheme val="minor"/>
      </rPr>
      <t xml:space="preserve"> If the question is not applicable please insert either:</t>
    </r>
  </si>
  <si>
    <r>
      <rPr>
        <b/>
        <sz val="12"/>
        <color theme="1"/>
        <rFont val="Calibri"/>
        <family val="2"/>
        <charset val="161"/>
        <scheme val="minor"/>
      </rPr>
      <t>h)</t>
    </r>
    <r>
      <rPr>
        <sz val="12"/>
        <color theme="1"/>
        <rFont val="Calibri"/>
        <family val="2"/>
        <charset val="161"/>
        <scheme val="minor"/>
      </rPr>
      <t xml:space="preserve"> The Excel® must be of 2007 version and onwards.</t>
    </r>
  </si>
  <si>
    <t>Mandatory fields are completed</t>
  </si>
  <si>
    <t>File name</t>
  </si>
  <si>
    <t>Reference Date</t>
  </si>
  <si>
    <t>Submission Date</t>
  </si>
  <si>
    <t>Name of Entity</t>
  </si>
  <si>
    <t>Identification code of Entity</t>
  </si>
  <si>
    <t>Management Companies &amp; Self Managed Funds RBS-F Data</t>
  </si>
  <si>
    <r>
      <rPr>
        <b/>
        <sz val="11"/>
        <rFont val="Calibri"/>
        <family val="2"/>
        <charset val="161"/>
        <scheme val="minor"/>
      </rPr>
      <t>1.5.1</t>
    </r>
    <r>
      <rPr>
        <sz val="11"/>
        <rFont val="Calibri"/>
        <family val="2"/>
        <charset val="161"/>
        <scheme val="minor"/>
      </rPr>
      <t xml:space="preserve">   Number of UCITSs under management </t>
    </r>
  </si>
  <si>
    <r>
      <rPr>
        <b/>
        <sz val="11"/>
        <rFont val="Calibri"/>
        <family val="2"/>
        <charset val="161"/>
        <scheme val="minor"/>
      </rPr>
      <t>1.5.2</t>
    </r>
    <r>
      <rPr>
        <sz val="11"/>
        <rFont val="Calibri"/>
        <family val="2"/>
        <charset val="161"/>
        <scheme val="minor"/>
      </rPr>
      <t xml:space="preserve">   Number of AIFs under management</t>
    </r>
  </si>
  <si>
    <r>
      <rPr>
        <b/>
        <sz val="11"/>
        <rFont val="Calibri"/>
        <family val="2"/>
        <charset val="161"/>
        <scheme val="minor"/>
      </rPr>
      <t xml:space="preserve">1.5.3 </t>
    </r>
    <r>
      <rPr>
        <sz val="11"/>
        <rFont val="Calibri"/>
        <family val="2"/>
        <charset val="161"/>
        <scheme val="minor"/>
      </rPr>
      <t xml:space="preserve">  Number of AIFLNP under management</t>
    </r>
  </si>
  <si>
    <r>
      <rPr>
        <b/>
        <sz val="11"/>
        <rFont val="Calibri"/>
        <family val="2"/>
        <charset val="161"/>
        <scheme val="minor"/>
      </rPr>
      <t>1.2.2</t>
    </r>
    <r>
      <rPr>
        <sz val="11"/>
        <rFont val="Calibri"/>
        <family val="2"/>
        <charset val="161"/>
        <scheme val="minor"/>
      </rPr>
      <t xml:space="preserve">   Number of AIFs' Unitholders (the number of investors who held units in AIFs under management)</t>
    </r>
  </si>
  <si>
    <r>
      <rPr>
        <b/>
        <sz val="11"/>
        <rFont val="Calibri"/>
        <family val="2"/>
        <charset val="161"/>
        <scheme val="minor"/>
      </rPr>
      <t>1.2.3</t>
    </r>
    <r>
      <rPr>
        <sz val="11"/>
        <rFont val="Calibri"/>
        <family val="2"/>
        <charset val="161"/>
        <scheme val="minor"/>
      </rPr>
      <t xml:space="preserve">   Number of AIFLNPs' Unitholders (the number of investors, who held units in AIFLNPs under management)</t>
    </r>
  </si>
  <si>
    <r>
      <rPr>
        <b/>
        <sz val="11"/>
        <rFont val="Calibri"/>
        <family val="2"/>
        <charset val="161"/>
        <scheme val="minor"/>
      </rPr>
      <t xml:space="preserve">1.1.3  </t>
    </r>
    <r>
      <rPr>
        <sz val="11"/>
        <rFont val="Calibri"/>
        <family val="2"/>
        <charset val="161"/>
        <scheme val="minor"/>
      </rPr>
      <t xml:space="preserve"> Number of AIFLNPs' Unitholders (the number of investors who held units in AIFs under management)</t>
    </r>
  </si>
  <si>
    <r>
      <rPr>
        <b/>
        <sz val="11"/>
        <rFont val="Calibri"/>
        <family val="2"/>
        <charset val="161"/>
        <scheme val="minor"/>
      </rPr>
      <t>1.1.2</t>
    </r>
    <r>
      <rPr>
        <sz val="11"/>
        <rFont val="Calibri"/>
        <family val="2"/>
        <charset val="161"/>
        <scheme val="minor"/>
      </rPr>
      <t xml:space="preserve">   Number of AIFs' Unitholders  (the number of investors who held units in AIFs under management)</t>
    </r>
  </si>
  <si>
    <r>
      <rPr>
        <b/>
        <sz val="11"/>
        <rFont val="Calibri"/>
        <family val="2"/>
        <charset val="161"/>
        <scheme val="minor"/>
      </rPr>
      <t>1.1.1</t>
    </r>
    <r>
      <rPr>
        <sz val="11"/>
        <rFont val="Calibri"/>
        <family val="2"/>
        <charset val="161"/>
        <scheme val="minor"/>
      </rPr>
      <t xml:space="preserve">   Number of UCITSs' Unitholders  (the number of investors who held units in UCITSs under management)</t>
    </r>
  </si>
  <si>
    <t>Total Number of Unitholders</t>
  </si>
  <si>
    <t xml:space="preserve">Total </t>
  </si>
  <si>
    <t>Amount of AUM - money deposited in third countries does not exceed the total AUM</t>
  </si>
  <si>
    <t>Amount of Clients' AUM / money deposited in institutions which are either unrated or have a rating below BBB+ or Baa1 does not exceed the total AUM</t>
  </si>
  <si>
    <t>Total clients' assets</t>
  </si>
  <si>
    <t>Clients' assets from retail clients / investors as at the reference date</t>
  </si>
  <si>
    <t>Clients' money deposited in third countries as at the reference date</t>
  </si>
  <si>
    <t>Section E - Financial Information</t>
  </si>
  <si>
    <t>Section F - Governance &amp; Ownership</t>
  </si>
  <si>
    <t>Variable remunaration does not exceed Senior staff's total remuneration</t>
  </si>
  <si>
    <t>Section G - Services</t>
  </si>
  <si>
    <t>Number of Depositaries domiciled in Cyprus does not exceed total number of Depositaries engaged for the Undertaking of Collecting investments</t>
  </si>
  <si>
    <t>Number of Depositaries engaged for the Undertaking of Collecting investments is equal to number of Depositaries domiciled in Cyprus, in counties within EEA (other than Cyprus) and in Non-EEA countries</t>
  </si>
  <si>
    <t>Number of Depositaries domiciled in counties within EEA (other than Cyprus) does not exceed total number of Depositaries engaged for the Undertaking of Collecting investments</t>
  </si>
  <si>
    <t>Number of Depositaries domiciled in Non-EEA countries does not exceed total number of Depositaries engaged for the Undertaking of Collecting investments</t>
  </si>
  <si>
    <t>Section H - Network</t>
  </si>
  <si>
    <t>Number of Non EEA Branches does not exceed the total number of Branches</t>
  </si>
  <si>
    <t>Number of Non EEA regulated subsidiaries does not exceed the total number of regulated subsidiaries</t>
  </si>
  <si>
    <t>Select the Fund Domiciled Allocation (See Definitions -D9, D10, D11)</t>
  </si>
  <si>
    <t>Total Debts should be smaller than or equal to Total Liabilities as at the previous reference date.</t>
  </si>
  <si>
    <t xml:space="preserve">(UCITS can offer leverage (also called global exposure) and it can be measured in one of the ways (Value at risk "VAR" and Commitment Approach). </t>
  </si>
  <si>
    <t>%Change</t>
  </si>
  <si>
    <t>Maximum leverage</t>
  </si>
  <si>
    <t>AIF Net leverage</t>
  </si>
  <si>
    <t>AIF Notional leverage</t>
  </si>
  <si>
    <t>Ratio about Net Leverage used</t>
  </si>
  <si>
    <t>Where "T" refers to the reference date of this report and "T-1" to the previous reference date (refer to Section A)</t>
  </si>
  <si>
    <r>
      <t>■ "</t>
    </r>
    <r>
      <rPr>
        <b/>
        <sz val="12"/>
        <color indexed="8"/>
        <rFont val="Calibri"/>
        <family val="2"/>
        <charset val="161"/>
        <scheme val="minor"/>
      </rPr>
      <t>NA</t>
    </r>
    <r>
      <rPr>
        <sz val="12"/>
        <color indexed="8"/>
        <rFont val="Calibri"/>
        <family val="2"/>
        <charset val="161"/>
        <scheme val="minor"/>
      </rPr>
      <t>" - (without quotation marks " ") where a text response is required, or</t>
    </r>
  </si>
  <si>
    <r>
      <t>■ "</t>
    </r>
    <r>
      <rPr>
        <b/>
        <sz val="12"/>
        <color indexed="8"/>
        <rFont val="Calibri"/>
        <family val="2"/>
        <charset val="161"/>
        <scheme val="minor"/>
      </rPr>
      <t>0</t>
    </r>
    <r>
      <rPr>
        <sz val="12"/>
        <color indexed="8"/>
        <rFont val="Calibri"/>
        <family val="2"/>
        <charset val="161"/>
        <scheme val="minor"/>
      </rPr>
      <t>" - (without quotation marks " ") where a numerical response is required.</t>
    </r>
  </si>
  <si>
    <t>FOREIGN FUND DISTRIBUTED IN CYPRUS</t>
  </si>
  <si>
    <t>Do not leave any green cells blank.</t>
  </si>
  <si>
    <r>
      <rPr>
        <b/>
        <sz val="11"/>
        <rFont val="Calibri"/>
        <family val="2"/>
        <charset val="161"/>
        <scheme val="minor"/>
      </rPr>
      <t>1.2.1</t>
    </r>
    <r>
      <rPr>
        <sz val="11"/>
        <rFont val="Calibri"/>
        <family val="2"/>
        <charset val="161"/>
        <scheme val="minor"/>
      </rPr>
      <t xml:space="preserve">   Number of UCITSs' Unitholders (the number of investors who held units in UCITSs under management)</t>
    </r>
  </si>
  <si>
    <r>
      <t>Please complete the required information/data in relation to Assets under Management (AuM)</t>
    </r>
    <r>
      <rPr>
        <i/>
        <sz val="10"/>
        <color rgb="FFFF0000"/>
        <rFont val="Calibri"/>
        <family val="2"/>
        <charset val="161"/>
        <scheme val="minor"/>
      </rPr>
      <t>*</t>
    </r>
    <r>
      <rPr>
        <i/>
        <sz val="10"/>
        <rFont val="Calibri"/>
        <family val="2"/>
        <charset val="161"/>
        <scheme val="minor"/>
      </rPr>
      <t xml:space="preserve"> and the client assets (on and off balance sheet clients' money and financial instruments) held, administered or managed on behalf of individual clients</t>
    </r>
    <r>
      <rPr>
        <i/>
        <sz val="10"/>
        <color rgb="FFFF0000"/>
        <rFont val="Calibri"/>
        <family val="2"/>
        <charset val="161"/>
        <scheme val="minor"/>
      </rPr>
      <t>**</t>
    </r>
    <r>
      <rPr>
        <i/>
        <sz val="10"/>
        <rFont val="Calibri"/>
        <family val="2"/>
        <charset val="161"/>
        <scheme val="minor"/>
      </rPr>
      <t xml:space="preserve">.
All figures should be provided in EUR.
</t>
    </r>
    <r>
      <rPr>
        <i/>
        <sz val="10"/>
        <color rgb="FFFF0000"/>
        <rFont val="Calibri"/>
        <family val="2"/>
        <charset val="161"/>
        <scheme val="minor"/>
      </rPr>
      <t>*</t>
    </r>
    <r>
      <rPr>
        <i/>
        <sz val="10"/>
        <rFont val="Calibri"/>
        <family val="2"/>
        <charset val="161"/>
        <scheme val="minor"/>
      </rPr>
      <t>"AUM" as defined in UCI Law of 2012, Art. 110 (2)(b) or the</t>
    </r>
    <r>
      <rPr>
        <i/>
        <sz val="10"/>
        <color theme="1"/>
        <rFont val="Calibri"/>
        <family val="2"/>
        <charset val="161"/>
        <scheme val="minor"/>
      </rPr>
      <t xml:space="preserve"> AIFM Law of 2013, Art. 19,</t>
    </r>
    <r>
      <rPr>
        <i/>
        <sz val="10"/>
        <rFont val="Calibri"/>
        <family val="2"/>
        <charset val="161"/>
        <scheme val="minor"/>
      </rPr>
      <t xml:space="preserve"> as applicable. For the purpose of calculation of AUM for AIFM and AIFLNP, please ensure that </t>
    </r>
    <r>
      <rPr>
        <i/>
        <u/>
        <sz val="10"/>
        <rFont val="Calibri"/>
        <family val="2"/>
        <charset val="161"/>
        <scheme val="minor"/>
      </rPr>
      <t>it is taken into account the provisions of the Article 2 of the Commission Delegated Regulation (EU) No 231/2013</t>
    </r>
    <r>
      <rPr>
        <i/>
        <sz val="10"/>
        <rFont val="Calibri"/>
        <family val="2"/>
        <charset val="161"/>
        <scheme val="minor"/>
      </rPr>
      <t xml:space="preserve">.
</t>
    </r>
    <r>
      <rPr>
        <i/>
        <sz val="10"/>
        <color rgb="FFFF0000"/>
        <rFont val="Calibri"/>
        <family val="2"/>
        <charset val="161"/>
        <scheme val="minor"/>
      </rPr>
      <t xml:space="preserve">** </t>
    </r>
    <r>
      <rPr>
        <i/>
        <sz val="10"/>
        <color theme="1"/>
        <rFont val="Calibri"/>
        <family val="2"/>
        <charset val="161"/>
        <scheme val="minor"/>
      </rPr>
      <t>"</t>
    </r>
    <r>
      <rPr>
        <i/>
        <sz val="10"/>
        <rFont val="Calibri"/>
        <family val="2"/>
        <charset val="161"/>
        <scheme val="minor"/>
      </rPr>
      <t>Individual Clients" are defined in Section B, Question1.3 of this questionnaire.</t>
    </r>
  </si>
  <si>
    <r>
      <rPr>
        <b/>
        <sz val="11"/>
        <rFont val="Calibri"/>
        <family val="2"/>
        <charset val="161"/>
        <scheme val="minor"/>
      </rPr>
      <t xml:space="preserve">1.7.1 </t>
    </r>
    <r>
      <rPr>
        <sz val="11"/>
        <rFont val="Calibri"/>
        <family val="2"/>
        <charset val="161"/>
        <scheme val="minor"/>
      </rPr>
      <t xml:space="preserve"> If the answer in question 1.7 is 'YES', how many of them are unrated? (Otherwise, please complete zero '0')</t>
    </r>
  </si>
  <si>
    <r>
      <t>Please complete the required information/data in relation to the clients' assets (on and off balance sheet clients' money and financial instruments) held, administered or managed on behalf of individual clients</t>
    </r>
    <r>
      <rPr>
        <i/>
        <sz val="10"/>
        <color rgb="FFFF0000"/>
        <rFont val="Calibri"/>
        <family val="2"/>
        <charset val="161"/>
        <scheme val="minor"/>
      </rPr>
      <t>**</t>
    </r>
    <r>
      <rPr>
        <i/>
        <sz val="10"/>
        <rFont val="Calibri"/>
        <family val="2"/>
        <charset val="161"/>
        <scheme val="minor"/>
      </rPr>
      <t xml:space="preserve">.
All figures should be provided in EUR.
Do not leave any green cells blank.
</t>
    </r>
    <r>
      <rPr>
        <i/>
        <sz val="10"/>
        <color rgb="FFFF0000"/>
        <rFont val="Calibri"/>
        <family val="2"/>
        <charset val="161"/>
        <scheme val="minor"/>
      </rPr>
      <t>**</t>
    </r>
    <r>
      <rPr>
        <i/>
        <sz val="10"/>
        <rFont val="Calibri"/>
        <family val="2"/>
        <charset val="161"/>
        <scheme val="minor"/>
      </rPr>
      <t>"Individual Clients" are defined in Section B, Question1.3 of this questionnaire.</t>
    </r>
  </si>
  <si>
    <r>
      <t xml:space="preserve">Please enter the total </t>
    </r>
    <r>
      <rPr>
        <b/>
        <i/>
        <u/>
        <sz val="10"/>
        <color theme="1"/>
        <rFont val="Calibri"/>
        <family val="2"/>
        <charset val="161"/>
        <scheme val="minor"/>
      </rPr>
      <t>value</t>
    </r>
    <r>
      <rPr>
        <i/>
        <sz val="10"/>
        <color theme="1"/>
        <rFont val="Calibri"/>
        <family val="2"/>
        <charset val="161"/>
        <scheme val="minor"/>
      </rPr>
      <t xml:space="preserve"> of cash deposits</t>
    </r>
    <r>
      <rPr>
        <i/>
        <sz val="10"/>
        <rFont val="Calibri"/>
        <family val="2"/>
        <charset val="161"/>
        <scheme val="minor"/>
      </rPr>
      <t xml:space="preserve"> / subscriptions </t>
    </r>
    <r>
      <rPr>
        <i/>
        <sz val="10"/>
        <color theme="1"/>
        <rFont val="Calibri"/>
        <family val="2"/>
        <charset val="161"/>
        <scheme val="minor"/>
      </rPr>
      <t>exceeding EUR10,000 for the reporting period, as reported in Form 144-08-11 (per month).
The amount should be reported in absolute number.
Please enter the value in EUR.</t>
    </r>
  </si>
  <si>
    <r>
      <t xml:space="preserve">Country of incorporation </t>
    </r>
    <r>
      <rPr>
        <i/>
        <sz val="11"/>
        <rFont val="Calibri"/>
        <family val="2"/>
        <charset val="161"/>
        <scheme val="minor"/>
      </rPr>
      <t xml:space="preserve">(Applicable only to legal entities)
</t>
    </r>
    <r>
      <rPr>
        <b/>
        <sz val="11"/>
        <color theme="3" tint="0.39997558519241921"/>
        <rFont val="Calibri"/>
        <family val="2"/>
        <charset val="161"/>
        <scheme val="minor"/>
      </rPr>
      <t>(Note 5)</t>
    </r>
  </si>
  <si>
    <r>
      <t>Top ten (10) Unitholders</t>
    </r>
    <r>
      <rPr>
        <b/>
        <sz val="11"/>
        <color theme="4"/>
        <rFont val="Calibri"/>
        <family val="2"/>
        <charset val="161"/>
        <scheme val="minor"/>
      </rPr>
      <t xml:space="preserve">
</t>
    </r>
    <r>
      <rPr>
        <b/>
        <sz val="11"/>
        <color theme="3" tint="0.39997558519241921"/>
        <rFont val="Calibri"/>
        <family val="2"/>
        <charset val="161"/>
        <scheme val="minor"/>
      </rPr>
      <t>(Note 1)</t>
    </r>
  </si>
  <si>
    <r>
      <t xml:space="preserve">Trading Income from the provision of sevrives to Individual Clients </t>
    </r>
    <r>
      <rPr>
        <i/>
        <sz val="10"/>
        <rFont val="Calibri"/>
        <family val="2"/>
        <charset val="161"/>
        <scheme val="minor"/>
      </rPr>
      <t>(as defined in Definitions - D5)</t>
    </r>
  </si>
  <si>
    <r>
      <t>Direct trading costs relating with the services provided to Individual Clients</t>
    </r>
    <r>
      <rPr>
        <b/>
        <sz val="10"/>
        <rFont val="Calibri"/>
        <family val="2"/>
        <charset val="161"/>
        <scheme val="minor"/>
      </rPr>
      <t xml:space="preserve"> </t>
    </r>
    <r>
      <rPr>
        <i/>
        <sz val="10"/>
        <rFont val="Calibri"/>
        <family val="2"/>
        <charset val="161"/>
        <scheme val="minor"/>
      </rPr>
      <t>(as defined in Definitions - D5)</t>
    </r>
  </si>
  <si>
    <r>
      <rPr>
        <b/>
        <sz val="12"/>
        <rFont val="Calibri"/>
        <family val="2"/>
        <charset val="161"/>
        <scheme val="minor"/>
      </rPr>
      <t xml:space="preserve">Direct trading cost </t>
    </r>
    <r>
      <rPr>
        <b/>
        <sz val="11"/>
        <rFont val="Calibri"/>
        <family val="2"/>
        <charset val="161"/>
        <scheme val="minor"/>
      </rPr>
      <t xml:space="preserve">
</t>
    </r>
    <r>
      <rPr>
        <i/>
        <sz val="10"/>
        <rFont val="Calibri"/>
        <family val="2"/>
        <charset val="161"/>
        <scheme val="minor"/>
      </rPr>
      <t>(Direct trading costs may include brokerage commissions paid, depositary fees, other trading fees paid and any other costs which directly relate to the trading income above)</t>
    </r>
  </si>
  <si>
    <t>Are the Non Executive and Independent Directors the majority of the members of the BoD?</t>
  </si>
  <si>
    <t xml:space="preserve">Please select from the drop down list above.
Response should be 'YES' only if more than 50% of the Directors are Independent 
(See Definitions - D9)
</t>
  </si>
  <si>
    <t>Number of persons who effectively conduct the business of Company as per Article 8(2)(c) of the Law 56(I)/2013 and Article 111(1)(c) of the Law 78(I)/2012.</t>
  </si>
  <si>
    <t>"Personal Transactions" as defined in Article 63 of the Commission's Delegated Regulation (EU) No 231/2013 (for AIF / AIFM) and UCI Law of 2012, Art. 112(2)(a).</t>
  </si>
  <si>
    <t>Variable remuneration includes the part of the salary that is not fixed and it is aligned with an employee's performance. For example, for an investment manager it could depend on the return of the portfolio it manages. Other examples of variable remuneration are bonuses or one-time compensation.</t>
  </si>
  <si>
    <t>In this section, you are requested to provide information on the entity's governance and shareholding arrangements, e.g. on the Board of Directors, beneficial owners, group structure etc. 
Do not leave any green cells blank.</t>
  </si>
  <si>
    <t>The information to be provided below relate to the regulated entity's authorized services and means of providing such services.
Do not leave any green cells blank.</t>
  </si>
  <si>
    <t>Please insert the number of prime brokers with whom the entity has established a direct business relationship.</t>
  </si>
  <si>
    <t>5.1.1 Leverage ratio (%)</t>
  </si>
  <si>
    <r>
      <t xml:space="preserve">Total Assets </t>
    </r>
    <r>
      <rPr>
        <b/>
        <sz val="12"/>
        <color theme="1"/>
        <rFont val="Calibri"/>
        <family val="2"/>
        <scheme val="minor"/>
      </rPr>
      <t>equals to</t>
    </r>
    <r>
      <rPr>
        <sz val="12"/>
        <color theme="1"/>
        <rFont val="Calibri"/>
        <family val="2"/>
        <scheme val="minor"/>
      </rPr>
      <t xml:space="preserve"> Total Liabilities and Equity as at the reference date. </t>
    </r>
  </si>
  <si>
    <r>
      <t xml:space="preserve">Total Assets </t>
    </r>
    <r>
      <rPr>
        <b/>
        <sz val="12"/>
        <color theme="1"/>
        <rFont val="Calibri"/>
        <family val="2"/>
        <scheme val="minor"/>
      </rPr>
      <t>equals to</t>
    </r>
    <r>
      <rPr>
        <sz val="12"/>
        <color theme="1"/>
        <rFont val="Calibri"/>
        <family val="2"/>
        <scheme val="minor"/>
      </rPr>
      <t xml:space="preserve"> Total Liabilities and Equity as at the previous reference date. </t>
    </r>
  </si>
  <si>
    <r>
      <rPr>
        <b/>
        <sz val="12"/>
        <color theme="1"/>
        <rFont val="Calibri"/>
        <family val="2"/>
        <charset val="161"/>
        <scheme val="minor"/>
      </rPr>
      <t>d)</t>
    </r>
    <r>
      <rPr>
        <sz val="12"/>
        <color theme="1"/>
        <rFont val="Calibri"/>
        <family val="2"/>
        <charset val="161"/>
        <scheme val="minor"/>
      </rPr>
      <t xml:space="preserve"> Amounts should be completed / reported in Euro (</t>
    </r>
    <r>
      <rPr>
        <sz val="12"/>
        <color indexed="8"/>
        <rFont val="Calibri"/>
        <family val="2"/>
        <charset val="161"/>
        <scheme val="minor"/>
      </rPr>
      <t xml:space="preserve">€) (also indicated as the reporting currency in Section A). Please use the exchange 
    rate published in the website of the Central European Bank: </t>
    </r>
    <r>
      <rPr>
        <b/>
        <sz val="12"/>
        <color indexed="8"/>
        <rFont val="Calibri"/>
        <family val="2"/>
        <charset val="161"/>
        <scheme val="minor"/>
      </rPr>
      <t>www.ecb.int/stats/exchange/eurofxref/html/index.en.html#downloads</t>
    </r>
    <r>
      <rPr>
        <sz val="12"/>
        <color indexed="8"/>
        <rFont val="Calibri"/>
        <family val="2"/>
        <charset val="161"/>
        <scheme val="minor"/>
      </rPr>
      <t xml:space="preserve">  
    under 'All bilateral exchange rates times series' with the frequency 'Daily', as at the reference date. </t>
    </r>
  </si>
  <si>
    <r>
      <rPr>
        <b/>
        <sz val="12"/>
        <color theme="1"/>
        <rFont val="Calibri"/>
        <family val="2"/>
        <charset val="161"/>
        <scheme val="minor"/>
      </rPr>
      <t>e)</t>
    </r>
    <r>
      <rPr>
        <sz val="12"/>
        <color theme="1"/>
        <rFont val="Calibri"/>
        <family val="2"/>
        <charset val="161"/>
        <scheme val="minor"/>
      </rPr>
      <t xml:space="preserve"> Amounts should be reported to the nearest round up Euro.                                       
    For example, for five thousands please insert 5000. If you have a number of 2121516,25 then you should report 2121516.</t>
    </r>
  </si>
  <si>
    <r>
      <t xml:space="preserve">Please enter the total </t>
    </r>
    <r>
      <rPr>
        <b/>
        <i/>
        <u/>
        <sz val="10"/>
        <color theme="1"/>
        <rFont val="Calibri"/>
        <family val="2"/>
        <charset val="161"/>
        <scheme val="minor"/>
      </rPr>
      <t>value</t>
    </r>
    <r>
      <rPr>
        <i/>
        <sz val="10"/>
        <color theme="1"/>
        <rFont val="Calibri"/>
        <family val="2"/>
        <charset val="161"/>
        <scheme val="minor"/>
      </rPr>
      <t xml:space="preserve"> of cash deposits</t>
    </r>
    <r>
      <rPr>
        <i/>
        <sz val="10"/>
        <rFont val="Calibri"/>
        <family val="2"/>
        <charset val="161"/>
        <scheme val="minor"/>
      </rPr>
      <t xml:space="preserve"> / subscriptions </t>
    </r>
    <r>
      <rPr>
        <i/>
        <sz val="10"/>
        <color theme="1"/>
        <rFont val="Calibri"/>
        <family val="2"/>
        <charset val="161"/>
        <scheme val="minor"/>
      </rPr>
      <t>exceeding EUR10.000 for the reporting period, as reported in Form 144-08-11 (per month).
The amount should be reported in absolute number.
Please enter the value in EUR.</t>
    </r>
  </si>
  <si>
    <t>Retail Investors
(Section B, C1)</t>
  </si>
  <si>
    <t>Well informed investors
(Section B, C1)</t>
  </si>
  <si>
    <t>Professional Investor
(Section B, C1)</t>
  </si>
  <si>
    <t>Starting date of the reporting period</t>
  </si>
  <si>
    <t>Last date of the reporting period</t>
  </si>
  <si>
    <t>Other income / other expenses from non-trading activities</t>
  </si>
  <si>
    <t>Other income from non-trading activities (i.e. out of the normal course of business/activities of the entity) may include rent income, profit/loss from the disposal of non-inventory asset etc. 
For other income insert a positive value and for other expense a negative value.</t>
  </si>
  <si>
    <t>For tax expense insert a negative value and for tax income a positive value.</t>
  </si>
  <si>
    <t>Form RBSF-MC</t>
  </si>
  <si>
    <t>INSTRUCTIONS</t>
  </si>
  <si>
    <r>
      <t>Section D</t>
    </r>
    <r>
      <rPr>
        <sz val="14"/>
        <color theme="0"/>
        <rFont val="Calibri"/>
        <family val="2"/>
        <charset val="161"/>
        <scheme val="minor"/>
      </rPr>
      <t xml:space="preserve"> </t>
    </r>
    <r>
      <rPr>
        <b/>
        <sz val="14"/>
        <color theme="0"/>
        <rFont val="Calibri"/>
        <family val="2"/>
        <charset val="161"/>
        <scheme val="minor"/>
      </rPr>
      <t>- Information of top 10 Unitholders</t>
    </r>
  </si>
  <si>
    <r>
      <t>Section F</t>
    </r>
    <r>
      <rPr>
        <sz val="14"/>
        <color theme="0"/>
        <rFont val="Calibri"/>
        <family val="2"/>
        <charset val="161"/>
        <scheme val="minor"/>
      </rPr>
      <t xml:space="preserve"> </t>
    </r>
    <r>
      <rPr>
        <b/>
        <sz val="14"/>
        <color theme="0"/>
        <rFont val="Calibri"/>
        <family val="2"/>
        <charset val="161"/>
        <scheme val="minor"/>
      </rPr>
      <t>- Governance &amp; Ownership</t>
    </r>
  </si>
  <si>
    <r>
      <t>Section H</t>
    </r>
    <r>
      <rPr>
        <sz val="14"/>
        <color theme="0"/>
        <rFont val="Calibri"/>
        <family val="2"/>
        <charset val="161"/>
        <scheme val="minor"/>
      </rPr>
      <t xml:space="preserve"> </t>
    </r>
    <r>
      <rPr>
        <b/>
        <sz val="14"/>
        <color theme="0"/>
        <rFont val="Calibri"/>
        <family val="2"/>
        <charset val="161"/>
        <scheme val="minor"/>
      </rPr>
      <t>- Network</t>
    </r>
  </si>
  <si>
    <t>ALLOWED VALUES</t>
  </si>
  <si>
    <t>EEA refers to European Economic Area.</t>
  </si>
  <si>
    <t>Third countries refer to countries outside the EEA.</t>
  </si>
  <si>
    <t>Other High Risk Customers</t>
  </si>
  <si>
    <t>5.1.3</t>
  </si>
  <si>
    <t>5.1.4</t>
  </si>
  <si>
    <t>5.2.3</t>
  </si>
  <si>
    <t>5.2.4</t>
  </si>
  <si>
    <t>5.3.1</t>
  </si>
  <si>
    <t>5.3.2</t>
  </si>
  <si>
    <t>5.3.3</t>
  </si>
  <si>
    <t>5.3.4</t>
  </si>
  <si>
    <t>5.4.1</t>
  </si>
  <si>
    <t>5.4.2</t>
  </si>
  <si>
    <t>5.4.3</t>
  </si>
  <si>
    <t>5.4.4</t>
  </si>
  <si>
    <t>5.5</t>
  </si>
  <si>
    <t>5.5.1</t>
  </si>
  <si>
    <t>5.5.2</t>
  </si>
  <si>
    <t>5.5.3</t>
  </si>
  <si>
    <t>5.5.4</t>
  </si>
  <si>
    <t>5.6</t>
  </si>
  <si>
    <t>5.6.1</t>
  </si>
  <si>
    <t>5.6.2</t>
  </si>
  <si>
    <t>5.6.3</t>
  </si>
  <si>
    <t>5.6.4</t>
  </si>
  <si>
    <t>7.3</t>
  </si>
  <si>
    <t>7.4</t>
  </si>
  <si>
    <t>9.1</t>
  </si>
  <si>
    <t>9.2</t>
  </si>
  <si>
    <r>
      <t xml:space="preserve">Country of residence of BO(s)                           </t>
    </r>
    <r>
      <rPr>
        <i/>
        <sz val="11"/>
        <color indexed="8"/>
        <rFont val="Calibri"/>
        <family val="2"/>
        <charset val="161"/>
        <scheme val="minor"/>
      </rPr>
      <t>(Applicable only to legal entities)</t>
    </r>
    <r>
      <rPr>
        <b/>
        <sz val="11"/>
        <color indexed="8"/>
        <rFont val="Calibri"/>
        <family val="2"/>
        <charset val="161"/>
        <scheme val="minor"/>
      </rPr>
      <t xml:space="preserve">
</t>
    </r>
    <r>
      <rPr>
        <b/>
        <sz val="11"/>
        <color theme="3" tint="0.39997558519241921"/>
        <rFont val="Calibri"/>
        <family val="2"/>
        <charset val="161"/>
        <scheme val="minor"/>
      </rPr>
      <t>(Note 4)</t>
    </r>
  </si>
  <si>
    <t>Please select from dropdown.
Include the details of the 3 BOs with the largest shareholding. If the BOs are less than 3, the relevant cells should be indicated as N/A.
In cases of shareholders with equal holding, please provide the details of those who are considered of highest AML risk as per the Company's policy.</t>
  </si>
  <si>
    <t>5.7</t>
  </si>
  <si>
    <t>5.7.1</t>
  </si>
  <si>
    <t>5.7.2</t>
  </si>
  <si>
    <t>5.7.3</t>
  </si>
  <si>
    <t>5.7.4</t>
  </si>
  <si>
    <t>Transparency</t>
  </si>
  <si>
    <t>Complexity</t>
  </si>
  <si>
    <t>2.4</t>
  </si>
  <si>
    <t>Value and size of transactions</t>
  </si>
  <si>
    <t xml:space="preserve">1.1 </t>
  </si>
  <si>
    <t xml:space="preserve">1.2 </t>
  </si>
  <si>
    <t xml:space="preserve">1.3 </t>
  </si>
  <si>
    <t>https://ec.europa.eu/taxation_customs/tax-common-eu-list_en</t>
  </si>
  <si>
    <t xml:space="preserve">2.1 </t>
  </si>
  <si>
    <t xml:space="preserve">2.2 </t>
  </si>
  <si>
    <t xml:space="preserve">2.3 </t>
  </si>
  <si>
    <t xml:space="preserve">3.1 </t>
  </si>
  <si>
    <t xml:space="preserve">3.2 </t>
  </si>
  <si>
    <t xml:space="preserve">3.3 </t>
  </si>
  <si>
    <t>3.4</t>
  </si>
  <si>
    <t>Does the Entity have relationships/collaborations with third parties established in:</t>
  </si>
  <si>
    <t>Bearer shares</t>
  </si>
  <si>
    <t>1.1.2</t>
  </si>
  <si>
    <t xml:space="preserve">Nominee shareholders </t>
  </si>
  <si>
    <t>1.1.3</t>
  </si>
  <si>
    <t>Number of Unitholders as at the reference date</t>
  </si>
  <si>
    <t>Number of Individual Clients as at the reference date</t>
  </si>
  <si>
    <t xml:space="preserve">For the purpose of this section, the fund manager should split the AUM based on the types of funds they manage (UCITS as per UCI Law of 2012 or AIF as per AIF law of 2018). 
For example if a fund manager is licensed based on AIFM Law of 2013 and is authorised also to manage UCITSs based on the Art. 6 (3)(b), then the value of UCITS's AUM, should be reported as UCITS's AUM.
</t>
  </si>
  <si>
    <t>High Risk Customers</t>
  </si>
  <si>
    <t>Please insert the total number of customers as at the reference date.</t>
  </si>
  <si>
    <t>Normal Risk Customers</t>
  </si>
  <si>
    <t>Low Risk Customers</t>
  </si>
  <si>
    <t>Information of Customers that fall under the following High Risk Categories</t>
  </si>
  <si>
    <t>Customers established in EC High Risk Third Countries</t>
  </si>
  <si>
    <t>Information of other types of customers</t>
  </si>
  <si>
    <t>Non face to face customers</t>
  </si>
  <si>
    <t>Customers whose shares are in a bearer form</t>
  </si>
  <si>
    <t>Trust Customers</t>
  </si>
  <si>
    <t>"Omnibus" refers to "customers accounts" in the name of a third person, as these are defined in D144-2007-08, Fourth Appendix,
Point 4.</t>
  </si>
  <si>
    <t>Customers involved in e-gambling / gaming through the internet</t>
  </si>
  <si>
    <t>Nominee Customers</t>
  </si>
  <si>
    <t>A customer is  considered to be a Nominee customer if a Nominee Shareholder is included in the customer's shareholding structure.</t>
  </si>
  <si>
    <t>Customers for whom the entity has relied on eligible third parties to perform Due Diligence and KYC procedures</t>
  </si>
  <si>
    <t>Number of customers' accounts closed following an internal suspicion report and/or a request by MOKAS</t>
  </si>
  <si>
    <t>8.3</t>
  </si>
  <si>
    <t>8.4</t>
  </si>
  <si>
    <t>10.1</t>
  </si>
  <si>
    <t>10.2</t>
  </si>
  <si>
    <t>Countries included in the list issued by European Commission as High Risk Third Countries</t>
  </si>
  <si>
    <t>third countries (countries that are not included in European Economic Area)</t>
  </si>
  <si>
    <t>Please insert the customer code as per your internal records.</t>
  </si>
  <si>
    <t xml:space="preserve">Please select from dropdown list.
Where customer is a legal person select N/A from the drop-down. 
</t>
  </si>
  <si>
    <t>Customer's Business Activities</t>
  </si>
  <si>
    <t>Total Subscriptions/Deposits of customers from EEA and third countries equals the total Subscriptions/Deposits of high risk, normal risk and low risk customers</t>
  </si>
  <si>
    <t>The total breakdown of total Subscriptions/Deposits of high risk customers is equal to or higher than the total Subscriptions/Deposits of high risk customers</t>
  </si>
  <si>
    <t>If the total Subscriptions/Deposits of high risk customers is equal to zero, then the total Subscriptions/Deposits of each type of high risk customers should be equal to zero.</t>
  </si>
  <si>
    <t>Total Redemptions/Withdrawals of customers from EEA and third countries equals the total Redemptions/Withdrawals of high risk, normal risk and low risk customers</t>
  </si>
  <si>
    <t>The total breakdown of total Redemptions/Withdrawals of high risk customers is equal to or higher than the total Redemptions/Withdrawals of high risk customers</t>
  </si>
  <si>
    <t>If the total Redemptions/Withdrawals of high risk customers is equal to zero, then the total Redemptions/Withdrawals of each type of high risk customers should be equal to zero.</t>
  </si>
  <si>
    <t>The total Subscriptions/Deposits of convicted customers/customers with charges or investigation procedures against them does not exceed the total Subscriptions/Deposits</t>
  </si>
  <si>
    <t>The total Subscriptions/Deposits of customers for whom the entity has relied on eligible third parties to perform Due Diligence and KYC procedures does not exceed the total Subscriptions/Deposits</t>
  </si>
  <si>
    <t>The total Redemptions/Withdrawals of customers for whom the entity has relied on eligible third parties to perform Due Diligence and KYC procedures does not exceed the total Redemptions/Withdrawals</t>
  </si>
  <si>
    <t>RAIF</t>
  </si>
  <si>
    <t>Total Number of Customers as at the reference date</t>
  </si>
  <si>
    <t xml:space="preserve"> "Normal risk customers" are all the customers that are not categorised as high or low risk customers.</t>
  </si>
  <si>
    <t>A customer is considered to be a Trust customers if a Trust (as this is defined in Trustees Law, Cap. 193) is included in the customers' shareholding structure.</t>
  </si>
  <si>
    <t xml:space="preserve">D1. </t>
  </si>
  <si>
    <t>In this section, you are requested to provide information in relation to the entity's clientele, such as the number of customers, deposits and withdrawals etc, for each of the sub-categories as outlined below.</t>
  </si>
  <si>
    <t>Customers
(Section B)</t>
  </si>
  <si>
    <t>D3.</t>
  </si>
  <si>
    <t xml:space="preserve">D4. </t>
  </si>
  <si>
    <t>D14.</t>
  </si>
  <si>
    <r>
      <t>Total Number of Unitholders</t>
    </r>
    <r>
      <rPr>
        <b/>
        <u/>
        <sz val="12"/>
        <rFont val="Calibri"/>
        <family val="2"/>
        <charset val="161"/>
        <scheme val="minor"/>
      </rPr>
      <t xml:space="preserve"> as at the reference date for year T
</t>
    </r>
    <r>
      <rPr>
        <i/>
        <sz val="10"/>
        <rFont val="Calibri"/>
        <family val="2"/>
        <charset val="161"/>
        <scheme val="minor"/>
      </rPr>
      <t>(See Definitions - D2)</t>
    </r>
  </si>
  <si>
    <r>
      <t xml:space="preserve">Retail Investors
</t>
    </r>
    <r>
      <rPr>
        <i/>
        <sz val="10"/>
        <rFont val="Calibri"/>
        <family val="2"/>
        <charset val="161"/>
        <scheme val="minor"/>
      </rPr>
      <t>(See Definitions - D3)</t>
    </r>
  </si>
  <si>
    <r>
      <t>Well informed investors</t>
    </r>
    <r>
      <rPr>
        <sz val="11"/>
        <rFont val="Calibri"/>
        <family val="2"/>
        <charset val="161"/>
        <scheme val="minor"/>
      </rPr>
      <t xml:space="preserve">
</t>
    </r>
    <r>
      <rPr>
        <i/>
        <sz val="10"/>
        <rFont val="Calibri"/>
        <family val="2"/>
        <charset val="161"/>
        <scheme val="minor"/>
      </rPr>
      <t>(See Definitions - D4)</t>
    </r>
  </si>
  <si>
    <r>
      <t xml:space="preserve">Professional Investors
</t>
    </r>
    <r>
      <rPr>
        <i/>
        <sz val="10"/>
        <rFont val="Calibri"/>
        <family val="2"/>
        <charset val="161"/>
        <scheme val="minor"/>
      </rPr>
      <t>(See Definitions - D5)</t>
    </r>
  </si>
  <si>
    <r>
      <t>Total Number of Unitholders</t>
    </r>
    <r>
      <rPr>
        <b/>
        <u/>
        <sz val="12"/>
        <rFont val="Calibri"/>
        <family val="2"/>
        <charset val="161"/>
        <scheme val="minor"/>
      </rPr>
      <t xml:space="preserve"> as at the reference date for year T-1
</t>
    </r>
    <r>
      <rPr>
        <i/>
        <sz val="10"/>
        <rFont val="Calibri"/>
        <family val="2"/>
        <charset val="161"/>
        <scheme val="minor"/>
      </rPr>
      <t>(See Definitions - D2)</t>
    </r>
  </si>
  <si>
    <r>
      <rPr>
        <b/>
        <sz val="12"/>
        <rFont val="Calibri"/>
        <family val="2"/>
        <charset val="161"/>
        <scheme val="minor"/>
      </rPr>
      <t>Number of Individual Clients as at the reference date for year T</t>
    </r>
    <r>
      <rPr>
        <b/>
        <sz val="11"/>
        <rFont val="Calibri"/>
        <family val="2"/>
        <charset val="161"/>
        <scheme val="minor"/>
      </rPr>
      <t xml:space="preserve">
</t>
    </r>
    <r>
      <rPr>
        <i/>
        <sz val="10"/>
        <rFont val="Calibri"/>
        <family val="2"/>
        <charset val="161"/>
        <scheme val="minor"/>
      </rPr>
      <t>(See Definitions - D6)</t>
    </r>
  </si>
  <si>
    <r>
      <t xml:space="preserve">Customer Risk Categorisation </t>
    </r>
    <r>
      <rPr>
        <i/>
        <sz val="10"/>
        <rFont val="Calibri"/>
        <family val="2"/>
        <charset val="161"/>
        <scheme val="minor"/>
      </rPr>
      <t>(See Definition 1)</t>
    </r>
  </si>
  <si>
    <t>Cyprus Securities and Exchange Commission ('CySEC') requests all authorised and registered Collective Portfolio Manager Companies, pursuant to Section 25(1)(c)(ii) of CySEC's Laws of 2009-2018, to complete Form RBSF-MC ('The Form').  CySEC will use this information for the purposes of conducting statistical analyses, risk management and other purposes.</t>
  </si>
  <si>
    <t>The total number of high risk, normal risk and low risk unitholders equals the total number of Unitholders</t>
  </si>
  <si>
    <t>The total number of high risk, normal risk and low risk individual clients equals the total number of Individual clients</t>
  </si>
  <si>
    <t>The total number of unitholders from EEA and third countries equals the total number of Unitholders</t>
  </si>
  <si>
    <t>The total number of individual clients from EEA and third countries equals the total number of Individual clients</t>
  </si>
  <si>
    <t>The total number of PEPs individual clients does not exceed the total number of high risk individual clients</t>
  </si>
  <si>
    <t>The total number of PEPs unitholders does not exceed the total number of high risk unitholders</t>
  </si>
  <si>
    <t>The total number of unitholders established in EC High Risk Third Countries does not exceed the total number of high risk unitholders</t>
  </si>
  <si>
    <t>The total number of individual clients established in EC High Risk Third Countries does not exceed the total number of high risk individual clients</t>
  </si>
  <si>
    <t>The total number of unitholders with complex or unusual transactions does not exceed the total number of high risk unitholders</t>
  </si>
  <si>
    <t>The total number of individual clients with complex or unusual transactions does not exceed the total number of high risk individual clients</t>
  </si>
  <si>
    <t>The total number of Other High Risk unitholders does not exceed the total number of high risk unitholders</t>
  </si>
  <si>
    <t>The total number of Other High Risk individual clients does not exceed the total number of high risk individual clients</t>
  </si>
  <si>
    <t>The total number of non face to face unitholders does not exceed the total number of unitholders</t>
  </si>
  <si>
    <t>The total number of non face to face individual clients does not exceed the total number of individual clients</t>
  </si>
  <si>
    <t>The total number of unitholders whose shares are in a bearer form does not exceed the total number of unitholders</t>
  </si>
  <si>
    <t>The total number of trust unitholders does not exceed the total number of unitholders</t>
  </si>
  <si>
    <t>The total number of unitholders with omnibus accounts does not exceed the total number of unitholders</t>
  </si>
  <si>
    <t>The total number of unitholders involved in e-gambling / gaming through the internet does not exceed the total number of unitholders</t>
  </si>
  <si>
    <t>The total breakdown of high risk unitholders is equal to or higher than the total number of high risk unitholders</t>
  </si>
  <si>
    <t>The total breakdown of high risk individual clients is equal to or higher than the total number of high risk individual clients</t>
  </si>
  <si>
    <t>The total number of individual clients whose shares are in a bearer form does not exceed the total number of individual clients</t>
  </si>
  <si>
    <t>The total number of trust individual clients does not exceed the total number of individual clients</t>
  </si>
  <si>
    <t>The total number of individual clients with omnibus accounts does not exceed the total number of individual clients</t>
  </si>
  <si>
    <t>The total number of individual clients involved in e-gambling / gaming through the internet does not exceed the total number of individual clients</t>
  </si>
  <si>
    <t>The total number of unitholders considered as High Net Worth Individuals does not exceed the total number of unitholders</t>
  </si>
  <si>
    <t>The total number of individual clients considered as High Net Worth Individuals does not exceed the total number of individual clients</t>
  </si>
  <si>
    <t>The total number of Nominee unitholders does not exceed the total number of unitholders</t>
  </si>
  <si>
    <t>The total number of Nominee individual clients does not exceed the total number of individual clients</t>
  </si>
  <si>
    <t>If the total number of high risk unitholders is equal to zero, then the total number of each type of high risk unitholders should be equal to zero.</t>
  </si>
  <si>
    <t>The total number of convicted unitholders/unitholders with charges or investigation procedures against them does not exceed the total number of Unitholders</t>
  </si>
  <si>
    <t>The total number of unitholders for whom the entity has relied on eligible third parties to perform Due Diligence and KYC procedures does not exceed  the total number of Unitholders</t>
  </si>
  <si>
    <t>The total number of convicted individual clients/individual clients with charges or investigation procedures against them does not exceed the total number of Individual clients</t>
  </si>
  <si>
    <t>The total number of individual clients for whom the entity has relied on eligible third parties to perform Due Diligence and KYC procedures does not exceed the total number of Individual clients</t>
  </si>
  <si>
    <t>The total number of unitholders whose origin is from countries included in European Tax List Countries does not exceed  the total number of Unitholders</t>
  </si>
  <si>
    <t>The total number of individual clients whose origin is from countries included in European Tax List Countries does not exceed the total number of Individual clients</t>
  </si>
  <si>
    <t xml:space="preserve">Total AUM of high risk, normal risk and low risk unitholders equals the total AUM of Undertaking of Collective Investments </t>
  </si>
  <si>
    <t>Total Individual Clients' Assets of high risk, normal risk and low risk individual clients equals the total Clients' Assets</t>
  </si>
  <si>
    <t>Total AUM of unitholders from EEA and third countries equals the total AUM of Undertaking of Collective Investments</t>
  </si>
  <si>
    <t>Total Individual Clients' Assets of individual clients from EEA and third countries equals the total Clients' Assets</t>
  </si>
  <si>
    <t>The breakdown of total AUM (UCITSs, AIFs, AIFLNP's and RAIFs' AUM) is equal to the total AUM</t>
  </si>
  <si>
    <t>The breakdown of total NAV (UCITSs, AIFs, AIFLNP's and RAIFs' AUM) is equal to the total NAV</t>
  </si>
  <si>
    <t>The total AUM of convicted unitholders/unitholders with charges or investigation procedures against them does not exceed the total AUM of Undertaking of Collective Investments</t>
  </si>
  <si>
    <t>The total AUM of unitholders for whom the entity has relied on eligible third parties to perform Due Diligence and KYC procedures does not exceed the total AUM of Undertaking of Collective Investments</t>
  </si>
  <si>
    <t>The total Individual Clients' Assets of convicted individual clients/individual clients with charges or investigation procedures against them does not exceed the  total Clients' Assets of individual clients</t>
  </si>
  <si>
    <t>The total Individual Clients' Assets of individual clients for whom the entity has relied on eligible third parties to perform Due Diligence and KYC procedures does not exceed the  total Clients' Assets of individual clients</t>
  </si>
  <si>
    <t>The total AUM of unitholders whose origin is from countries included in European Tax List Countries does not exceed  the total AUM of Undertaking of Collective Investments</t>
  </si>
  <si>
    <t>The total Individual Clients' Assets of individual clients whose origin is from countries included in European Tax List Countries  does not exceed  the total Clients' Assets of individual clients</t>
  </si>
  <si>
    <t>The total Subscriptions/Deposits of Non face to face customers does not exceed  the total Subscriptions/Deposits</t>
  </si>
  <si>
    <t>The total Subscriptions/Deposits of Customers whose shares are in a bearer form does not exceed  the total Subscriptions/Deposits</t>
  </si>
  <si>
    <t>The total Subscriptions/Deposits of Trust Customers does not exceed  the total Subscriptions/Deposits</t>
  </si>
  <si>
    <t>The total Subscriptions/Deposits of Omnibus Accounts does not exceed  the total Subscriptions/Deposits</t>
  </si>
  <si>
    <t>The total Subscriptions/Deposits of Customers involved in e-gambling / gaming through the internet does not exceed  the total Subscriptions/Deposits</t>
  </si>
  <si>
    <t>The total Subscriptions/Deposits of Customers considered as High Net Worth Individuals does not exceed  the total Subscriptions/Deposits</t>
  </si>
  <si>
    <t>The total Subscriptions/Deposits of Nominee Customers does not exceed  the total Subscriptions/Deposits</t>
  </si>
  <si>
    <t>The total Subscriptions/Deposits of Customers whose origin is from countries included in European Tax List Countries does not exceed  the total Subscriptions/Deposits</t>
  </si>
  <si>
    <t>The total Redemptions/Withdrawals of Non face to face customers does not exceed  the total Redemptions/Withdrawals</t>
  </si>
  <si>
    <t>The total Redemptions/Withdrawals of Customers whose shares are in a bearer form does not exceed  the total Redemptions/Withdrawals</t>
  </si>
  <si>
    <t>The total Redemptions/Withdrawals of Trust Customers does not exceed  the total Redemptions/Withdrawals</t>
  </si>
  <si>
    <t>The total Redemptions/Withdrawals of Omnibus Accounts does not exceed  the total Redemptions/Withdrawals</t>
  </si>
  <si>
    <t>The total Redemptions/Withdrawals of Customers involved in e-gambling / gaming through the internet does not exceed  the total Redemptions/Withdrawals</t>
  </si>
  <si>
    <t>The total Redemptions/Withdrawals of Customers considered as High Net Worth Individuals does not exceed  the total Redemptions/Withdrawals</t>
  </si>
  <si>
    <t>The total Redemptions/Withdrawals of Nominee Customers does not exceed  the total Redemptions/Withdrawals</t>
  </si>
  <si>
    <t>The total Redemptions/Withdrawals of convicted customers/customers with charges or investigation procedures against them does not exceed the total Redemptions/Withdrawals</t>
  </si>
  <si>
    <t>The total Redemptions/Withdrawals of Customers whose origin is from countries included in European Tax List Countries does not exceed  the total Redemptions/Withdrawals</t>
  </si>
  <si>
    <t>Where transactions are performed with leverage, this should be included in the reported value. For transactions is CFDs include in volume those transactions that were closed within the reporting period. The amount should be reported in Euro</t>
  </si>
  <si>
    <r>
      <t>Please complete the required information/data in relation to Assets Under Management (AUM)</t>
    </r>
    <r>
      <rPr>
        <i/>
        <sz val="10"/>
        <color rgb="FFFF0000"/>
        <rFont val="Calibri"/>
        <family val="2"/>
        <charset val="161"/>
        <scheme val="minor"/>
      </rPr>
      <t>*</t>
    </r>
    <r>
      <rPr>
        <i/>
        <sz val="10"/>
        <rFont val="Calibri"/>
        <family val="2"/>
        <charset val="161"/>
        <scheme val="minor"/>
      </rPr>
      <t xml:space="preserve">.
All figures should be provided in EUR.
Do not leave any green cells blank.
</t>
    </r>
    <r>
      <rPr>
        <i/>
        <sz val="10"/>
        <color rgb="FFFF0000"/>
        <rFont val="Calibri"/>
        <family val="2"/>
        <charset val="161"/>
        <scheme val="minor"/>
      </rPr>
      <t>*</t>
    </r>
    <r>
      <rPr>
        <i/>
        <sz val="10"/>
        <rFont val="Calibri"/>
        <family val="2"/>
        <charset val="161"/>
        <scheme val="minor"/>
      </rPr>
      <t xml:space="preserve">"AUM" as defined in Art. 110 (2)(b) of UCI Law of 2012,  or Art.19 of the </t>
    </r>
    <r>
      <rPr>
        <i/>
        <sz val="10"/>
        <color theme="1"/>
        <rFont val="Calibri"/>
        <family val="2"/>
        <charset val="161"/>
        <scheme val="minor"/>
      </rPr>
      <t xml:space="preserve">AIFM Law of 2013, as applicable. For the purpose of calculation of AUM for AIFM and AIFLNP, please ensure that it is taken into account the provisions of the Article 2 of the Commission Delegated Regulation (EU) No 231/2013.
If the fund manager is authorised to provide the services described in Art. 109 (4) of the UCI Law of 2012 or in Art. 6 (6) of the AIFM Law of 2013, then the value of clients' assets should be reported separately in the Section C2. </t>
    </r>
    <r>
      <rPr>
        <i/>
        <sz val="10"/>
        <color rgb="FFFF0000"/>
        <rFont val="Calibri"/>
        <family val="2"/>
        <charset val="161"/>
        <scheme val="minor"/>
      </rPr>
      <t/>
    </r>
  </si>
  <si>
    <r>
      <t>Well Informed Investors</t>
    </r>
    <r>
      <rPr>
        <sz val="11"/>
        <rFont val="Calibri"/>
        <family val="2"/>
        <charset val="161"/>
        <scheme val="minor"/>
      </rPr>
      <t xml:space="preserve">
</t>
    </r>
    <r>
      <rPr>
        <i/>
        <sz val="10"/>
        <rFont val="Calibri"/>
        <family val="2"/>
        <charset val="161"/>
        <scheme val="minor"/>
      </rPr>
      <t>(See Definitions - D4)</t>
    </r>
  </si>
  <si>
    <t>Amount of individual clients' assets from retail clients / investors does not exceed total individual clients' assets</t>
  </si>
  <si>
    <t>Amount of individual clients' money deposited in third countries does not exceed total individual clients' assets</t>
  </si>
  <si>
    <t>Amount of individual clients' money deposited in institutions which are either unrated or have a rating below BBB+ or Baa1 does not exceed total individual clients' assets</t>
  </si>
  <si>
    <t>Unitholders' AUM / money deposited in institutions which are either unrated or have a rating below BBB+ or Baa1 as at the reporting date</t>
  </si>
  <si>
    <t xml:space="preserve">Volume of investment transactions (Euro) in financial instruments performed by the UCI. </t>
  </si>
  <si>
    <t>PEP Customers</t>
  </si>
  <si>
    <t>If the total number of high risk individual clients is equal to zero, then the total number of each type of high risk  individual clients should be equal to zero.</t>
  </si>
  <si>
    <t>The total breakdown of total AUM of high risk unitholders is equal toor higher than the total AUM of high risk customers</t>
  </si>
  <si>
    <t>The total breakdown of  Individual Clients' Assets of high risk individual clients is equal to or higher than the total Clients' Assets of high risk individual clients</t>
  </si>
  <si>
    <t>The total AUM of PEP Customers does not exceed the total AUM of high risk customers</t>
  </si>
  <si>
    <t>The total AUM of Customers established in EC High Risk Third Countries does not exceed the total AUM of high risk customers</t>
  </si>
  <si>
    <t>The total AUM of Customers with complex or unusual transactions does not exceed the total AUM of high risk customers</t>
  </si>
  <si>
    <t>The total AUM of Other High Risk Customers does not exceed the total AUM of high risk customers</t>
  </si>
  <si>
    <t>The total Individual Clients' Assets of PEP Customers does not exceed the total Clients' Assets of high risk individual clients</t>
  </si>
  <si>
    <t>The total Individual Clients' Assets of Customers established in EC High Risk Third Countries does not exceed the total Clients' Assets of high risk individual clients</t>
  </si>
  <si>
    <t>The total Individual Clients' Assets of Customers with complex or unusual transactions does not exceed the total Clients' Assets of high risk individual clients</t>
  </si>
  <si>
    <t>The total Individual Clients' Assets of Other High Risk Customers does not exceed the total Clients' Assets of high risk individual clients</t>
  </si>
  <si>
    <t>If the total AUM of high risk customers is equal to zero, then the total AUM of each type of high risk customers should be equal to zero.</t>
  </si>
  <si>
    <t>If the total Clients' Assets of high risk customers is equal to zero, then the total Individual Clients' Assets of each type of high risk customers should be equal to zero.</t>
  </si>
  <si>
    <t>The total Subscriptions/Deposits of PEP Customers does not exceed the total Subscriptions/Deposits of high risk customers</t>
  </si>
  <si>
    <t>The total Subscriptions/Deposits of Customers established in EC High Risk Third Countries does not exceed the total Subscriptions/Deposits of high risk customers</t>
  </si>
  <si>
    <t>The total Subscriptions/Deposits of Customers with complex or unusual transactions does not exceed the total Subscriptions/Deposits of high risk customers</t>
  </si>
  <si>
    <t>The total Subscriptions/Deposits of Other High Risk Customers does not exceed the total Subscriptions/Deposits of high risk customers</t>
  </si>
  <si>
    <t>The total Redemptions/Withdrawals of PEP Customers does not exceed the total Redemptions/Withdrawals of high risk customers</t>
  </si>
  <si>
    <t>The total Redemptions/Withdrawals of Customers established in EC High Risk Third Countries does not exceed the total Redemptions/Withdrawals of high risk customers</t>
  </si>
  <si>
    <t>The total Redemptions/Withdrawals of Customers with complex or unusual transactions does not exceed the total Redemptions/Withdrawals of high risk customers</t>
  </si>
  <si>
    <t>The total Redemptions/Withdrawals of Other High Risk Customers does not exceed the total Redemptions/Withdrawals of high risk customers</t>
  </si>
  <si>
    <t>Volume of Transactions</t>
  </si>
  <si>
    <t>Volume of Transactions in Financial Instruments</t>
  </si>
  <si>
    <t>Unitholder's NAV</t>
  </si>
  <si>
    <t>% of Unitholder's NAV to the total NAV (%)</t>
  </si>
  <si>
    <t>Please complete the required information/data for the entity's top ten unitholders.
"Top 10  unitholders" refer to the 10 biggest Unitholders (as these are defined in Section B, questions 1.1)  of the regulated entity in terms of their value of Net Asset Value as at the reference date.</t>
  </si>
  <si>
    <r>
      <rPr>
        <b/>
        <sz val="11"/>
        <rFont val="Calibri"/>
        <family val="2"/>
        <charset val="161"/>
        <scheme val="minor"/>
      </rPr>
      <t>1.1.4</t>
    </r>
    <r>
      <rPr>
        <sz val="11"/>
        <rFont val="Calibri"/>
        <family val="2"/>
        <charset val="161"/>
        <scheme val="minor"/>
      </rPr>
      <t xml:space="preserve"> Number of RAIFs' Unitholders (the number of investors who held units in RAIFs under management) </t>
    </r>
  </si>
  <si>
    <r>
      <rPr>
        <b/>
        <sz val="11"/>
        <rFont val="Calibri"/>
        <family val="2"/>
        <charset val="161"/>
        <scheme val="minor"/>
      </rPr>
      <t>1.2.4</t>
    </r>
    <r>
      <rPr>
        <sz val="11"/>
        <rFont val="Calibri"/>
        <family val="2"/>
        <charset val="161"/>
        <scheme val="minor"/>
      </rPr>
      <t xml:space="preserve"> Number of RAIFs Unitholders (the number of investors, who held units in RAIFs under management)</t>
    </r>
    <r>
      <rPr>
        <sz val="11"/>
        <color rgb="FFFF0000"/>
        <rFont val="Calibri"/>
        <family val="2"/>
        <charset val="161"/>
        <scheme val="minor"/>
      </rPr>
      <t/>
    </r>
  </si>
  <si>
    <t>Customers with complex or unusual transactions</t>
  </si>
  <si>
    <t>Customers considered as High Net Worth Individuals</t>
  </si>
  <si>
    <t>Customers whose origin is from countries included in European Tax List Countries</t>
  </si>
  <si>
    <t>RAIF's NAV</t>
  </si>
  <si>
    <t>RAIF's AUM</t>
  </si>
  <si>
    <r>
      <t>Does the Entity have a BO, a parent or subsidiary company, a branch or representative office i</t>
    </r>
    <r>
      <rPr>
        <b/>
        <sz val="12"/>
        <rFont val="Calibri"/>
        <family val="2"/>
        <charset val="161"/>
      </rPr>
      <t>n/residence in</t>
    </r>
    <r>
      <rPr>
        <b/>
        <sz val="12"/>
        <color rgb="FF000000"/>
        <rFont val="Calibri"/>
        <family val="2"/>
        <charset val="161"/>
      </rPr>
      <t>:</t>
    </r>
  </si>
  <si>
    <t xml:space="preserve">
Please indicate the volume of investment transactions in financial instruments performed by the entity.
Where "T" refers to the current reporting period.
This will be the total volume of transactions reported in Section C2 -Question 3 and Section I -Question I
The amount should be reported in EUR.
</t>
  </si>
  <si>
    <t>The "representative office" is an office that represents the head office of the regulated entity in another member state and / or third country and does not itself provide investment services or activities.  Typically, representative offices carry out activities such as market research and promoting the brand of the entity.</t>
  </si>
  <si>
    <t>Please complete the required financial information / data in relation to the entity.
Unaudited financial statements can be used, in case the audited are not available.  All figures should be provided in EUR.
Do not leave any green cells blank.</t>
  </si>
  <si>
    <t>Communication with person responsible for the submission</t>
  </si>
  <si>
    <t>i.</t>
  </si>
  <si>
    <t>ii.</t>
  </si>
  <si>
    <t>iii.</t>
  </si>
  <si>
    <t xml:space="preserve">Retail Investors
</t>
  </si>
  <si>
    <t>Professional Investors</t>
  </si>
  <si>
    <t>2.5</t>
  </si>
  <si>
    <t>2.6</t>
  </si>
  <si>
    <r>
      <t>Well informed investors</t>
    </r>
    <r>
      <rPr>
        <sz val="12"/>
        <rFont val="Calibri"/>
        <family val="2"/>
        <charset val="161"/>
        <scheme val="minor"/>
      </rPr>
      <t xml:space="preserve">
</t>
    </r>
  </si>
  <si>
    <t>Indicate the total volume of investment transactions in financial instruments performed on behalf of individual clients.
Where transactions are performed with leverage, this should be included in the reported value. For transactions is CFDs include in volume those transactions that were closed within the reporting period. Where "T" refers to the current reporting period.
The amount should be reported in EUR.</t>
  </si>
  <si>
    <t>other EU Member States</t>
  </si>
  <si>
    <t>third countries</t>
  </si>
  <si>
    <t xml:space="preserve">other EU Member States </t>
  </si>
  <si>
    <t>No depositary</t>
  </si>
  <si>
    <t xml:space="preserve">Other legal entity as described in Article 10(2)(a)(ii) of the UCI Law of 2012 </t>
  </si>
  <si>
    <t>other EU Member States ?</t>
  </si>
  <si>
    <t>third countries ?</t>
  </si>
  <si>
    <r>
      <t>Well informed Investors</t>
    </r>
    <r>
      <rPr>
        <sz val="12"/>
        <rFont val="Calibri"/>
        <family val="2"/>
        <charset val="161"/>
        <scheme val="minor"/>
      </rPr>
      <t xml:space="preserve">
</t>
    </r>
  </si>
  <si>
    <t>Number of unitholders that as at the reference date were resident in:</t>
  </si>
  <si>
    <t>Cyprus ?</t>
  </si>
  <si>
    <t>Number of individual investors that as at the reference date were resident  in:</t>
  </si>
  <si>
    <t>AUM with no depositary as at the reference date</t>
  </si>
  <si>
    <t>Clients' assets with no depositary as at the reference date</t>
  </si>
  <si>
    <t>Amount of AUM with no depositary does not exceed the total AUM</t>
  </si>
  <si>
    <t>Amount of individual clients' assets with no depositary does not exceed total individual clients' assets</t>
  </si>
  <si>
    <t xml:space="preserve">Provision of collective portfolio management </t>
  </si>
  <si>
    <t>Does the company market the units of UCIs in:</t>
  </si>
  <si>
    <t>Provision of services set out in article 109(4) of the UCI Law of 2012 or article 6(6) of the AIFM Law of 2013</t>
  </si>
  <si>
    <t>Does the  company provide the services  set out in article 109(4) of the UCI Law of 2012 or article 6(6) of the AIFM Law of 2013 in:</t>
  </si>
  <si>
    <t>Well informed investors</t>
  </si>
  <si>
    <t>Retail Investors</t>
  </si>
  <si>
    <t>D15.</t>
  </si>
  <si>
    <t>Sustainable Investments 
(Section C1)</t>
  </si>
  <si>
    <t>The total % in question 1.2. is sum up to 100% when a positive NAV reported in Section C1</t>
  </si>
  <si>
    <t>The total % in question 2.2. is sum up to 100% when a positive clients assets reported in Section C2</t>
  </si>
  <si>
    <t xml:space="preserve">Investment Advice </t>
  </si>
  <si>
    <t>Safe-keeping and administration</t>
  </si>
  <si>
    <t>Reception and transmission of orders in relation to financial instruments</t>
  </si>
  <si>
    <t>% of the total NAV as at the reference date, that relates to investors resident in:</t>
  </si>
  <si>
    <t>Does the company provide the services set out in article 109(4) of the UCI Law of 2012 or article 6(6) of the AIFM Law of 2013 through a branch or branches establised in:</t>
  </si>
  <si>
    <r>
      <t xml:space="preserve">Number of individual investors that as at the reference date were resident as follows  (the provision of services achieved </t>
    </r>
    <r>
      <rPr>
        <b/>
        <u/>
        <sz val="12"/>
        <color rgb="FF000000"/>
        <rFont val="Calibri"/>
        <family val="2"/>
        <charset val="161"/>
      </rPr>
      <t>with a branch or branches established abroad):</t>
    </r>
  </si>
  <si>
    <t>percentage (%) of the clients assets as at the reference data (as reported in section C2),  related with investors resident in:</t>
  </si>
  <si>
    <r>
      <t xml:space="preserve">percentage (%) of the clients assets as at the reference date (as reported in section C2), that related with investors resident as follows ( the provision of services achieved </t>
    </r>
    <r>
      <rPr>
        <b/>
        <u/>
        <sz val="12"/>
        <color rgb="FF000000"/>
        <rFont val="Calibri"/>
        <family val="2"/>
        <charset val="161"/>
      </rPr>
      <t>with a branch or branches established abroad)</t>
    </r>
    <r>
      <rPr>
        <b/>
        <sz val="12"/>
        <color rgb="FF000000"/>
        <rFont val="Calibri"/>
        <family val="2"/>
        <charset val="161"/>
      </rPr>
      <t>:</t>
    </r>
  </si>
  <si>
    <r>
      <rPr>
        <b/>
        <sz val="12"/>
        <rFont val="Calibri"/>
        <family val="2"/>
        <charset val="161"/>
        <scheme val="minor"/>
      </rPr>
      <t xml:space="preserve">Total Number of Undertaking of Collective investments ('UCIs') as at the reference date  </t>
    </r>
    <r>
      <rPr>
        <i/>
        <sz val="10"/>
        <rFont val="Calibri"/>
        <family val="2"/>
        <charset val="161"/>
        <scheme val="minor"/>
      </rPr>
      <t>(See Definitions - D7)</t>
    </r>
    <r>
      <rPr>
        <i/>
        <sz val="11"/>
        <rFont val="Calibri"/>
        <family val="2"/>
        <charset val="161"/>
        <scheme val="minor"/>
      </rPr>
      <t/>
    </r>
  </si>
  <si>
    <r>
      <t xml:space="preserve">percentage (%) of total NAV as at the reference date,that relates to investors resident as follows </t>
    </r>
    <r>
      <rPr>
        <b/>
        <i/>
        <sz val="12"/>
        <color rgb="FF000000"/>
        <rFont val="Calibri"/>
        <family val="2"/>
        <charset val="161"/>
      </rPr>
      <t xml:space="preserve">(this should be completed  </t>
    </r>
    <r>
      <rPr>
        <b/>
        <i/>
        <u/>
        <sz val="12"/>
        <color rgb="FF000000"/>
        <rFont val="Calibri"/>
        <family val="2"/>
        <charset val="161"/>
      </rPr>
      <t>only</t>
    </r>
    <r>
      <rPr>
        <b/>
        <i/>
        <sz val="12"/>
        <color rgb="FF000000"/>
        <rFont val="Calibri"/>
        <family val="2"/>
        <charset val="161"/>
      </rPr>
      <t xml:space="preserve"> for the  units of which the marketing of was achieved</t>
    </r>
    <r>
      <rPr>
        <b/>
        <i/>
        <u/>
        <sz val="12"/>
        <color rgb="FF000000"/>
        <rFont val="Calibri"/>
        <family val="2"/>
        <charset val="161"/>
      </rPr>
      <t xml:space="preserve"> through a branch or branches established abroad)</t>
    </r>
    <r>
      <rPr>
        <b/>
        <sz val="12"/>
        <color rgb="FF000000"/>
        <rFont val="Calibri"/>
        <family val="2"/>
        <charset val="161"/>
      </rPr>
      <t>:</t>
    </r>
  </si>
  <si>
    <t>Number of unithoders that as at the reference date were resident as follows ( only for those that the marketing of the units wasachieved through a branch or branches establised abroad):</t>
  </si>
  <si>
    <t>Undertaking of Collective Investments 11</t>
  </si>
  <si>
    <t>Undertaking of Collective Investments 12</t>
  </si>
  <si>
    <t>Undertaking of Collective Investments 13</t>
  </si>
  <si>
    <t>Undertaking of Collective Investments 14</t>
  </si>
  <si>
    <t>Undertaking of Collective Investments 15</t>
  </si>
  <si>
    <t>Undertaking of Collective Investments 16</t>
  </si>
  <si>
    <t>Undertaking of Collective Investments 17</t>
  </si>
  <si>
    <t>Undertaking of Collective Investments 18</t>
  </si>
  <si>
    <t>Undertaking of Collective Investments 19</t>
  </si>
  <si>
    <t>Undertaking of Collective Investments 20</t>
  </si>
  <si>
    <t>Undertaking of Collective Investments 21</t>
  </si>
  <si>
    <t>Undertaking of Collective Investments 22</t>
  </si>
  <si>
    <t>Undertaking of Collective Investments 23</t>
  </si>
  <si>
    <t>Undertaking of Collective Investments 24</t>
  </si>
  <si>
    <t>Undertaking of Collective Investments 25</t>
  </si>
  <si>
    <t>Undertaking of Collective Investments 26</t>
  </si>
  <si>
    <t>Undertaking of Collective Investments 30</t>
  </si>
  <si>
    <t>Undertaking of Collective Investments 29</t>
  </si>
  <si>
    <t>Undertaking of Collective Investments 28</t>
  </si>
  <si>
    <t>Undertaking of Collective Investments 27</t>
  </si>
  <si>
    <t>For the purpose of this section, the fund manager should split the NAV based on the types of fundsthey manage (UCITS as per UCI Law of 2012 or AIF as per AIF law of 2018). 
For example, if a fund manager is licensed based on AIFM Law of 2013 and is authorised also to manage UCITS based on the Art. 6(3)(b) of the AIFM Law of 2013, then the UCIT's NAV should be reported as UCITS's NAV.</t>
  </si>
  <si>
    <t>Please enter the number of Customers that are Non Profit Organisations (NPO).</t>
  </si>
  <si>
    <t>Please enter the number of Customers that have in their Group Structure a NPO.</t>
  </si>
  <si>
    <t xml:space="preserve"> Number of customers' incoming Cross Border Wire Transfers (CBWTs).</t>
  </si>
  <si>
    <t>Number of customers' currency conversions.</t>
  </si>
  <si>
    <t>Number of customers' suspicion reports (STRs/SARs) on TF submitted to FIU.</t>
  </si>
  <si>
    <r>
      <t xml:space="preserve">Please enter the number of Customers that are corporate customers with complex structures.
</t>
    </r>
    <r>
      <rPr>
        <b/>
        <i/>
        <sz val="11"/>
        <color rgb="FF000000"/>
        <rFont val="Calibri"/>
        <family val="2"/>
        <charset val="161"/>
      </rPr>
      <t>Complex Structures</t>
    </r>
    <r>
      <rPr>
        <i/>
        <sz val="11"/>
        <color rgb="FF000000"/>
        <rFont val="Calibri"/>
        <family val="2"/>
        <charset val="161"/>
      </rPr>
      <t xml:space="preserve"> refer to a company structure consists of more than 3 levels of ownership.</t>
    </r>
  </si>
  <si>
    <r>
      <t xml:space="preserve">Please enter the number of Customers involved in virtual assets.
</t>
    </r>
    <r>
      <rPr>
        <b/>
        <i/>
        <sz val="11"/>
        <color rgb="FF000000"/>
        <rFont val="Calibri"/>
        <family val="2"/>
        <charset val="161"/>
      </rPr>
      <t>Involved</t>
    </r>
    <r>
      <rPr>
        <sz val="11"/>
        <color theme="1"/>
        <rFont val="Calibri"/>
        <family val="2"/>
        <charset val="161"/>
        <scheme val="minor"/>
      </rPr>
      <t xml:space="preserve"> means investing, transacting or holding virtual assets.</t>
    </r>
  </si>
  <si>
    <r>
      <t xml:space="preserve">Volume (amount) of customers' currency conversions (equivalent in EUR).
</t>
    </r>
    <r>
      <rPr>
        <i/>
        <sz val="12"/>
        <color rgb="FF000000"/>
        <rFont val="Calibri"/>
        <family val="2"/>
        <charset val="161"/>
      </rPr>
      <t>Physical currency transaction (spot FX) as defined in article 10(2) commission delegated regulation (EU) 2017/565</t>
    </r>
  </si>
  <si>
    <t>Cross Border Wire Transfers ('CBWTs')</t>
  </si>
  <si>
    <t>Currency and bearer negotiable instruments ('CBNIs')</t>
  </si>
  <si>
    <t>Customers' currency conversions</t>
  </si>
  <si>
    <t>Members of the Board</t>
  </si>
  <si>
    <t>Senior Management</t>
  </si>
  <si>
    <t>Other Staff</t>
  </si>
  <si>
    <t>On what percentage of its customers has the Entity performed specific transaction monitoring?</t>
  </si>
  <si>
    <t>Suspicious activity/transaction reporting</t>
  </si>
  <si>
    <t>What is the value in Euros of the associated transaction of the STRs reported to external authorities?</t>
  </si>
  <si>
    <t>What is the average number of days taken to analyse a suspicious transaction/activity before the submission of a STR/SAR to external authorities (FIU)?</t>
  </si>
  <si>
    <t>Board</t>
  </si>
  <si>
    <t>Rating</t>
  </si>
  <si>
    <t>How many times during the reporting period has AML/CFT been an agenda item at the Meeting of:</t>
  </si>
  <si>
    <t>Country of Residence</t>
  </si>
  <si>
    <t>Total Number</t>
  </si>
  <si>
    <t>Country of Residence/Incorporation</t>
  </si>
  <si>
    <t>S/N</t>
  </si>
  <si>
    <t>Country ISO Codes (other than Cyprus)</t>
  </si>
  <si>
    <t>Undertaking of Collective Investments 31</t>
  </si>
  <si>
    <t>Method selected to measure Leverage /Global Exposure</t>
  </si>
  <si>
    <t>Description of the Fund</t>
  </si>
  <si>
    <t>Question 1</t>
  </si>
  <si>
    <t>Question 2</t>
  </si>
  <si>
    <t>Question 3</t>
  </si>
  <si>
    <t>Question 4</t>
  </si>
  <si>
    <t>Question 5</t>
  </si>
  <si>
    <r>
      <rPr>
        <b/>
        <sz val="12"/>
        <rFont val="Calibri"/>
        <family val="2"/>
        <charset val="161"/>
        <scheme val="minor"/>
      </rPr>
      <t>Number of Individual Clients as at the reference date as at the reference date for year T-1</t>
    </r>
    <r>
      <rPr>
        <b/>
        <sz val="11"/>
        <rFont val="Calibri"/>
        <family val="2"/>
        <charset val="161"/>
        <scheme val="minor"/>
      </rPr>
      <t xml:space="preserve">     </t>
    </r>
    <r>
      <rPr>
        <i/>
        <sz val="10"/>
        <rFont val="Calibri"/>
        <family val="2"/>
        <charset val="161"/>
        <scheme val="minor"/>
      </rPr>
      <t>(See Definitions - D6)</t>
    </r>
  </si>
  <si>
    <t>Please insert total subscriptions / deposits during the reporting period.
This includes customers' fundsthat were deposited and are held, managed or administrated by the entity.
The amount should be reported in EUR.</t>
  </si>
  <si>
    <t>Please insert the total redemptions / withdrawals during the reporting period.
This includes customers' fundsthat were held, managed or administrated by the entity and were withdrawn during the reporting period.
The amount should be reported in EUR.</t>
  </si>
  <si>
    <t>Undertaking of Collective Investments 32</t>
  </si>
  <si>
    <t>Undertaking of Collective Investments 33</t>
  </si>
  <si>
    <t>Undertaking of Collective Investments 34</t>
  </si>
  <si>
    <t>Undertaking of Collective Investments 35</t>
  </si>
  <si>
    <t>Undertaking of Collective Investments 36</t>
  </si>
  <si>
    <t>Undertaking of Collective Investments 37</t>
  </si>
  <si>
    <t>Undertaking of Collective Investments 38</t>
  </si>
  <si>
    <t>Undertaking of Collective Investments 39</t>
  </si>
  <si>
    <t>Undertaking of Collective Investments 40</t>
  </si>
  <si>
    <t>Undertaking of Collective Investments 41</t>
  </si>
  <si>
    <t>Undertaking of Collective Investments 42</t>
  </si>
  <si>
    <t>Undertaking of Collective Investments 43</t>
  </si>
  <si>
    <t>Undertaking of Collective Investments 44</t>
  </si>
  <si>
    <t>Undertaking of Collective Investments 45</t>
  </si>
  <si>
    <t>Undertaking of Collective Investments 46</t>
  </si>
  <si>
    <t>Undertaking of Collective Investments 47</t>
  </si>
  <si>
    <t>Undertaking of Collective Investments 48</t>
  </si>
  <si>
    <t>Undertaking of Collective Investments 49</t>
  </si>
  <si>
    <t>Undertaking of Collective Investments 50</t>
  </si>
  <si>
    <t>Undertaking of Collective Investments 51</t>
  </si>
  <si>
    <t>Undertaking of Collective Investments 52</t>
  </si>
  <si>
    <t>Undertaking of Collective Investments 53</t>
  </si>
  <si>
    <t>Undertaking of Collective Investments 54</t>
  </si>
  <si>
    <t>Undertaking of Collective Investments 55</t>
  </si>
  <si>
    <t>Undertaking of Collective Investments 56</t>
  </si>
  <si>
    <t>Undertaking of Collective Investments 57</t>
  </si>
  <si>
    <t>Undertaking of Collective Investments 58</t>
  </si>
  <si>
    <t>Undertaking of Collective Investments 59</t>
  </si>
  <si>
    <t>Undertaking of Collective Investments 60</t>
  </si>
  <si>
    <t>Undertaking of Collective Investments 61</t>
  </si>
  <si>
    <t>Undertaking of Collective Investments 62</t>
  </si>
  <si>
    <t>Undertaking of Collective Investments 63</t>
  </si>
  <si>
    <t>Undertaking of Collective Investments 64</t>
  </si>
  <si>
    <t>Undertaking of Collective Investments 65</t>
  </si>
  <si>
    <t>Undertaking of Collective Investments 66</t>
  </si>
  <si>
    <t>Undertaking of Collective Investments 67</t>
  </si>
  <si>
    <t>Undertaking of Collective Investments 68</t>
  </si>
  <si>
    <t>Undertaking of Collective Investments 69</t>
  </si>
  <si>
    <t>Undertaking of Collective Investments 70</t>
  </si>
  <si>
    <t>Undertaking of Collective Investments 71</t>
  </si>
  <si>
    <t>Undertaking of Collective Investments 72</t>
  </si>
  <si>
    <t>Undertaking of Collective Investments 73</t>
  </si>
  <si>
    <t>Undertaking of Collective Investments 74</t>
  </si>
  <si>
    <t>Undertaking of Collective Investments 75</t>
  </si>
  <si>
    <t>Undertaking of Collective Investments 76</t>
  </si>
  <si>
    <t>Undertaking of Collective Investments 77</t>
  </si>
  <si>
    <t>Undertaking of Collective Investments 78</t>
  </si>
  <si>
    <t>Undertaking of Collective Investments 79</t>
  </si>
  <si>
    <t>Undertaking of Collective Investments 80</t>
  </si>
  <si>
    <r>
      <t>Does the Entity have Customers or in cases of legal entities, Customers' whose BO</t>
    </r>
    <r>
      <rPr>
        <b/>
        <sz val="12"/>
        <rFont val="Calibri"/>
        <family val="2"/>
        <charset val="161"/>
      </rPr>
      <t>s residence is in</t>
    </r>
    <r>
      <rPr>
        <b/>
        <sz val="12"/>
        <color rgb="FF000000"/>
        <rFont val="Calibri"/>
        <family val="2"/>
        <charset val="161"/>
      </rPr>
      <t>:</t>
    </r>
  </si>
  <si>
    <t>Please enter the total number of customers that use anonymous prepaid cards as a method of payment.</t>
  </si>
  <si>
    <t>Please complete the requested information for each of the below questions. Kindly note that the country will need to be separately selected in all applicable areas.</t>
  </si>
  <si>
    <t>Information below should be completed taking into consideration only the Unitholders as these are defined above, in Question 1.1.</t>
  </si>
  <si>
    <r>
      <t xml:space="preserve">Has the Entity identified and assessed the ML/TF risk associated with the delivery channels it uses to service its customers? 
</t>
    </r>
    <r>
      <rPr>
        <i/>
        <sz val="11"/>
        <color rgb="FF000000"/>
        <rFont val="Calibri"/>
        <family val="2"/>
        <charset val="161"/>
      </rPr>
      <t>Please consider 1 as the lowest value (Poor) and 10 as the highest value (Excellent).</t>
    </r>
  </si>
  <si>
    <t>The Number of suspicious activity/transaction reports that were raised to the AMLCO during the reporting period.</t>
  </si>
  <si>
    <t>Does the Entity use automated screening systems for the ongoing evaluation of the risk posed by customers (i.e background checks), identification of PEPs and inclusion of customers on Sanctions Lists /Restrictive Measures adopted by the United Nations (UN)/European Union (EU)?</t>
  </si>
  <si>
    <t>Does the Entity's risk-based approach specifically address TF risks?</t>
  </si>
  <si>
    <t>Has the Entity's policies and procedures been updated following the issuance of the "Combating of Terrorism and Victim Protection Law of 2019" (N.75(I)/2019)?</t>
  </si>
  <si>
    <t>Does the Entity’s policy specifically address the handling of TF cases (potential cases), including escalation/reporting process?</t>
  </si>
  <si>
    <t>Is the AML/CFT a standard agenda item at Board and/or Senior management meetings?</t>
  </si>
  <si>
    <t>Does the Entity record and document any changes made to the risk assessment policies and procedure as part of their review and monitoring?</t>
  </si>
  <si>
    <t>Does the Entity record and document their ML/TF risk assessments of business relationships?</t>
  </si>
  <si>
    <t>Does the Entity have policies and procedures in respect to the records that must be retained, and the period of retention as set out in the legislation (i.e. AML/CFT Law and CySEC’s AML/CFT Directive)?</t>
  </si>
  <si>
    <t>Does the Entity have policies and procedures in place for the investigation, documentation and escalation of suspicious activity and/or suspicious transactions?</t>
  </si>
  <si>
    <t>Does the Entity have in place transaction monitoring automated system to enable and facilitate monitoring of customers’ transactions against their economic profile data and to identify complex and unusual transactions?</t>
  </si>
  <si>
    <t>Does the Entity have policies and procedures in place for updating CDD on existing customers as prescribed by the legislation (i.e. AML/CFT Law and CySEC’s AML/CFT Directive)?</t>
  </si>
  <si>
    <t>Has the Entity implemented policies and procedures reflecting a risk-based approach to ongoing monitoring aligned to the ML/TF risks presented by its business?</t>
  </si>
  <si>
    <t>Has the Entity used reliable and independent sources to verify the purpose and nature of its business relationship?</t>
  </si>
  <si>
    <t>Has the Entity established reliable and independent sources to verify its customers identity?</t>
  </si>
  <si>
    <t>Is specialised/targeted training provided to personnel in key compliance roles?</t>
  </si>
  <si>
    <t xml:space="preserve">Has the Entity put in place a plan for ongoing training, to ensure that the relevant management and staff are aware of the Entity’s AML/CFT obligations and its processes and procedures for fulfilment of same? </t>
  </si>
  <si>
    <t>Has the Entity identified and assessed the ML/TF risk associated with its transactions?</t>
  </si>
  <si>
    <t>Has the Entity identified and assessed the ML/TF risk associated with its customers?</t>
  </si>
  <si>
    <t>Has the Entity identified and assessed the ML/TF risk associated with the jurisdictions it operates in based on its customer base?</t>
  </si>
  <si>
    <t>Has the Entity identified and assessed the ML/TF risk associated with the products and services it provides?</t>
  </si>
  <si>
    <t>Has the Entity performed a risk assessment of AML/CFT risks for all its business lines during the reporting period?</t>
  </si>
  <si>
    <t>Has the Entity reviewed, and if were appropriate, updated its policies and procedure during the reporting period?</t>
  </si>
  <si>
    <r>
      <t>Does the Entity’s AML/CFT policies and procedures reflect the requirements of the legislation (i.e. AML/CFT Law and CySEC’s AML/CFT Directive)?</t>
    </r>
    <r>
      <rPr>
        <i/>
        <sz val="11"/>
        <color rgb="FF000000"/>
        <rFont val="Calibri"/>
        <family val="2"/>
        <charset val="161"/>
      </rPr>
      <t/>
    </r>
  </si>
  <si>
    <t>Does the Entity have business-wide AML/CFT policies and procedures?</t>
  </si>
  <si>
    <t>Have all the members of the board, senior management and other staff, of the Entity received training in respect of their AML/CFT obligations, as set out in the legislation (i.e. AML/CFT Law and CySEC’s AML/CFT Directive) during the reporting period?</t>
  </si>
  <si>
    <r>
      <t xml:space="preserve">How would you rate the quality of the Entity's business-wide ML/TF risk assessment?
</t>
    </r>
    <r>
      <rPr>
        <i/>
        <sz val="11"/>
        <color rgb="FF000000"/>
        <rFont val="Calibri"/>
        <family val="2"/>
        <charset val="161"/>
      </rPr>
      <t>Please consider 1 as the lowest value (Poor) and 10 as the highest value (Excellent).</t>
    </r>
  </si>
  <si>
    <r>
      <t xml:space="preserve">How would you rate the quality of the Entity's individual business relationship ML/TF risk? 
</t>
    </r>
    <r>
      <rPr>
        <i/>
        <sz val="11"/>
        <color rgb="FF000000"/>
        <rFont val="Calibri"/>
        <family val="2"/>
        <charset val="161"/>
      </rPr>
      <t>Please consider 1 as the lowest value (Poor) and 10 as the highest value (Excellent).</t>
    </r>
  </si>
  <si>
    <r>
      <t xml:space="preserve">How would you rate the Entity’s awareness of ML/TF risks, including availability and effectiveness of staff AML/CFT training?
</t>
    </r>
    <r>
      <rPr>
        <i/>
        <sz val="11"/>
        <color rgb="FF000000"/>
        <rFont val="Calibri"/>
        <family val="2"/>
        <charset val="161"/>
      </rPr>
      <t>Please consider 1 as the lowest value (Poor) and 10 as the highest value (Excellent).</t>
    </r>
  </si>
  <si>
    <r>
      <t xml:space="preserve">How would you rate the adequacy of the Entity’s identification and verification policies and procedures?
</t>
    </r>
    <r>
      <rPr>
        <i/>
        <sz val="11"/>
        <color rgb="FF000000"/>
        <rFont val="Calibri"/>
        <family val="2"/>
        <charset val="161"/>
      </rPr>
      <t>Please consider 1 as the lowest value (Poor) and 10 as the highest value (Excellent).</t>
    </r>
  </si>
  <si>
    <r>
      <t xml:space="preserve">How would you rate the effectiveness of the Entity’s identification and verification policies and procedures?
</t>
    </r>
    <r>
      <rPr>
        <i/>
        <sz val="11"/>
        <color rgb="FF000000"/>
        <rFont val="Calibri"/>
        <family val="2"/>
        <charset val="161"/>
      </rPr>
      <t>Please consider 1 as the lowest value (Poor) and 10 as the highest value (Excellent).</t>
    </r>
  </si>
  <si>
    <r>
      <t xml:space="preserve">How would you rate the adequacy of the Entity’s ongoing monitoring policies and procedures, including transaction monitoring?
</t>
    </r>
    <r>
      <rPr>
        <i/>
        <sz val="11"/>
        <color rgb="FF000000"/>
        <rFont val="Calibri"/>
        <family val="2"/>
        <charset val="161"/>
      </rPr>
      <t>Please consider 1 as the lowest value (Poor) and 10 as the highest value (Excellent).</t>
    </r>
  </si>
  <si>
    <r>
      <t xml:space="preserve">How would you rate the adequacy of the Entity’s suspicious transaction reporting policies and procedures?
</t>
    </r>
    <r>
      <rPr>
        <i/>
        <sz val="11"/>
        <color rgb="FF000000"/>
        <rFont val="Calibri"/>
        <family val="2"/>
        <charset val="161"/>
      </rPr>
      <t>Please consider 1 as the lowest value (Poor) and 10 as the highest value (Excellent).</t>
    </r>
  </si>
  <si>
    <r>
      <t xml:space="preserve">How would you rate the effectiveness of the Entity’s suspicious transaction reporting?
</t>
    </r>
    <r>
      <rPr>
        <i/>
        <sz val="11"/>
        <color rgb="FF000000"/>
        <rFont val="Calibri"/>
        <family val="2"/>
        <charset val="161"/>
      </rPr>
      <t>Please consider 1 as the lowest value (Poor) and 10 as the highest value (Excellent).</t>
    </r>
  </si>
  <si>
    <r>
      <t xml:space="preserve">How would you rate the adequacy of the Entity’s record-keeping policies and procedures?
</t>
    </r>
    <r>
      <rPr>
        <i/>
        <sz val="11"/>
        <color rgb="FF000000"/>
        <rFont val="Calibri"/>
        <family val="2"/>
        <charset val="161"/>
      </rPr>
      <t>Please consider 1 as the lowest value (Poor) and 10 as the highest value (Excellent).</t>
    </r>
  </si>
  <si>
    <r>
      <t xml:space="preserve">How would you rate the effectiveness of the Entity’s record-keeping policies and procedures?
</t>
    </r>
    <r>
      <rPr>
        <i/>
        <sz val="11"/>
        <color rgb="FF000000"/>
        <rFont val="Calibri"/>
        <family val="2"/>
        <charset val="161"/>
      </rPr>
      <t>Please consider 1 as the lowest value (Poor) and 10 as the highest value (Excellent).</t>
    </r>
  </si>
  <si>
    <r>
      <t xml:space="preserve">How would you rate the adequacy of the Entity’s AML/CFT resources?
</t>
    </r>
    <r>
      <rPr>
        <i/>
        <sz val="11"/>
        <color rgb="FF000000"/>
        <rFont val="Calibri"/>
        <family val="2"/>
        <charset val="161"/>
      </rPr>
      <t>Please consider 1 as the lowest value (Poor) and 10 as the highest value (Excellent).</t>
    </r>
  </si>
  <si>
    <r>
      <t xml:space="preserve">How would you rate the adequacy of governance structures, including reporting lines and senior management buy-in?
</t>
    </r>
    <r>
      <rPr>
        <i/>
        <sz val="11"/>
        <color rgb="FF000000"/>
        <rFont val="Calibri"/>
        <family val="2"/>
        <charset val="161"/>
      </rPr>
      <t>Please consider 1 as the lowest value (Poor) and 10 as the highest value (Excellent).</t>
    </r>
  </si>
  <si>
    <r>
      <t xml:space="preserve">How would you rate the effectiveness of governance structures, including reporting lines and senior management buy-in?
</t>
    </r>
    <r>
      <rPr>
        <i/>
        <sz val="11"/>
        <color rgb="FF000000"/>
        <rFont val="Calibri"/>
        <family val="2"/>
        <charset val="161"/>
      </rPr>
      <t>Please consider 1 as the lowest value (Poor) and 10 as the highest value (Excellent).</t>
    </r>
  </si>
  <si>
    <t>Types of Unitholders</t>
  </si>
  <si>
    <t>Does the Entity have any Board Members and/or shareholders who are Politically Exposed Persons (PEP)?</t>
  </si>
  <si>
    <t>The total number of customers whose own account is kept at a financial institution that is subject to AML/CFT standards and oversight comparable to those required under Directive (EU) 2015/849 does not exceed the total number of customers reported in Section B (cells K18 and I31).</t>
  </si>
  <si>
    <t>The total number of customers or customers' whose BOs residence is in countries included in the list issued by European Commission as High Risk Third Countries does not exceed the total number of customers reported in Section B (cells K18 and I31).</t>
  </si>
  <si>
    <t>The total number of customers or customers' whose BOs residence is in countries included in European Tax List Countries does not exceed the total number of customers reported in Section B (cells K18 and I31).</t>
  </si>
  <si>
    <t>The total number of customers or customers' whose BOs residence is in third countries (countries that are not included in European Economic Area) does not exceed the total number of customers reported in Section B (cells K18 and I31).</t>
  </si>
  <si>
    <t>The total number of customers whose activities are related with donations, crowdfunding, non-profit organisations, import/export of goods, weapons trading, or virtual assets does not exceed the total number of customers reported in Section B (cells K18 and I31).</t>
  </si>
  <si>
    <t>The total number of customers who fund exclusively the products or services from their own account does not exceed the total number of customers reported in Section B (cells K18 and I31).</t>
  </si>
  <si>
    <r>
      <t xml:space="preserve">Please enter the number of Customers that have cash intensive business.
</t>
    </r>
    <r>
      <rPr>
        <i/>
        <sz val="11"/>
        <color rgb="FF000000"/>
        <rFont val="Calibri"/>
        <family val="2"/>
        <charset val="161"/>
      </rPr>
      <t xml:space="preserve">A </t>
    </r>
    <r>
      <rPr>
        <b/>
        <i/>
        <sz val="11"/>
        <color rgb="FF000000"/>
        <rFont val="Calibri"/>
        <family val="2"/>
        <charset val="161"/>
      </rPr>
      <t>cash intensive business</t>
    </r>
    <r>
      <rPr>
        <i/>
        <sz val="11"/>
        <color rgb="FF000000"/>
        <rFont val="Calibri"/>
        <family val="2"/>
        <charset val="161"/>
      </rPr>
      <t xml:space="preserve"> is one that receives a significant amount of receipts in cash or an industry that practices cash payments for services. Examples:
Sectors of bars, Restaurants, Construction companies, Motor vehicle retailers, Car washes, Art and antique dealers, Auction houses, Pawnshops, Jewelleries, Textile retail, Liquor and tobacco stores, Retail/night shops, Gambling services.</t>
    </r>
  </si>
  <si>
    <t>The total number of customers that have cash intensive business does not exceed the total number of customers reported in Section B (cells K18 and I31).</t>
  </si>
  <si>
    <t>The total number of customers that are Non Profit Organisations (NPO) does not exceed the total number of customers reported in Section B (cells K18 and I31).</t>
  </si>
  <si>
    <t>The total number of customers that have in their Group Structure a NPO does not exceed the total number of customers reported in Section B (cells K18 and I31).</t>
  </si>
  <si>
    <t>The total number of customers that are identified by the entity to have close links with TF does not exceed the total number of customers reported in Section B (cells K18 and I31).</t>
  </si>
  <si>
    <t>The total number of customers that are corporate customers with complex structures does not exceed the total number of customers reported in Section B (cells K18 and I31).</t>
  </si>
  <si>
    <t>The total number of customers involved in virtual assets does not exceed the total number of customers reported in Section B (cells K18 and I31).</t>
  </si>
  <si>
    <t>The total number of customers that use anonymous prepaid cards as a method of payment does not exceed the total number of customers reported in Section B (cells K18 and I31).</t>
  </si>
  <si>
    <t>Has the UCI engaged with the issue of loans (loans origination)?</t>
  </si>
  <si>
    <t>Total Unitholders</t>
  </si>
  <si>
    <t>Total Retail Unitholders</t>
  </si>
  <si>
    <t>Total Well-informed Unitholders</t>
  </si>
  <si>
    <t>Total Professional Unitholders</t>
  </si>
  <si>
    <t>Number of Retail Unitholders</t>
  </si>
  <si>
    <t>Number of Well-Informed Unitholders</t>
  </si>
  <si>
    <t>Number of Professional Unitholders</t>
  </si>
  <si>
    <t>Total AUM</t>
  </si>
  <si>
    <t>Real Estate AUM</t>
  </si>
  <si>
    <t>Private Equity AUM</t>
  </si>
  <si>
    <t>Total NAV</t>
  </si>
  <si>
    <t>Fin. Der. AUM</t>
  </si>
  <si>
    <t>MM Instr. AUM</t>
  </si>
  <si>
    <t>Retail NAV</t>
  </si>
  <si>
    <t>Well -informed NAV</t>
  </si>
  <si>
    <t>Professional NAV</t>
  </si>
  <si>
    <t>NAV held by Retail Unitholders</t>
  </si>
  <si>
    <t>NAV held by Well informed Unitholders</t>
  </si>
  <si>
    <t>NAV held by Professional Unitholders</t>
  </si>
  <si>
    <t>The number of completed columns of Section I is equal to the total number of Collective Investments under Management as per Section B.</t>
  </si>
  <si>
    <t>Open-Ended UCI</t>
  </si>
  <si>
    <t>Closed-Ended UCI</t>
  </si>
  <si>
    <t>Open or Closed ended UCI</t>
  </si>
  <si>
    <t>Is the UCI an open ended or closed ended fund?</t>
  </si>
  <si>
    <t>Customers as at the reference date</t>
  </si>
  <si>
    <t>The total amount of AUM reported in Section I (row 41) is equal to the total amount of AUM reported in Section C1 (cell F8).</t>
  </si>
  <si>
    <t>The total NAV reported in Section I (row 43) is equal to the total NAV reported in Section C1 (cell F55).</t>
  </si>
  <si>
    <r>
      <t xml:space="preserve">Please enter the number of Customers that are identified by the entity to have close links with TF.
</t>
    </r>
    <r>
      <rPr>
        <b/>
        <i/>
        <sz val="11"/>
        <color rgb="FF000000"/>
        <rFont val="Calibri"/>
        <family val="2"/>
        <charset val="161"/>
      </rPr>
      <t xml:space="preserve">Close links </t>
    </r>
    <r>
      <rPr>
        <i/>
        <sz val="11"/>
        <color rgb="FF000000"/>
        <rFont val="Calibri"/>
        <family val="2"/>
        <charset val="161"/>
      </rPr>
      <t>refer to Close association or/and relation to countries with active terrorist organisations or organisations operating to high risk countries in relation to terrorism financing through:
(a) Transactional or business relationship with counterparties which are directly or indirectly related to active terrorist organisations or are operating in high risk to TF countries
(b) if the customer's parent or subsidiary undertaking is related to TF
(c) if customer owns or controls 25 % or more of the voting or capital to organisations which are related to TF
(d) if customer owns or controls indirectly 25% or more of the voting or capital to organisations which are related to TF</t>
    </r>
  </si>
  <si>
    <t>Please analyse the total number of customers (legal entities), per country of registration.</t>
  </si>
  <si>
    <t>Question 6</t>
  </si>
  <si>
    <t>The total number of Unitholders reported in Section I (row 33) is greater than or equal to the total Unitholders reported in Section B (cell K18).</t>
  </si>
  <si>
    <t>The total number of Retail Unitholders reported in Section I (row 35) is greater than or equal to the total Retail Unitholders reported in Section B (cell E18).</t>
  </si>
  <si>
    <t>The total number of Well-Informed Unitholders reported in Section I (row 37) is greater than or equal to the total Well-Informed Unitholders reported in Section B (cell G18).</t>
  </si>
  <si>
    <t>The total number of Professional Unitholders reported in Section I (row 39) is greater than or equal to the total Professional Unitholders reported in Section B (cell I18).</t>
  </si>
  <si>
    <t>The total NAV of Retail Unitholders reported in Section I (row 45) is equal to the total NAV of Retail Unitholders reported in Section C1 (question 3.2).</t>
  </si>
  <si>
    <t>The total NAV of Well-Informed Unitholders reported in Section I (row 47) is equal to the total NAV of Well-Informed Unitholders reported in Section C1 (question 3.2).</t>
  </si>
  <si>
    <t>The total NAV of Professional Unitholders reported in Section I (row 49) is equal to the total NAV of Professional Unitholders reported in Section C1 (question 3.2).</t>
  </si>
  <si>
    <t xml:space="preserve">natural persons or customer with Beneficial Owner(s), with a Net Worth of at least €3 mln. 
For example, if for a particular BO who is considered HNWI, there are 4 customers associated with, then the correct figure in this point is 4 and not 1. In addition, if for 2 BOs who are considered HNWI, there is 1 customer associated with, then the correct figure in this point is 1 and not 2. </t>
  </si>
  <si>
    <t xml:space="preserve">Please select from dropdown.
Where customer is a natural person select N/A from the drop-down. </t>
  </si>
  <si>
    <r>
      <t xml:space="preserve">Number of BO(s)        
</t>
    </r>
    <r>
      <rPr>
        <i/>
        <sz val="11"/>
        <color indexed="8"/>
        <rFont val="Calibri"/>
        <family val="2"/>
        <charset val="161"/>
        <scheme val="minor"/>
      </rPr>
      <t>(For a natural person insert 1)</t>
    </r>
    <r>
      <rPr>
        <b/>
        <sz val="11"/>
        <color indexed="8"/>
        <rFont val="Calibri"/>
        <family val="2"/>
        <charset val="161"/>
        <scheme val="minor"/>
      </rPr>
      <t xml:space="preserve">
</t>
    </r>
    <r>
      <rPr>
        <b/>
        <sz val="11"/>
        <color theme="3" tint="0.39997558519241921"/>
        <rFont val="Calibri"/>
        <family val="2"/>
        <charset val="161"/>
        <scheme val="minor"/>
      </rPr>
      <t>(Note 2)</t>
    </r>
  </si>
  <si>
    <t>"Dominant shareholder" refers to a natural person or entity that owns more than 50% of a company's  share capital and controls more than half of the voting interests in the company. The majority shareholder has a very significant influence in the business operations and strategic direction of the entity.</t>
  </si>
  <si>
    <t>"Persons" refer to natural and/or legal persons.</t>
  </si>
  <si>
    <t>Please analyse the total number of natural persons (customers and customers' beneficial owners), per country of residence.</t>
  </si>
  <si>
    <r>
      <t xml:space="preserve">Country of residence </t>
    </r>
    <r>
      <rPr>
        <i/>
        <sz val="11"/>
        <color indexed="8"/>
        <rFont val="Calibri"/>
        <family val="2"/>
        <charset val="161"/>
        <scheme val="minor"/>
      </rPr>
      <t>(Applicable only for natural persons)</t>
    </r>
    <r>
      <rPr>
        <b/>
        <sz val="11"/>
        <color indexed="8"/>
        <rFont val="Calibri"/>
        <family val="2"/>
        <charset val="161"/>
        <scheme val="minor"/>
      </rPr>
      <t xml:space="preserve">
</t>
    </r>
    <r>
      <rPr>
        <b/>
        <sz val="11"/>
        <color theme="3" tint="0.39997558519241921"/>
        <rFont val="Calibri"/>
        <family val="2"/>
        <charset val="161"/>
        <scheme val="minor"/>
      </rPr>
      <t>(Note 3)</t>
    </r>
  </si>
  <si>
    <t>If the answer in question 2 is UCITS and the answer in question 5 is YES, then please complete the question 5.1 which relates to the details of Leverage ratio about UCITS and complete 0 in questions 5.2 and 5.3.
If the answer in question 2 is AIF, RAIF or AIFLNP and the answer in question 5 is YES, then please complete the question 5.2 and 5.3 which relates to the details of Leverage ratio about AIF and select N/A in question 5.1 and complete 0 in question 5.1.1.
Ιf the answer in question 5 is No, then complete N/A in question 5.1 AND 0% in questions 5.1.1, 5.2. and 5.3</t>
  </si>
  <si>
    <t>Total volume of transactions in financial instrument should be equal with the value of transactions reported in Section C2-Question 3 and Section I-Question 15</t>
  </si>
  <si>
    <t xml:space="preserve">Rows 21-275: If Column C is completed by the entity, then Column D must be completed by the entity. </t>
  </si>
  <si>
    <t xml:space="preserve">Rows 21-275: If Column H is completed by the entity, then Column I must be completed by the entity. </t>
  </si>
  <si>
    <t>Rows 21-275: If Column M is completed by the entity, then Column N must be completed by the entity.</t>
  </si>
  <si>
    <t>Part of NAV invested in Cyprus (in Euro)</t>
  </si>
  <si>
    <t>Part of NAV invested in Real estate (in Euro)</t>
  </si>
  <si>
    <t>Part of NAV invested in Private Equities (unlisted Equities) (in Euro)</t>
  </si>
  <si>
    <t>Part of NAV invested in Listed Equities (in Euro)</t>
  </si>
  <si>
    <t>Part of NAV invested in Financial Derivatives (in Euro)</t>
  </si>
  <si>
    <t>Part of NAV invested in Other UCIs (UCITSs, AIF, etc.) (in Euro)</t>
  </si>
  <si>
    <t>Part of NAV invested in Money Market Instruments (in Euro)</t>
  </si>
  <si>
    <t>Part of NAV invested in Commodities (in Euro)</t>
  </si>
  <si>
    <t>Part of NAV invested in Cash and Cash Equivalent (in Euro)</t>
  </si>
  <si>
    <t>Part of NAV invested in Bonds (in Euro)</t>
  </si>
  <si>
    <t>Part of NAV invested in other type of assets (rather than those mentioned in questions 8.7-8.16) (in Euro)</t>
  </si>
  <si>
    <t>Does the Entity or the UCIs under the management of the Entity, have any Board Members and/or shareholders that obtained residency or citizenship in Cyprus in exchange of capital transfers, purchase of property or government bonds, or investment in corporate entities in Cyprus?</t>
  </si>
  <si>
    <t xml:space="preserve">Please enter the % of subscriptions/deposits of such customers, over the total subscriptions/deposits of all customers. </t>
  </si>
  <si>
    <t>Number of customers' transactions (subscriptions /deposits) in cross-boarder transaction of currency and bearer negotiable instruments (CBNIs).</t>
  </si>
  <si>
    <t xml:space="preserve">As part of CySEC's supervisory approach all authorised and registered Collective Portfolio Manager Companies (as these are defined in the Alternative Investments Fund Managers Law of 2013 (Law 56(I)/2013) and the UCI Law of 2012 (Law 78(Ι)/2012), Section 2), as well as the Alternative Investment Funds in the Republic and the Alternative Investment Funds with Limited Number of investors, as these are defined in Section 2 of the Alternative Investment Funds Law of 2018 (Law 124(1)/2018), that are self-managed and the Small AIFMs, as these are defined in the Small Alternative Investment Fund Managers Law of 2020 (Law 81(I)/2020), are required to complete this questionnaire (Form RBSF-MC). The information provided will be used for CySEC's on-going monitoring and analysis.
</t>
  </si>
  <si>
    <t>Please note that where a UCI is an umbrella Fund, each of its sub-fund should be considered as UCI for the purpose of reporting the data below. 
(e.g 1:. An entity has one UCI under management, which has three sub-funds. The correct answer is three and not one.
e.g 2: An entity has one UCI under management which does not have sub-funds. The correct answer is one.
e.g 3: e.g 3: An entity has two UCIs under management, one of them has three sub-funds, and the other is  not an umbrella fund . The correct answer is four.)</t>
  </si>
  <si>
    <t>third countries (countries that are not included in European Economic Area)? If Yes, please enter the total number of such customers. If No, please enter 0 ("zero").</t>
  </si>
  <si>
    <r>
      <t xml:space="preserve">Name of Undertaking of Collective Investments under Management
</t>
    </r>
    <r>
      <rPr>
        <i/>
        <sz val="10"/>
        <rFont val="Calibri"/>
        <family val="2"/>
        <charset val="161"/>
        <scheme val="minor"/>
      </rPr>
      <t>(Where the UCI is an umbrella, state each Sub-fund Name as 'Umbrella name_Sub-fund Name')</t>
    </r>
  </si>
  <si>
    <t>Use of Leverage</t>
  </si>
  <si>
    <r>
      <rPr>
        <b/>
        <sz val="11"/>
        <rFont val="Calibri"/>
        <family val="2"/>
        <charset val="161"/>
        <scheme val="minor"/>
      </rPr>
      <t>Net leverage used (Commitment Method)</t>
    </r>
    <r>
      <rPr>
        <sz val="11"/>
        <rFont val="Calibri"/>
        <family val="2"/>
        <charset val="161"/>
        <scheme val="minor"/>
      </rPr>
      <t xml:space="preserve">  (See Definitions - D12)</t>
    </r>
  </si>
  <si>
    <r>
      <rPr>
        <b/>
        <sz val="11"/>
        <rFont val="Calibri"/>
        <family val="2"/>
        <charset val="161"/>
        <scheme val="minor"/>
      </rPr>
      <t>Notional leverage used (Gross Method)</t>
    </r>
    <r>
      <rPr>
        <sz val="11"/>
        <rFont val="Calibri"/>
        <family val="2"/>
        <charset val="161"/>
        <scheme val="minor"/>
      </rPr>
      <t xml:space="preserve"> (See Definitions - D13)</t>
    </r>
  </si>
  <si>
    <t>AUM (in Euro)</t>
  </si>
  <si>
    <t>Net Asset Value (NAV) (in Euro)</t>
  </si>
  <si>
    <t xml:space="preserve">Total Assets </t>
  </si>
  <si>
    <t>For each of the Undertaking of Collective Investments under management, please provide the below requested information (The total number of completed columns in this section should be equal to the total number of Collective Investments under Management as per Section B. The cells in spared columns, should be blank).
As noted in Section B, where UCIs is an umbrella, please provide the below requested information, for each sub-fund of each umbrella UCI.</t>
  </si>
  <si>
    <t>The total number of customers invested in products with the bearer shares features does not exceed the total number of customers reported in Section B (cells K18 and I31).</t>
  </si>
  <si>
    <t>The total number of customers invested in products with the Nominee shareholders features does not exceed the total number of customers reported in Section B (cells K18 and I31).</t>
  </si>
  <si>
    <t>The total number of customers invested in products with the trusts features does not exceed the total number of customers reported in Section B (cells K18 and I31).</t>
  </si>
  <si>
    <t>The total number of customers invested in any other products with low transparency/encouraging anonymity, as per its own assessment does not exceed the total number of customers reported in Section B (cells K18 and I31).</t>
  </si>
  <si>
    <t>The total number of customers invested in complex products that allow payments from 3rd parties or accept overpayments where this would not normally be expected does not exceed the total number customers reported in Section B (cells K18 and I31).</t>
  </si>
  <si>
    <t>The total number of customers invested in complex products that allow directly or indirectly the use of virtual assets does not exceed the total number of customers reported in Section B (cells K18 and I31).</t>
  </si>
  <si>
    <t>The total number of customers invested in products that facilitate or encourage high value or unlimited value transactions (e.g. structured products) does not exceed the total number of customers reported in Section B (cells K18 and I31).</t>
  </si>
  <si>
    <t>The total number of customers invested in other complex products does not exceed the total number of customers reported in Section B (cells K18 and I31).</t>
  </si>
  <si>
    <r>
      <t xml:space="preserve">Volume (amount) of customers' subscriptions/deposits in cross-border transaction of currency and bearer negotiable instruments (CBNIs).
</t>
    </r>
    <r>
      <rPr>
        <b/>
        <i/>
        <sz val="11"/>
        <color rgb="FF000000"/>
        <rFont val="Calibri"/>
        <family val="2"/>
        <charset val="161"/>
      </rPr>
      <t>CBNI</t>
    </r>
    <r>
      <rPr>
        <sz val="11"/>
        <color theme="1"/>
        <rFont val="Calibri"/>
        <family val="2"/>
        <charset val="161"/>
        <scheme val="minor"/>
      </rPr>
      <t xml:space="preserve"> means cash or negotiable instrument, such as bearer cheque, promissory note, bearer bond, traveller’s cheque, money order and postal order.</t>
    </r>
  </si>
  <si>
    <t>Volume (amount) of customers' incoming Cross Border Wire Transfers (CBWTs).</t>
  </si>
  <si>
    <t>% of NAV held by Top 5 Unitholders (refer to the 5 biggest Unitholders in terms of their value of NAV as at the reference date)</t>
  </si>
  <si>
    <t>% of NAV held by the Top Unitholder (refer to the  biggest Unitholder in terms of its value of NAV as at the reference date)</t>
  </si>
  <si>
    <t>Part of NAV invested in Cryptocurrencies (in Euro)</t>
  </si>
  <si>
    <t>Please complete the required information/data in relation the Distribution Network of the entity.
"Network" refers to the regulated entity's arrangements for making available and distributing its services/products to its customers.
All data in this section must be completed as at the reference date.
Do not leave any green cells blank.</t>
  </si>
  <si>
    <t>Please analyse the total number of PEP customers and/or PEP beneficial owners, per country of incorporation/residence as at the reference date.</t>
  </si>
  <si>
    <t>If the answer in question 11 is Yes, then complete the % of NAV as at the reference date that is subject to EPMTs. Otherwise complete 0.</t>
  </si>
  <si>
    <t>The breakdown of NAV of Questions 8.7-8.17 is equal to the total NAV reported in Section C1 (cell F55).</t>
  </si>
  <si>
    <r>
      <t xml:space="preserve">Νumber of External Valuers used 
</t>
    </r>
    <r>
      <rPr>
        <i/>
        <sz val="10"/>
        <rFont val="Calibri"/>
        <family val="2"/>
        <charset val="161"/>
        <scheme val="minor"/>
      </rPr>
      <t>AIFM Law 56(I)/2013, Art. 19(4)(a), AIF Law 124(I)/2018, Art. 20(6)(a), Small AIFM Law 81(I)/2020 Art. 22(5)(a)</t>
    </r>
  </si>
  <si>
    <t>External Valuer</t>
  </si>
  <si>
    <t>External Valuer and Valuation Internally</t>
  </si>
  <si>
    <t>If the answer in question 14.1 is greater than zero '0', please complete the question 14.1.1, otherwise please select 'N/A'.</t>
  </si>
  <si>
    <t>If the answer in question 2 is 'UCITs', then complete '0' in question 14.1 and 'N/A' in question  14.2.</t>
  </si>
  <si>
    <t>Use of valuation advisory services where all or part of the UCI portfolio is valuated internally.</t>
  </si>
  <si>
    <r>
      <t xml:space="preserve">Further description of the UCI
</t>
    </r>
    <r>
      <rPr>
        <sz val="9"/>
        <rFont val="Calibri"/>
        <family val="2"/>
        <charset val="161"/>
        <scheme val="minor"/>
      </rPr>
      <t xml:space="preserve">EUROPEAN LONG-TERM INVESTMENT FUND (ELTIF) </t>
    </r>
    <r>
      <rPr>
        <i/>
        <sz val="9"/>
        <rFont val="Calibri"/>
        <family val="2"/>
        <charset val="161"/>
        <scheme val="minor"/>
      </rPr>
      <t>Regulation (EU) 2015/760</t>
    </r>
    <r>
      <rPr>
        <sz val="9"/>
        <rFont val="Calibri"/>
        <family val="2"/>
        <charset val="161"/>
        <scheme val="minor"/>
      </rPr>
      <t xml:space="preserve">
EUROPEAN VENTURE CAPITAL FUND (EUVECA) </t>
    </r>
    <r>
      <rPr>
        <i/>
        <sz val="9"/>
        <rFont val="Calibri"/>
        <family val="2"/>
        <charset val="161"/>
        <scheme val="minor"/>
      </rPr>
      <t>Regulation (EU) No 345/2013</t>
    </r>
    <r>
      <rPr>
        <sz val="9"/>
        <rFont val="Calibri"/>
        <family val="2"/>
        <charset val="161"/>
        <scheme val="minor"/>
      </rPr>
      <t xml:space="preserve">
EUROPEAN SOCIAL ENTREPRENEURSHIP FUND (EUSEF) </t>
    </r>
    <r>
      <rPr>
        <i/>
        <sz val="9"/>
        <rFont val="Calibri"/>
        <family val="2"/>
        <charset val="161"/>
        <scheme val="minor"/>
      </rPr>
      <t>Regulation (EU) No 346/2013</t>
    </r>
    <r>
      <rPr>
        <sz val="10"/>
        <rFont val="Calibri"/>
        <family val="2"/>
        <charset val="161"/>
        <scheme val="minor"/>
      </rPr>
      <t xml:space="preserve">
MONEY MARKET FUND (MMF) </t>
    </r>
    <r>
      <rPr>
        <i/>
        <sz val="9"/>
        <rFont val="Calibri"/>
        <family val="2"/>
        <charset val="161"/>
        <scheme val="minor"/>
      </rPr>
      <t>Regulation (EU) 2017/1131</t>
    </r>
  </si>
  <si>
    <r>
      <t xml:space="preserve">14.1.1 Does  the use of  External Valuer/s refer to the valuation of the whole UCI portfolio or is a part of the UCI portfolio valuated internally? 
</t>
    </r>
    <r>
      <rPr>
        <i/>
        <sz val="10"/>
        <rFont val="Calibri"/>
        <family val="2"/>
        <charset val="161"/>
        <scheme val="minor"/>
      </rPr>
      <t>AIFM Law 56(I)/2013, Art. 19(4)(b), AIF Law 124(I)/2018, Art. 20(6)(b), Small AIFM Law 81(I)/2020, Art. 22(5)(b)</t>
    </r>
  </si>
  <si>
    <t>ELTIF</t>
  </si>
  <si>
    <t>EUVECA</t>
  </si>
  <si>
    <t>EUSEF</t>
  </si>
  <si>
    <t>MMF</t>
  </si>
  <si>
    <t>Have Liquidity Management Tools been used during the reporting year? (e.g. Increase in the existing redemption/exit fees, Suspension of redemptions, Gate/ activation of deferred redemptions, Redemptions in kind, Change in the dealing frequency of the fund, Side pockets, Other)</t>
  </si>
  <si>
    <r>
      <t xml:space="preserve">Have Efficient Portfolio Management Techniques (EPMT) been used during the year? </t>
    </r>
    <r>
      <rPr>
        <b/>
        <sz val="10"/>
        <rFont val="Calibri"/>
        <family val="2"/>
        <charset val="161"/>
        <scheme val="minor"/>
      </rPr>
      <t>(i.e securities lending, repurchase agreements and reverse repurchase agrements)</t>
    </r>
  </si>
  <si>
    <t>If the answer in question 12 is Yes, then complete the % of NAV, as at the reference date, relating to the portfolio of loans issued. Otherwise complete 0 (zero).</t>
  </si>
  <si>
    <t>Has the UCI acquired a portfolio of loans or a direct right to a loan, thus establishing a relationship between the lender and the borrower?</t>
  </si>
  <si>
    <t>If the answer in Question 13 is Yes, then complete the % of NAV, as at the reference date, relating with the portfolio of loans or the direct rights to the loans acquired. Otherwise complete 0 (zero).</t>
  </si>
  <si>
    <r>
      <t xml:space="preserve">Please select the countries (other than Cyprus), where the Entity has presence.
</t>
    </r>
    <r>
      <rPr>
        <i/>
        <sz val="10"/>
        <color theme="1"/>
        <rFont val="Calibri"/>
        <family val="2"/>
        <charset val="161"/>
        <scheme val="minor"/>
      </rPr>
      <t>(Presence in the group company, branches, rep office, affiliates, tied agents).</t>
    </r>
  </si>
  <si>
    <r>
      <t xml:space="preserve">Please select the countries (other than Cyprus), where the Entity has financial and other trade linkages.
</t>
    </r>
    <r>
      <rPr>
        <b/>
        <i/>
        <sz val="10"/>
        <color theme="1"/>
        <rFont val="Calibri"/>
        <family val="2"/>
        <charset val="161"/>
        <scheme val="minor"/>
      </rPr>
      <t xml:space="preserve">Financial linkages </t>
    </r>
    <r>
      <rPr>
        <i/>
        <sz val="10"/>
        <color theme="1"/>
        <rFont val="Calibri"/>
        <family val="2"/>
        <charset val="161"/>
        <scheme val="minor"/>
      </rPr>
      <t>can be considered through fund flows within or across jurisdiction,  bank deposits, correspondent banking, investments, incoming and outgoing wire transfers.</t>
    </r>
    <r>
      <rPr>
        <b/>
        <i/>
        <sz val="10"/>
        <color theme="1"/>
        <rFont val="Calibri"/>
        <family val="2"/>
        <charset val="161"/>
        <scheme val="minor"/>
      </rPr>
      <t xml:space="preserve"> 
Trade linkages </t>
    </r>
    <r>
      <rPr>
        <i/>
        <sz val="10"/>
        <color theme="1"/>
        <rFont val="Calibri"/>
        <family val="2"/>
        <charset val="161"/>
        <scheme val="minor"/>
      </rPr>
      <t>can be considered those links between the trade centre and funds or assets to designated individuals or entities and their associates</t>
    </r>
  </si>
  <si>
    <r>
      <t xml:space="preserve">Please select the countries (other than Cyprus), where the Entity has  business promotion establishments.
</t>
    </r>
    <r>
      <rPr>
        <i/>
        <sz val="10"/>
        <color theme="1"/>
        <rFont val="Calibri"/>
        <family val="2"/>
        <charset val="161"/>
        <scheme val="minor"/>
      </rPr>
      <t>(Introducers/agents/alliances/fund distributors/sub-distributors / tied agents)</t>
    </r>
  </si>
  <si>
    <t>Section I - Details of each Undertaking of Collective Investments (UCI) under Management</t>
  </si>
  <si>
    <t>Number of unitholders that are legal persons that as part of their economic activity, directly purchase units of or shares in their own name and exercise control over the investment, for the ultimate benefit of one or more third parties, who do not control the investment or investment decisions.</t>
  </si>
  <si>
    <r>
      <rPr>
        <b/>
        <sz val="12"/>
        <color theme="1"/>
        <rFont val="Calibri"/>
        <family val="2"/>
        <charset val="161"/>
        <scheme val="minor"/>
      </rPr>
      <t>Number of unitholders that are legal persons (i.e. financial intermediaries), that act in their own name and are the registered owners of the units of investments but act on the account of, and pursuant to specific instructions, from one or more third parties (e.g. because the financial intermediary is a nominee, broker, multi-client pooled account/omnibus</t>
    </r>
    <r>
      <rPr>
        <b/>
        <sz val="12"/>
        <rFont val="Calibri"/>
        <family val="2"/>
        <charset val="161"/>
        <scheme val="minor"/>
      </rPr>
      <t xml:space="preserve"> type account operator or operator of a similar passive-type arrangement).</t>
    </r>
  </si>
  <si>
    <t>Section L - Countries and Geographical Areas</t>
  </si>
  <si>
    <t xml:space="preserve">Section K - Products, Services and Transactions </t>
  </si>
  <si>
    <t>Section P - Geographical Analysis</t>
  </si>
  <si>
    <t>If the total number of customers reported in Section B (cells K18 and I31) is greater than zero, then Question 1 of Section P must be completed.</t>
  </si>
  <si>
    <t>If the total number of PEP customers reported in Section B (cell G164) is greater than zero, then Question 3 of Section P must be completed.</t>
  </si>
  <si>
    <t>Section N - Customers Analysis</t>
  </si>
  <si>
    <t>Section M- Marketing</t>
  </si>
  <si>
    <t>Number of unitholders (natural or legal persons) who directly purchased units of or shares in UCIs on their own account, and not on behalf of other underlying investors.</t>
  </si>
  <si>
    <t>Number of unitholders that are customers of legal persons, (e.g. financial intermediaries customers), where the legal persons are not the registered owners of the units. (e.g. Because the UCI uses a financial intermediary to distribute fund units, and the investor purchases units through the legal person and the legal person does not become the legal owner of the units.)</t>
  </si>
  <si>
    <t xml:space="preserve">Liquidity profile 
• </t>
  </si>
  <si>
    <t>0 to 1 days</t>
  </si>
  <si>
    <t>2 to 7 days</t>
  </si>
  <si>
    <t>8 to 30 days</t>
  </si>
  <si>
    <t>31 to 90 days</t>
  </si>
  <si>
    <t>91 to 180 days</t>
  </si>
  <si>
    <t>181 to 365 days</t>
  </si>
  <si>
    <t>More than 365 days</t>
  </si>
  <si>
    <t xml:space="preserve">Board of Directors </t>
  </si>
  <si>
    <t>Portfolio management</t>
  </si>
  <si>
    <t>Depositary</t>
  </si>
  <si>
    <t>Name of Undertaking of Collective Investments under Management</t>
  </si>
  <si>
    <t>D16.</t>
  </si>
  <si>
    <t>https://ec.europa.eu/info/business-economy-euro/banking-and-finance/financial-supervision-and-risk-management/anti-money-laundering-and-countering-financing-terrorism/eu-policy-high-risk-third-countries_en</t>
  </si>
  <si>
    <t>European Commission High Risk Third Countries, as per Article 64(1)(a) of AML/CFT Law of 2007 [188(I)/2007], as amended</t>
  </si>
  <si>
    <t>countries included in EU list of non-cooperative jurisdictions for tax purposes</t>
  </si>
  <si>
    <t>https://www.consilium.europa.eu/en/policies/eu-list-of-non-cooperative-jurisdictions/</t>
  </si>
  <si>
    <t xml:space="preserve"> countries included in EU list of non-cooperative jurisdictions for tax purposes</t>
  </si>
  <si>
    <t>countries included in EU list of non-cooperative jurisdictions for tax purposes? If Yes please enter the total number of such customers. If No please enter 0 ("zero").</t>
  </si>
  <si>
    <t xml:space="preserve">Please enter the total number of customers who fund exclusively the products and services from a bank account in their name. </t>
  </si>
  <si>
    <t>Please enter the total number of customers who fund exclusively the products and services from a bank account in their name that  is kept at a credit institution which is subject to AML/CFT standards and oversight comparable to those required under Directive (EU) 2015/849.</t>
  </si>
  <si>
    <t>Please enter the number of Customers whose activities are related with donations, crowdfunding, non-profit organisations, weapons trading, or virtual assets.</t>
  </si>
  <si>
    <t xml:space="preserve">"BO": Beneficial Owner - Please refer to Article 2 of AML/CFT Law of 2007 [188(I)/2007], as amended. </t>
  </si>
  <si>
    <r>
      <t xml:space="preserve">Does the Entity allow the use of virtual assets, as a method of payment from and/or to its customers? If Yes, please enter the total number of such customers. If No, please enter 0 ("zero").
</t>
    </r>
    <r>
      <rPr>
        <i/>
        <sz val="11"/>
        <color rgb="FF000000"/>
        <rFont val="Calibri"/>
        <family val="2"/>
        <charset val="161"/>
        <scheme val="minor"/>
      </rPr>
      <t>For the definition of "virtual assets' please see Article 2 of the 'AML/CFT Law of 2007 [188(I)/2007], as amended'</t>
    </r>
  </si>
  <si>
    <r>
      <t xml:space="preserve">Customers, for whom the Firm applies enhanced customer Due Diligence measures, as per </t>
    </r>
    <r>
      <rPr>
        <b/>
        <i/>
        <sz val="10"/>
        <rFont val="Calibri"/>
        <family val="2"/>
        <charset val="161"/>
        <scheme val="minor"/>
      </rPr>
      <t>Article 64 of AML/CFT Law of 2007 [188(I)/2007], as amended.</t>
    </r>
  </si>
  <si>
    <r>
      <t>Customers, for whom the Firm applies simplified customer Due Diligence measures, as per</t>
    </r>
    <r>
      <rPr>
        <b/>
        <i/>
        <sz val="10"/>
        <rFont val="Calibri"/>
        <family val="2"/>
        <charset val="161"/>
        <scheme val="minor"/>
      </rPr>
      <t xml:space="preserve"> Article 63 of AML/CFT Law of 2007 [188(I)/2007], as amended.</t>
    </r>
  </si>
  <si>
    <r>
      <t xml:space="preserve">For Politically Exposed Persons (PEPs) customers, please refer to </t>
    </r>
    <r>
      <rPr>
        <b/>
        <i/>
        <sz val="10"/>
        <rFont val="Calibri"/>
        <family val="2"/>
        <charset val="161"/>
        <scheme val="minor"/>
      </rPr>
      <t>Article 64(1)(c) of the Prevention and Suppression of Money Laundering and Terrorist Financing Laws of 2007-2018</t>
    </r>
    <r>
      <rPr>
        <i/>
        <sz val="10"/>
        <rFont val="Calibri"/>
        <family val="2"/>
        <charset val="161"/>
        <scheme val="minor"/>
      </rPr>
      <t xml:space="preserve"> (‘the AML/CFT Law of 2007 [188(I)/2007], as amended’). This should include the customers who have a Beneficial Owner (BO) or a family member or a close associate that is a PEP.</t>
    </r>
  </si>
  <si>
    <r>
      <t xml:space="preserve">For customers who are established in European Commission High Risk Third Countries, please refer to </t>
    </r>
    <r>
      <rPr>
        <b/>
        <sz val="10"/>
        <color theme="1"/>
        <rFont val="Calibri"/>
        <family val="2"/>
        <charset val="161"/>
        <scheme val="minor"/>
      </rPr>
      <t>Article 64(1)(a) of AML/CFT Law of 2007 [188(I)/2007], as amended.</t>
    </r>
  </si>
  <si>
    <r>
      <t>For customers who have complex and unusually large transactions, or unusual patterns of transactions, that have no obvious economic or lawful purpose, please refer to</t>
    </r>
    <r>
      <rPr>
        <b/>
        <sz val="10"/>
        <rFont val="Calibri"/>
        <family val="2"/>
        <charset val="161"/>
        <scheme val="minor"/>
      </rPr>
      <t xml:space="preserve"> Article 64(4) of AML/CFT Law of 2007 [188(I)/2007], as amended</t>
    </r>
    <r>
      <rPr>
        <sz val="10"/>
        <rFont val="Calibri"/>
        <family val="2"/>
        <charset val="161"/>
        <scheme val="minor"/>
      </rPr>
      <t>.</t>
    </r>
  </si>
  <si>
    <r>
      <t xml:space="preserve">"Other high risk" customers refer to customers who are defined as high risk as per  assessment and do not fall under any of the high risk categories above, i.e. in questions 4.1 to 4.3.
Please also refer to </t>
    </r>
    <r>
      <rPr>
        <b/>
        <sz val="10"/>
        <rFont val="Calibri"/>
        <family val="2"/>
        <charset val="161"/>
        <scheme val="minor"/>
      </rPr>
      <t>Article 64(3) of AML/CFT Law of 2007 [188(I)/2007], as amended.</t>
    </r>
  </si>
  <si>
    <r>
      <t xml:space="preserve">Convicted customers/ Customers with charges or investigation procedures against them for any financial crime and/or predicate offence 
</t>
    </r>
    <r>
      <rPr>
        <i/>
        <sz val="10"/>
        <rFont val="Calibri"/>
        <family val="2"/>
        <charset val="161"/>
        <scheme val="minor"/>
      </rPr>
      <t xml:space="preserve">(Regarding 'predicate offence please refer to </t>
    </r>
    <r>
      <rPr>
        <b/>
        <i/>
        <sz val="10"/>
        <rFont val="Calibri"/>
        <family val="2"/>
        <charset val="161"/>
        <scheme val="minor"/>
      </rPr>
      <t>Article 5 of AML/CFT Law of 2007 [188(I)/2007], as amended)</t>
    </r>
    <r>
      <rPr>
        <i/>
        <sz val="10"/>
        <rFont val="Calibri"/>
        <family val="2"/>
        <charset val="161"/>
        <scheme val="minor"/>
      </rPr>
      <t>.</t>
    </r>
  </si>
  <si>
    <r>
      <t xml:space="preserve">Regarding "eligible third parties" please refer to </t>
    </r>
    <r>
      <rPr>
        <b/>
        <sz val="10"/>
        <rFont val="Calibri"/>
        <family val="2"/>
        <charset val="161"/>
        <scheme val="minor"/>
      </rPr>
      <t>Article 67 of AML/CFT Law of 2007 [188(I)/2007], as amended.</t>
    </r>
  </si>
  <si>
    <t>%</t>
  </si>
  <si>
    <t>Does the Entity manage funds which invest in products that facilitate or encourage high value or unlimited value transactions (e.g. structured products)? If Yes, please enter the total of number of UCIs invested in such products. If No, please enter 0 ("zero").</t>
  </si>
  <si>
    <t>Does the Entity manage funds which invest in other complex products, as per its own assesment? If Yes, please enter the total number of UCIs invested in such products. If No, please enter 0 ("zero").</t>
  </si>
  <si>
    <r>
      <t xml:space="preserve">Does the Entity manage funds which invest in complex products that allow directly or indirectly the use of virtual assets? If Yes, please complete the number of UCIs, invested in such products. If No, please enter 0 ("zero").
</t>
    </r>
    <r>
      <rPr>
        <i/>
        <sz val="11"/>
        <rFont val="Calibri"/>
        <family val="2"/>
        <charset val="161"/>
        <scheme val="minor"/>
      </rPr>
      <t>For the definition of "virtual assets' please see Article 2 of the 'AML/CFT Law of 2007 [188(I)/2007], as amended'</t>
    </r>
  </si>
  <si>
    <t>Does the Entity manage funds which invest in complex products that allow payments from 3rd parties or accept overpayments where this would not normally be expected? If Yes, complete the number of UCIs, invest in such products.  If No, please enter 0 ("zero").</t>
  </si>
  <si>
    <t>Does the Entity manage funds which invest in any other products with low transparency/encouraging anonymity, as per its own assessment? If Yes, please enter the number of UCIs, investing in such products. If No, please enter 0 ("zero").</t>
  </si>
  <si>
    <t>Does the Entity manage funds which invest in products with low transparency? If yes, then complete the number of UCIs invested in such products. If no, please complete 0 ("zero").</t>
  </si>
  <si>
    <t>Number of eligible third parties that the entity has relied on to perform Due Diligence and KYC procedures  as at the reference date</t>
  </si>
  <si>
    <t xml:space="preserve">                                                                                                                                        Section P - Geographical Analysis</t>
  </si>
  <si>
    <t>11.1</t>
  </si>
  <si>
    <t>11.2</t>
  </si>
  <si>
    <t>12.1</t>
  </si>
  <si>
    <t>12.2</t>
  </si>
  <si>
    <r>
      <rPr>
        <b/>
        <sz val="11"/>
        <rFont val="Calibri"/>
        <family val="2"/>
        <charset val="161"/>
        <scheme val="minor"/>
      </rPr>
      <t>1.5.4</t>
    </r>
    <r>
      <rPr>
        <sz val="11"/>
        <rFont val="Calibri"/>
        <family val="2"/>
        <charset val="161"/>
        <scheme val="minor"/>
      </rPr>
      <t xml:space="preserve"> Number of RAIF under management </t>
    </r>
  </si>
  <si>
    <t>8.5</t>
  </si>
  <si>
    <t>8.6</t>
  </si>
  <si>
    <t>8.7</t>
  </si>
  <si>
    <t>8.8</t>
  </si>
  <si>
    <t>8.9</t>
  </si>
  <si>
    <t>8.10</t>
  </si>
  <si>
    <t>8.11</t>
  </si>
  <si>
    <t>8.12</t>
  </si>
  <si>
    <t>8.13</t>
  </si>
  <si>
    <t>8.14</t>
  </si>
  <si>
    <t>8.15</t>
  </si>
  <si>
    <t>8.16</t>
  </si>
  <si>
    <t>8.17</t>
  </si>
  <si>
    <t>12.</t>
  </si>
  <si>
    <t>11.</t>
  </si>
  <si>
    <t>13.</t>
  </si>
  <si>
    <t>13.1</t>
  </si>
  <si>
    <t>14.</t>
  </si>
  <si>
    <t>14.1</t>
  </si>
  <si>
    <t>14.2</t>
  </si>
  <si>
    <t>15.</t>
  </si>
  <si>
    <t>10.3</t>
  </si>
  <si>
    <t>22.1</t>
  </si>
  <si>
    <t>22.2</t>
  </si>
  <si>
    <t>28.1</t>
  </si>
  <si>
    <t>28.2</t>
  </si>
  <si>
    <t>28.3</t>
  </si>
  <si>
    <r>
      <t xml:space="preserve">How would you rate the effectiveness of the Entity’s ongoing monitoring policies and procedures, including transaction monitoring?
</t>
    </r>
    <r>
      <rPr>
        <i/>
        <sz val="11"/>
        <color rgb="FF000000"/>
        <rFont val="Calibri"/>
        <family val="2"/>
        <charset val="161"/>
      </rPr>
      <t>Please consider 1 as the lowest value (Poor) and 10 as the highest value (Excellent).</t>
    </r>
  </si>
  <si>
    <t>Section Q - Details of each Undertaking of Collective Investments under Management</t>
  </si>
  <si>
    <t>Ongoing costs
(Section Q)</t>
  </si>
  <si>
    <t>Extent of activities</t>
  </si>
  <si>
    <t>Completely internally</t>
  </si>
  <si>
    <t>Completely externally</t>
  </si>
  <si>
    <r>
      <rPr>
        <b/>
        <sz val="11"/>
        <color theme="1"/>
        <rFont val="Calibri"/>
        <family val="2"/>
        <charset val="161"/>
        <scheme val="minor"/>
      </rPr>
      <t xml:space="preserve">Total </t>
    </r>
    <r>
      <rPr>
        <i/>
        <sz val="11"/>
        <color theme="1"/>
        <rFont val="Calibri"/>
        <family val="2"/>
        <charset val="161"/>
        <scheme val="minor"/>
      </rPr>
      <t>(Please ensure that the total sum up to 100%)</t>
    </r>
  </si>
  <si>
    <t>Previous Reference Date</t>
  </si>
  <si>
    <t>3.1.1 Number of Depositaries    
         domiciled in:</t>
  </si>
  <si>
    <t>Authorised Services</t>
  </si>
  <si>
    <r>
      <t>Please select the below services, that the company provides in addition to the Management of Collective Investments Undertakings</t>
    </r>
    <r>
      <rPr>
        <sz val="12"/>
        <rFont val="Calibri"/>
        <family val="2"/>
        <charset val="161"/>
        <scheme val="minor"/>
      </rPr>
      <t xml:space="preserve"> as these are defined in Art. 109 (4) of the UCI Law of 2012 or in Art. 6(6) of the AIFM law of 2013.</t>
    </r>
  </si>
  <si>
    <t xml:space="preserve">How many of these resulted in reporting to the relevant external authorities? </t>
  </si>
  <si>
    <t xml:space="preserve">22.1.1 </t>
  </si>
  <si>
    <t>1.3.1</t>
  </si>
  <si>
    <t>1.3.2</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</si>
  <si>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</si>
  <si>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</si>
  <si>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</si>
  <si>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</si>
  <si>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</si>
  <si>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</si>
  <si>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</si>
  <si>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</si>
  <si>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</si>
  <si>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</si>
  <si>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</si>
  <si>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</si>
  <si>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</si>
  <si>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</si>
  <si>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</si>
  <si>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</si>
  <si>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</si>
  <si>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</si>
  <si>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</si>
  <si>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</si>
  <si>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</si>
  <si>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</si>
  <si>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</si>
  <si>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</si>
  <si>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</si>
  <si>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</si>
  <si>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</si>
  <si>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</si>
  <si>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</si>
  <si>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</si>
  <si>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</si>
  <si>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</si>
  <si>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</si>
  <si>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</si>
  <si>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</si>
  <si>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</si>
  <si>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</si>
  <si>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</si>
  <si>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</si>
  <si>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</si>
  <si>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 xml:space="preserve">The breakdown of Portfolio liquidity sum up to 100% (Question 2.1) </t>
  </si>
  <si>
    <t>countries included in the list issued by European Commission as High Risk Third Countries? If Yes, please enter the total number of such customers. If No, please enter 0 ("zero").</t>
  </si>
  <si>
    <r>
      <t xml:space="preserve">National Code of UCI under Management /Authorisation Number (this is the code provided by the Supervisory Authority of the Fund).
In case that there is no such codes, complete N/A.
</t>
    </r>
    <r>
      <rPr>
        <i/>
        <sz val="10"/>
        <rFont val="Calibri"/>
        <family val="2"/>
        <charset val="161"/>
        <scheme val="minor"/>
      </rPr>
      <t>(Where the UCI is an umbrella, state each Sub-fund Code as 'Umbrella Code_Sub-fund Code')</t>
    </r>
  </si>
  <si>
    <t>Partially internally and partially externally</t>
  </si>
  <si>
    <t>On what percentage of its customers has the Entity performed monitoring of CDD/economic profile information for the reporting period?</t>
  </si>
  <si>
    <t>On what percentage of its customers has the Entity updated CDD/economic profile information for the reporting period?</t>
  </si>
  <si>
    <r>
      <t xml:space="preserve">How would you rate the adequacy and skills of personnel to prevent, detect and mitigate cyber-attacks and to support the ICT operational needs and ICT/Security risk management processes on an ongoing basis?
</t>
    </r>
    <r>
      <rPr>
        <i/>
        <sz val="11"/>
        <color rgb="FF000000"/>
        <rFont val="Calibri"/>
        <family val="2"/>
        <charset val="161"/>
      </rPr>
      <t>Please consider 1 as the lowest value (Poor) and 10 as the highest value (Excellent).</t>
    </r>
  </si>
  <si>
    <t>NAV  (Period T) (€)</t>
  </si>
  <si>
    <t>NAV previous period (Period T-1) (€)</t>
  </si>
  <si>
    <t>Total volume of redemptions during the period (€)</t>
  </si>
  <si>
    <r>
      <t xml:space="preserve">How would you rate the effectiveness of the policies and procedures that the entity has in place for the prevention, detection and mitigation of Information Communication Technology (ICT) Risks and Cyber risks?
</t>
    </r>
    <r>
      <rPr>
        <i/>
        <sz val="11"/>
        <color rgb="FF000000"/>
        <rFont val="Calibri"/>
        <family val="2"/>
        <charset val="161"/>
      </rPr>
      <t xml:space="preserve">Please consider 1 as the lowest value (Poor) and 10 as the highest value (Excellent).
</t>
    </r>
  </si>
  <si>
    <t>Value of the AUM(€) held by sub-depositaries as at the reference date</t>
  </si>
  <si>
    <t>To what extent does the entity carry the Information Communication Technology activities internally and/or externally? (Completely internally/ completely externally/ partially internally and partially externally)?</t>
  </si>
  <si>
    <r>
      <t xml:space="preserve">How would you rate the effectiveness and adequacy of the systems that the entity has in place to prevent, detect and mitigate ICT risks and Cyber risks?
</t>
    </r>
    <r>
      <rPr>
        <i/>
        <sz val="11"/>
        <color rgb="FF000000"/>
        <rFont val="Calibri"/>
        <family val="2"/>
        <charset val="161"/>
      </rPr>
      <t>Please consider 1 as the lowest value (Poor) and 10 as the highest value (Excellent).</t>
    </r>
  </si>
  <si>
    <r>
      <t xml:space="preserve">How would you rate the ICT activities carried out externally or partially externally if applicable.
</t>
    </r>
    <r>
      <rPr>
        <i/>
        <sz val="11"/>
        <color rgb="FF000000"/>
        <rFont val="Calibri"/>
        <family val="2"/>
        <charset val="161"/>
      </rPr>
      <t>Please consider 1 as the lowest value (Poor) and 10 as the highest value (Excellent).  In case this is not applicable please select N/A.</t>
    </r>
  </si>
  <si>
    <r>
      <t xml:space="preserve">How would you rate the ICT activities carried out internally or partially internally if applicable.
</t>
    </r>
    <r>
      <rPr>
        <i/>
        <sz val="12"/>
        <color rgb="FF000000"/>
        <rFont val="Calibri"/>
        <family val="2"/>
        <charset val="161"/>
      </rPr>
      <t>Please consider 1 as the lowest value (Poor) and 10 as the highest value (Excellent).  In case this is not applicable please select N/A.</t>
    </r>
  </si>
  <si>
    <t>Has the company experienced during the period cyber-attacks?
Please insert the number of the incidents (numeric i.e. 1,2,3 etc.) that had an impact on the entity (i.e. loss of data authenticity, integrity, confidentiality and theft of leak of data and information).  In case that no such incidents have occurred, please insert 0 (‘zero’).</t>
  </si>
  <si>
    <r>
      <t xml:space="preserve">How would you rate the extent to which the Business Continuity Plan is updated to address new, changing and emerging risks?
</t>
    </r>
    <r>
      <rPr>
        <i/>
        <sz val="12"/>
        <color rgb="FF000000"/>
        <rFont val="Calibri"/>
        <family val="2"/>
        <charset val="161"/>
      </rPr>
      <t>Please consider 1 as the lowest value (Poor) and 10 as the highest value (Excellent)</t>
    </r>
    <r>
      <rPr>
        <b/>
        <sz val="12"/>
        <color rgb="FF000000"/>
        <rFont val="Calibri"/>
        <family val="2"/>
        <charset val="161"/>
      </rPr>
      <t xml:space="preserve">
</t>
    </r>
  </si>
  <si>
    <t xml:space="preserve">National Code of the UCI </t>
  </si>
  <si>
    <r>
      <rPr>
        <b/>
        <sz val="11"/>
        <rFont val="Calibri"/>
        <family val="2"/>
        <charset val="161"/>
        <scheme val="minor"/>
      </rPr>
      <t xml:space="preserve">Portfolio liquidity profile
</t>
    </r>
    <r>
      <rPr>
        <sz val="11"/>
        <rFont val="Calibri"/>
        <family val="2"/>
        <charset val="161"/>
        <scheme val="minor"/>
      </rPr>
      <t xml:space="preserve">Fund Managers should report the percentage (%)of the UCI's NAV, that is can be liquidated, within each of the liquidity periods specified below. Each investment type should be assigned to one period only, and such assignment should be based on the shortest period, during which such a position could reasonably be liquidated (at, or near its carrying value). The total should equal 100%. </t>
    </r>
  </si>
  <si>
    <r>
      <t xml:space="preserve">Net Asset Value of the less liquid assets (€)
</t>
    </r>
    <r>
      <rPr>
        <sz val="11"/>
        <rFont val="Calibri"/>
        <family val="2"/>
        <charset val="161"/>
        <scheme val="minor"/>
      </rPr>
      <t>(</t>
    </r>
    <r>
      <rPr>
        <i/>
        <sz val="10"/>
        <rFont val="Calibri"/>
        <family val="2"/>
        <charset val="161"/>
        <scheme val="minor"/>
      </rPr>
      <t>Value of less  liquid assets or illiquid assets may include for example:
physical assets, unlisted equity, non-investment grade corporate bonds and  convertible bonds and loans etc)</t>
    </r>
  </si>
  <si>
    <t xml:space="preserve">Other </t>
  </si>
  <si>
    <t>Number of UCI's Independent Directors from the Management Company, the UCI or the service providers of the UCI.</t>
  </si>
  <si>
    <t xml:space="preserve">Number of UCI's Directors
</t>
  </si>
  <si>
    <r>
      <t>Number of</t>
    </r>
    <r>
      <rPr>
        <b/>
        <sz val="11"/>
        <rFont val="Calibri"/>
        <family val="2"/>
        <charset val="161"/>
        <scheme val="minor"/>
      </rPr>
      <t xml:space="preserve"> UCI's</t>
    </r>
    <r>
      <rPr>
        <sz val="11"/>
        <rFont val="Calibri"/>
        <family val="2"/>
        <charset val="161"/>
        <scheme val="minor"/>
      </rPr>
      <t xml:space="preserve"> Non Executive Directors</t>
    </r>
  </si>
  <si>
    <t>For each of the Undertakings of Collective Investments under Management, please provide the information requested below (The total number of completed columns in this section should be equal to the total number of Collective Investments under Management as per Section B. The cells in spared white columns, should be blank).
As noted in Section B, where UCIs is an umbrella, please provide the information requested  below, for each of the sub-funds, for each umbrella UCI.</t>
  </si>
  <si>
    <r>
      <rPr>
        <b/>
        <sz val="11"/>
        <rFont val="Calibri"/>
        <family val="2"/>
        <charset val="161"/>
        <scheme val="minor"/>
      </rPr>
      <t xml:space="preserve">Total </t>
    </r>
    <r>
      <rPr>
        <i/>
        <sz val="11"/>
        <rFont val="Calibri"/>
        <family val="2"/>
        <charset val="161"/>
        <scheme val="minor"/>
      </rPr>
      <t>(Please ensure that the total sum up to 100%)</t>
    </r>
  </si>
  <si>
    <r>
      <t>Total volume of subscriptions during the period (</t>
    </r>
    <r>
      <rPr>
        <b/>
        <sz val="11"/>
        <rFont val="Calibri"/>
        <family val="2"/>
        <charset val="161"/>
      </rPr>
      <t>€)</t>
    </r>
  </si>
  <si>
    <t>56.</t>
  </si>
  <si>
    <t>57.</t>
  </si>
  <si>
    <r>
      <t xml:space="preserve">How would you rate the integration of sustainability risks, especially greenwashing risk, into the risk management process?
</t>
    </r>
    <r>
      <rPr>
        <i/>
        <sz val="12"/>
        <rFont val="Calibri"/>
        <family val="2"/>
        <charset val="161"/>
      </rPr>
      <t>Please consider 1 as the lowest value (Poor) and 10 as the highest value (Excellent).</t>
    </r>
  </si>
  <si>
    <t>Section O - Internal Policies and Procedures</t>
  </si>
  <si>
    <r>
      <t>Section Q - Details of each Undertaking of Collective Investments (UCI) under Management</t>
    </r>
    <r>
      <rPr>
        <b/>
        <sz val="14"/>
        <color rgb="FFFF0000"/>
        <rFont val="Calibri"/>
        <family val="2"/>
        <charset val="161"/>
        <scheme val="minor"/>
      </rPr>
      <t xml:space="preserve"> </t>
    </r>
  </si>
  <si>
    <t>Total AUM + Clients assets</t>
  </si>
  <si>
    <r>
      <t xml:space="preserve">How would you rate the integration of sustainability risks and factors, in your decision making procedures (including portfolio management) and organisational requirements?
</t>
    </r>
    <r>
      <rPr>
        <i/>
        <sz val="12"/>
        <color rgb="FF000000"/>
        <rFont val="Calibri"/>
        <family val="2"/>
        <charset val="161"/>
      </rPr>
      <t>Please consider 1 as the lowest value (Poor) and 10 as the highest value (Excellent).</t>
    </r>
  </si>
  <si>
    <t>16.1</t>
  </si>
  <si>
    <t>Articles of the SFDR (EU) 2019/2088</t>
  </si>
  <si>
    <t>Art. 6</t>
  </si>
  <si>
    <t>Art. 8</t>
  </si>
  <si>
    <t>Art. 9</t>
  </si>
  <si>
    <t>Yes (all)</t>
  </si>
  <si>
    <t>No</t>
  </si>
  <si>
    <t>Yes (not all)</t>
  </si>
  <si>
    <t>16.2</t>
  </si>
  <si>
    <t>16.3</t>
  </si>
  <si>
    <t>Daily</t>
  </si>
  <si>
    <t>Weekly</t>
  </si>
  <si>
    <t>Monthly</t>
  </si>
  <si>
    <t>Quarterly</t>
  </si>
  <si>
    <t>Semi-annually</t>
  </si>
  <si>
    <t>Annually</t>
  </si>
  <si>
    <t>Higher than annually</t>
  </si>
  <si>
    <r>
      <rPr>
        <b/>
        <sz val="11"/>
        <color theme="1"/>
        <rFont val="Calibri"/>
        <family val="2"/>
        <charset val="161"/>
        <scheme val="minor"/>
      </rPr>
      <t>Redemptions profile</t>
    </r>
    <r>
      <rPr>
        <sz val="11"/>
        <color theme="1"/>
        <rFont val="Calibri"/>
        <family val="2"/>
        <charset val="161"/>
        <scheme val="minor"/>
      </rPr>
      <t xml:space="preserve">
</t>
    </r>
    <r>
      <rPr>
        <b/>
        <sz val="11"/>
        <color theme="1"/>
        <rFont val="Calibri"/>
        <family val="2"/>
        <charset val="161"/>
        <scheme val="minor"/>
      </rPr>
      <t>What is the available frequency of investor redemptions as per the UCI's offering documents?</t>
    </r>
    <r>
      <rPr>
        <sz val="11"/>
        <color theme="1"/>
        <rFont val="Calibri"/>
        <family val="2"/>
        <charset val="161"/>
        <scheme val="minor"/>
      </rPr>
      <t xml:space="preserve"> 
(For UCIs with one share class, please complete the available investor redemption frequency with 100%, and the remaining with 0%. For UCIs with multiple share classes, please complete accordingly.)</t>
    </r>
  </si>
  <si>
    <t>Ongoing charges and Performance Fee</t>
  </si>
  <si>
    <r>
      <rPr>
        <b/>
        <i/>
        <sz val="10"/>
        <rFont val="Calibri"/>
        <family val="2"/>
        <charset val="161"/>
        <scheme val="minor"/>
      </rPr>
      <t>Ongoing Charges</t>
    </r>
    <r>
      <rPr>
        <i/>
        <sz val="10"/>
        <rFont val="Calibri"/>
        <family val="2"/>
        <charset val="161"/>
        <scheme val="minor"/>
      </rPr>
      <t xml:space="preserve"> (please state the total amount of costs and fees charged to the UCI, excluding any performance fee charged. Please refer to  Definition 16 for further guidance.</t>
    </r>
  </si>
  <si>
    <t>Ongoing charges during the period (€):</t>
  </si>
  <si>
    <t>Ongoing charges during the prior period (€):</t>
  </si>
  <si>
    <t>Is one or more of the following  functions fully or partially delegated?</t>
  </si>
  <si>
    <t xml:space="preserve">Delegation of Functions: </t>
  </si>
  <si>
    <t>Delegation of Functions</t>
  </si>
  <si>
    <t>Fully delegated</t>
  </si>
  <si>
    <t>Partially delegated</t>
  </si>
  <si>
    <t>Not delegated</t>
  </si>
  <si>
    <t>6.5</t>
  </si>
  <si>
    <r>
      <t xml:space="preserve">Please state the amount of the Performance Fee charged during the period (if any), </t>
    </r>
    <r>
      <rPr>
        <b/>
        <u/>
        <sz val="11"/>
        <rFont val="Calibri"/>
        <family val="2"/>
        <charset val="161"/>
        <scheme val="minor"/>
      </rPr>
      <t>as a percentage of the NAV</t>
    </r>
  </si>
  <si>
    <r>
      <t xml:space="preserve">Please state the amount of the Management Fee included in the above 'Ongoing charges during the period' </t>
    </r>
    <r>
      <rPr>
        <b/>
        <u/>
        <sz val="11"/>
        <rFont val="Calibri"/>
        <family val="2"/>
        <charset val="161"/>
        <scheme val="minor"/>
      </rPr>
      <t>as a percentage of the NAV</t>
    </r>
  </si>
  <si>
    <r>
      <t>Please state the amount of the Performance Fee charged during the previous period (if any),</t>
    </r>
    <r>
      <rPr>
        <b/>
        <u/>
        <sz val="11"/>
        <rFont val="Calibri"/>
        <family val="2"/>
        <charset val="161"/>
        <scheme val="minor"/>
      </rPr>
      <t xml:space="preserve"> as a percentage of the NAV</t>
    </r>
  </si>
  <si>
    <t>Depositary and Sub-depositaries</t>
  </si>
  <si>
    <t>Insert the type of company acting as Depositary to the UCIs under management:</t>
  </si>
  <si>
    <t>Other entity as described in paragraph 11 of Directive 131-2014-05</t>
  </si>
  <si>
    <t>If the Administration function is stated as fully or partially delegated, does such delegation include the valuation of assets in the UCI's portfolio (either partially or fully)?</t>
  </si>
  <si>
    <t>Valuation of assets</t>
  </si>
  <si>
    <t xml:space="preserve">What is the maximum number of levels in the custody chain regarding each UCI?
(Your answer must be in integer number values)
</t>
  </si>
  <si>
    <t>Please state the types of the Sub-depositary companies:</t>
  </si>
  <si>
    <t>What type of company is the Sub-depositary 1?</t>
  </si>
  <si>
    <t>What type of company is the Sub-depositary 2?</t>
  </si>
  <si>
    <t>What type of company is the Sub-depositary 3?</t>
  </si>
  <si>
    <t>What type of company is the Sub-depositary 4?</t>
  </si>
  <si>
    <t>What type of company is the Sub-depositary 5?</t>
  </si>
  <si>
    <t>12.1.1</t>
  </si>
  <si>
    <t>12.1.2</t>
  </si>
  <si>
    <t>The number of Non Executive Directors reported in Question 12.1.1, is not greater than the total number of Directors reported in Question 12.1.</t>
  </si>
  <si>
    <t xml:space="preserve">The number of Independent Directors from the Management Company, the UCI or the service providers of the UCI reported in Question 12.1.2, is not greater than the Total number of Directors reported in Question 12.1. </t>
  </si>
  <si>
    <t>Yes, valuation is fully delegated</t>
  </si>
  <si>
    <t>Yes, valuation is partially delegated</t>
  </si>
  <si>
    <t>Credit Institution</t>
  </si>
  <si>
    <t>Investment Firm</t>
  </si>
  <si>
    <t>(i.e. depositary constitutes the first level of the custody chain. If the depositary has delegated the custody function to third parties, then the third party constitutes the second level in the custody chain etc.).</t>
  </si>
  <si>
    <t>The value of the AUM held by sub-depositaries of each UCI (Question 9) should be equal or less than the total AUM of each UCI (Question 7 of Section I).</t>
  </si>
  <si>
    <t xml:space="preserve">The breakdown of Redemptions profile sum up to 100% (Question 2.2) </t>
  </si>
  <si>
    <r>
      <t xml:space="preserve">How would you rate the integration of provisions relevant to sustainability and greenwashing, in your conflicts of interest policy?
</t>
    </r>
    <r>
      <rPr>
        <i/>
        <sz val="12"/>
        <rFont val="Calibri"/>
        <family val="2"/>
        <charset val="161"/>
      </rPr>
      <t>Please consider 1 as the lowest value (Poor) and 10 as the highest value (Excellent).</t>
    </r>
  </si>
  <si>
    <r>
      <rPr>
        <b/>
        <sz val="11"/>
        <rFont val="Calibri"/>
        <family val="2"/>
        <charset val="161"/>
      </rPr>
      <t xml:space="preserve">Customers included in the </t>
    </r>
    <r>
      <rPr>
        <b/>
        <u/>
        <sz val="11"/>
        <color theme="10"/>
        <rFont val="Calibri"/>
        <family val="2"/>
        <charset val="161"/>
      </rPr>
      <t>United Nations Security Council Consolidated List</t>
    </r>
    <r>
      <rPr>
        <b/>
        <sz val="11"/>
        <rFont val="Calibri"/>
        <family val="2"/>
        <charset val="161"/>
      </rPr>
      <t xml:space="preserve"> (UN Sanctions List) and/or</t>
    </r>
  </si>
  <si>
    <r>
      <rPr>
        <b/>
        <sz val="11"/>
        <rFont val="Calibri"/>
        <family val="2"/>
        <charset val="161"/>
      </rPr>
      <t xml:space="preserve">in the </t>
    </r>
    <r>
      <rPr>
        <b/>
        <u/>
        <sz val="11"/>
        <color theme="10"/>
        <rFont val="Calibri"/>
        <family val="2"/>
        <charset val="161"/>
      </rPr>
      <t>European Union Consolidated Financial Sanctions List</t>
    </r>
    <r>
      <rPr>
        <b/>
        <sz val="11"/>
        <rFont val="Calibri"/>
        <family val="2"/>
        <charset val="161"/>
      </rPr>
      <t xml:space="preserve"> (EU Sanctions List) (segregation of customers according to the relevant sanctions regime)</t>
    </r>
  </si>
  <si>
    <t>https://www.cysec.gov.cy/en-GB/legislation/sanctions/</t>
  </si>
  <si>
    <t>Sanctions Regime</t>
  </si>
  <si>
    <t>Number of customers included in the EU/UN Sanctions Lists as at the reference date</t>
  </si>
  <si>
    <t>Number of customers with frozen/blocked assets as at the reference date</t>
  </si>
  <si>
    <t>(EU Sanctions Map /</t>
  </si>
  <si>
    <t>UN Sanctions)</t>
  </si>
  <si>
    <r>
      <t>If you have selected the option "</t>
    </r>
    <r>
      <rPr>
        <b/>
        <sz val="11"/>
        <color rgb="FF000000"/>
        <rFont val="Calibri"/>
        <family val="2"/>
        <charset val="161"/>
      </rPr>
      <t>Any other Sanctions Regime (EU/UN)</t>
    </r>
    <r>
      <rPr>
        <sz val="11"/>
        <color theme="1"/>
        <rFont val="Calibri"/>
        <family val="2"/>
        <charset val="161"/>
        <scheme val="minor"/>
      </rPr>
      <t xml:space="preserve">" in </t>
    </r>
    <r>
      <rPr>
        <b/>
        <sz val="11"/>
        <color rgb="FF000000"/>
        <rFont val="Calibri"/>
        <family val="2"/>
        <charset val="161"/>
      </rPr>
      <t>Column C</t>
    </r>
    <r>
      <rPr>
        <sz val="11"/>
        <color theme="1"/>
        <rFont val="Calibri"/>
        <family val="2"/>
        <charset val="161"/>
        <scheme val="minor"/>
      </rPr>
      <t xml:space="preserve"> above, please specify in </t>
    </r>
    <r>
      <rPr>
        <b/>
        <sz val="11"/>
        <color rgb="FF000000"/>
        <rFont val="Calibri"/>
        <family val="2"/>
        <charset val="161"/>
      </rPr>
      <t>Cell C42</t>
    </r>
    <r>
      <rPr>
        <sz val="11"/>
        <color theme="1"/>
        <rFont val="Calibri"/>
        <family val="2"/>
        <charset val="161"/>
        <scheme val="minor"/>
      </rPr>
      <t xml:space="preserve"> below. Otherwise, please leave the </t>
    </r>
    <r>
      <rPr>
        <b/>
        <sz val="11"/>
        <color rgb="FF000000"/>
        <rFont val="Calibri"/>
        <family val="2"/>
        <charset val="161"/>
      </rPr>
      <t xml:space="preserve">Cell C42 </t>
    </r>
    <r>
      <rPr>
        <sz val="11"/>
        <color theme="1"/>
        <rFont val="Calibri"/>
        <family val="2"/>
        <charset val="161"/>
        <scheme val="minor"/>
      </rPr>
      <t>below blank.</t>
    </r>
  </si>
  <si>
    <r>
      <rPr>
        <b/>
        <sz val="11"/>
        <rFont val="Calibri"/>
        <family val="2"/>
        <charset val="161"/>
      </rPr>
      <t>Customers included in the U.S. OFAC’s Specially Designated Nationals And Blocked Persons List (the ‘</t>
    </r>
    <r>
      <rPr>
        <b/>
        <u/>
        <sz val="11"/>
        <color theme="10"/>
        <rFont val="Calibri"/>
        <family val="2"/>
        <charset val="161"/>
      </rPr>
      <t>SDN List</t>
    </r>
    <r>
      <rPr>
        <b/>
        <sz val="11"/>
        <rFont val="Calibri"/>
        <family val="2"/>
        <charset val="161"/>
      </rPr>
      <t>’)</t>
    </r>
  </si>
  <si>
    <t>Number of customers included in the SDN List as at the reference date</t>
  </si>
  <si>
    <r>
      <rPr>
        <b/>
        <sz val="11"/>
        <rFont val="Calibri"/>
        <family val="2"/>
        <charset val="161"/>
      </rPr>
      <t xml:space="preserve">Customers included in the U.K. Designated Persons Sanctions </t>
    </r>
    <r>
      <rPr>
        <b/>
        <u/>
        <sz val="11"/>
        <color theme="10"/>
        <rFont val="Calibri"/>
        <family val="2"/>
        <charset val="161"/>
      </rPr>
      <t>List</t>
    </r>
  </si>
  <si>
    <t>Number of customers included in the U.K. Designated Persons Sanctions List as at the reference date</t>
  </si>
  <si>
    <t>Section R - Customers subject to International Sanctions</t>
  </si>
  <si>
    <t>EU Afghanistan</t>
  </si>
  <si>
    <t>EU Belarus</t>
  </si>
  <si>
    <t>EU Burundi</t>
  </si>
  <si>
    <t>EU Central African Republic</t>
  </si>
  <si>
    <t>EU Chemical Weapons</t>
  </si>
  <si>
    <t>EU Cyber-attacks</t>
  </si>
  <si>
    <t>EU Democratic Republic of Congo</t>
  </si>
  <si>
    <t>EU Guatemala</t>
  </si>
  <si>
    <t>EU Guinea</t>
  </si>
  <si>
    <t>EU Guinea-Bissau</t>
  </si>
  <si>
    <t>EU Haiti</t>
  </si>
  <si>
    <t>EU Human Rights</t>
  </si>
  <si>
    <t>EU Iran</t>
  </si>
  <si>
    <t>EU Iraq</t>
  </si>
  <si>
    <t>EU Lebanon</t>
  </si>
  <si>
    <t>EU Libya</t>
  </si>
  <si>
    <t>EU Mali</t>
  </si>
  <si>
    <t>EU Moldova</t>
  </si>
  <si>
    <t>EU Myanmar/Burma</t>
  </si>
  <si>
    <t>EU Nicaragua</t>
  </si>
  <si>
    <t>EU Niger</t>
  </si>
  <si>
    <t>EU North Korea (DPRK)</t>
  </si>
  <si>
    <t>EU Somalia</t>
  </si>
  <si>
    <t>EU South Sudan</t>
  </si>
  <si>
    <t>EU Sudan</t>
  </si>
  <si>
    <t>EU Syria</t>
  </si>
  <si>
    <t>EU Terrorism (Al-Qaida)</t>
  </si>
  <si>
    <t>EU Terrorism (Hamas and Palestinian Islamic Jihad)</t>
  </si>
  <si>
    <t>EU Terrorism (General)</t>
  </si>
  <si>
    <t>EU Tunisia</t>
  </si>
  <si>
    <t>EU Turkey</t>
  </si>
  <si>
    <t>EU Ukraine (Crimea)</t>
  </si>
  <si>
    <t>EU Ukraine (MSF)</t>
  </si>
  <si>
    <t>EU Ukraine (oblasts)</t>
  </si>
  <si>
    <t>EU Ukraine (territorial integrity)</t>
  </si>
  <si>
    <t>EU Venezuela</t>
  </si>
  <si>
    <t>EU Yemen</t>
  </si>
  <si>
    <t>EU Zimbabwe</t>
  </si>
  <si>
    <t>UN Al-Shabaab</t>
  </si>
  <si>
    <t>UN ISIL (Da'esh) &amp; Al-Qaida</t>
  </si>
  <si>
    <t>UN Iraq</t>
  </si>
  <si>
    <t>UN Democratic Republic of Congo</t>
  </si>
  <si>
    <t>UN Sudan</t>
  </si>
  <si>
    <t>UN Lebanon</t>
  </si>
  <si>
    <t>UN North Korea (DPRK)</t>
  </si>
  <si>
    <t>UN Libya</t>
  </si>
  <si>
    <t>UN Afghanistan (Taliban)</t>
  </si>
  <si>
    <t>UN Guinea-Bissau</t>
  </si>
  <si>
    <t>UN Central African Republic</t>
  </si>
  <si>
    <t>UN Yemen</t>
  </si>
  <si>
    <t xml:space="preserve">UN South Sudan </t>
  </si>
  <si>
    <t>UN Haiti</t>
  </si>
  <si>
    <t>Any other Sanctions Regime (EU/UN)</t>
  </si>
  <si>
    <t>Customer Type</t>
  </si>
  <si>
    <t>Unitholder</t>
  </si>
  <si>
    <t>Individual Client</t>
  </si>
  <si>
    <t>Assets Under Management ('AUM') that are frozen/blocked as at the reference date</t>
  </si>
  <si>
    <t>AUM that were released or unfrozen during the reporting period</t>
  </si>
  <si>
    <t>Subscriptions/Deposits of customers included in the EU/UN Sanctions Lists during the reporting period</t>
  </si>
  <si>
    <t>Redemptions/Withdrawals of customers included in the EU/UN Sanctions Lists during the reporting period</t>
  </si>
  <si>
    <r>
      <rPr>
        <b/>
        <sz val="11"/>
        <rFont val="Calibri"/>
        <family val="2"/>
        <charset val="161"/>
      </rPr>
      <t xml:space="preserve">Validation Test: </t>
    </r>
    <r>
      <rPr>
        <sz val="11"/>
        <rFont val="Calibri"/>
        <family val="2"/>
        <charset val="161"/>
      </rPr>
      <t xml:space="preserve">When </t>
    </r>
    <r>
      <rPr>
        <b/>
        <sz val="11"/>
        <rFont val="Calibri"/>
        <family val="2"/>
        <charset val="161"/>
      </rPr>
      <t>Column C</t>
    </r>
    <r>
      <rPr>
        <sz val="11"/>
        <rFont val="Calibri"/>
        <family val="2"/>
        <charset val="161"/>
      </rPr>
      <t xml:space="preserve"> of each row is completed, automatically </t>
    </r>
    <r>
      <rPr>
        <b/>
        <sz val="11"/>
        <rFont val="Calibri"/>
        <family val="2"/>
        <charset val="161"/>
      </rPr>
      <t>Columns D-J</t>
    </r>
    <r>
      <rPr>
        <sz val="11"/>
        <rFont val="Calibri"/>
        <family val="2"/>
        <charset val="161"/>
      </rPr>
      <t xml:space="preserve"> of the same row become mandatory.</t>
    </r>
  </si>
  <si>
    <r>
      <rPr>
        <b/>
        <sz val="11"/>
        <rFont val="Calibri"/>
        <family val="2"/>
        <charset val="161"/>
      </rPr>
      <t xml:space="preserve">Validation Test: </t>
    </r>
    <r>
      <rPr>
        <sz val="11"/>
        <rFont val="Calibri"/>
        <family val="2"/>
        <charset val="161"/>
      </rPr>
      <t xml:space="preserve">When </t>
    </r>
    <r>
      <rPr>
        <b/>
        <sz val="11"/>
        <rFont val="Calibri"/>
        <family val="2"/>
        <charset val="161"/>
      </rPr>
      <t>Column C</t>
    </r>
    <r>
      <rPr>
        <sz val="11"/>
        <rFont val="Calibri"/>
        <family val="2"/>
        <charset val="161"/>
      </rPr>
      <t xml:space="preserve"> of each row is completed, automatically </t>
    </r>
    <r>
      <rPr>
        <b/>
        <sz val="11"/>
        <rFont val="Calibri"/>
        <family val="2"/>
        <charset val="161"/>
      </rPr>
      <t>Columns D-H</t>
    </r>
    <r>
      <rPr>
        <sz val="11"/>
        <rFont val="Calibri"/>
        <family val="2"/>
        <charset val="161"/>
      </rPr>
      <t xml:space="preserve"> of the same row become mandatory.</t>
    </r>
  </si>
  <si>
    <t>Subscriptions/Deposits of customers included in the SDN List during the reporting period</t>
  </si>
  <si>
    <t>Redemptions/Withdrawals of customers included in the SDN List during the reporting period</t>
  </si>
  <si>
    <t>Subscriptions/Deposits of customers included in the U.K. Sanctions List during the reporting period</t>
  </si>
  <si>
    <t>Redemptions/Withdrawals of customers included in the U.K. Sanctions List during the reporting period</t>
  </si>
  <si>
    <t>Customers</t>
  </si>
  <si>
    <t>Mandatory</t>
  </si>
  <si>
    <t>Drop Down</t>
  </si>
  <si>
    <t>Duplication</t>
  </si>
  <si>
    <r>
      <rPr>
        <b/>
        <sz val="12"/>
        <rFont val="Calibri"/>
        <family val="2"/>
        <charset val="161"/>
        <scheme val="minor"/>
      </rPr>
      <t>b)</t>
    </r>
    <r>
      <rPr>
        <sz val="12"/>
        <rFont val="Calibri"/>
        <family val="2"/>
        <charset val="161"/>
        <scheme val="minor"/>
      </rPr>
      <t xml:space="preserve"> Please complete </t>
    </r>
    <r>
      <rPr>
        <b/>
        <u/>
        <sz val="12"/>
        <rFont val="Calibri"/>
        <family val="2"/>
        <charset val="161"/>
        <scheme val="minor"/>
      </rPr>
      <t>all</t>
    </r>
    <r>
      <rPr>
        <sz val="12"/>
        <rFont val="Calibri"/>
        <family val="2"/>
        <charset val="161"/>
        <scheme val="minor"/>
      </rPr>
      <t xml:space="preserve"> green cells from Sections A, B, C1, C2, D, E, F, G, H, I, K, L, M, N, O, P, Q and R in </t>
    </r>
    <r>
      <rPr>
        <b/>
        <u/>
        <sz val="12"/>
        <rFont val="Calibri"/>
        <family val="2"/>
        <charset val="161"/>
        <scheme val="minor"/>
      </rPr>
      <t>CAPITAL</t>
    </r>
    <r>
      <rPr>
        <sz val="12"/>
        <rFont val="Calibri"/>
        <family val="2"/>
        <charset val="161"/>
        <scheme val="minor"/>
      </rPr>
      <t xml:space="preserve"> Letters.</t>
    </r>
  </si>
  <si>
    <t>9.1.1</t>
  </si>
  <si>
    <t>9.1.2</t>
  </si>
  <si>
    <t>9.1.3</t>
  </si>
  <si>
    <t>9.1.4</t>
  </si>
  <si>
    <t>11.3</t>
  </si>
  <si>
    <t>11.4</t>
  </si>
  <si>
    <t>11.2.1 Number of third parties, as defined in question 11.2.</t>
  </si>
  <si>
    <t>11.3.1 Number of third parties, as defined in question 11.3.</t>
  </si>
  <si>
    <t>The breakdown of the types of unitholders (Question 11) is equal to the total number of unitholders reported in Section B (cell K18).</t>
  </si>
  <si>
    <t>If the answer in Question 11.2 is greater than zero, then the answer in Question 11.2.1 is greater than zero.</t>
  </si>
  <si>
    <t>If the answer in Question 11.3 is greater than zero, then the answer in Question 11.3.1 is greater than zero.</t>
  </si>
  <si>
    <t>FATF high risk and increased monitoring jurisdictions and/or EU high risk third countries</t>
  </si>
  <si>
    <t>Does any of the entity's shareholders and/or BOs belong to any of the following groups?</t>
  </si>
  <si>
    <t>Customers from countries included in the FATF High Risk and Increased Monitoring Jurisdictions</t>
  </si>
  <si>
    <t>http://www.fatf-gafi.org/</t>
  </si>
  <si>
    <r>
      <t>countries included in the FATF High Risk and Increased Monitoring Jurisdictions List? If Yes, please enter the total number of such customers. If No, please enter 0 ("zero").</t>
    </r>
    <r>
      <rPr>
        <sz val="12"/>
        <rFont val="Calibri"/>
        <family val="2"/>
        <charset val="161"/>
      </rPr>
      <t xml:space="preserve"> 
Please include FATF High-Risk Jurisdictions and FATF Jurisdictions under Increased Monitoring.</t>
    </r>
  </si>
  <si>
    <r>
      <t xml:space="preserve">countries included in the FATF High Risk and Increased Monitoring Jurisdictions
</t>
    </r>
    <r>
      <rPr>
        <sz val="12"/>
        <color rgb="FF000000"/>
        <rFont val="Calibri"/>
        <family val="2"/>
        <charset val="161"/>
      </rPr>
      <t>Please include FATF High-Risk Jurisdictions and FATF Jurisdictions under Increased Monitoring.</t>
    </r>
  </si>
  <si>
    <r>
      <t xml:space="preserve">Please enter the total number of :
i. </t>
    </r>
    <r>
      <rPr>
        <b/>
        <u/>
        <sz val="12"/>
        <color rgb="FF000000"/>
        <rFont val="Calibri"/>
        <family val="2"/>
        <charset val="161"/>
      </rPr>
      <t>unitholders</t>
    </r>
    <r>
      <rPr>
        <b/>
        <sz val="12"/>
        <color rgb="FF000000"/>
        <rFont val="Calibri"/>
        <family val="2"/>
        <charset val="161"/>
      </rPr>
      <t xml:space="preserve"> who invest through the UCIs under the management  in financial assets/instruments/investments in European Commission High Risk Third Countries and/or FATF High-Risk and Increased Monitoring Jurisdictions and/or EU list of non-cooperative jurisdictions for tax purposes and/or their business activities are related with imports/exports of goods with those countries </t>
    </r>
    <r>
      <rPr>
        <b/>
        <u/>
        <sz val="12"/>
        <color rgb="FF000000"/>
        <rFont val="Calibri"/>
        <family val="2"/>
        <charset val="161"/>
      </rPr>
      <t xml:space="preserve">and
ii. </t>
    </r>
    <r>
      <rPr>
        <b/>
        <sz val="12"/>
        <color rgb="FF000000"/>
        <rFont val="Calibri"/>
        <family val="2"/>
        <charset val="161"/>
      </rPr>
      <t xml:space="preserve"> </t>
    </r>
    <r>
      <rPr>
        <b/>
        <u/>
        <sz val="12"/>
        <color rgb="FF000000"/>
        <rFont val="Calibri"/>
        <family val="2"/>
        <charset val="161"/>
      </rPr>
      <t>individual clients</t>
    </r>
    <r>
      <rPr>
        <b/>
        <sz val="12"/>
        <color rgb="FF000000"/>
        <rFont val="Calibri"/>
        <family val="2"/>
        <charset val="161"/>
      </rPr>
      <t xml:space="preserve"> who hold financial assets/instruments/investments in European Commission High Risk Third Countries and/or FATF High-Risk and Increased Monitoring Jurisdictions and/or EU list of non-cooperative jurisdictions for tax purposes and/or their business activities are related with imports/exports of goods with those countries.
</t>
    </r>
    <r>
      <rPr>
        <i/>
        <sz val="11"/>
        <color rgb="FF000000"/>
        <rFont val="Calibri"/>
        <family val="2"/>
        <charset val="161"/>
      </rPr>
      <t>Please see Section L for the countries mentioned above.</t>
    </r>
  </si>
  <si>
    <r>
      <rPr>
        <b/>
        <sz val="12"/>
        <color theme="1"/>
        <rFont val="Calibri"/>
        <family val="2"/>
        <charset val="161"/>
        <scheme val="minor"/>
      </rPr>
      <t>f)</t>
    </r>
    <r>
      <rPr>
        <sz val="12"/>
        <color theme="1"/>
        <rFont val="Calibri"/>
        <family val="2"/>
        <charset val="161"/>
        <scheme val="minor"/>
      </rPr>
      <t xml:space="preserve"> Before submission, it must be ensured that the Summary Result in the tab "Validation Tests" indicates 'Validated'. This ensures that all control   
    checks in the aforesaid tab indicate 'TRUE'. Kindly note, that an explanation for each control test is provided.</t>
    </r>
  </si>
  <si>
    <t>Does the company market the units of UCIs through a branch or branches established in:</t>
  </si>
  <si>
    <t>The total number of unitholders from countries included in the FATF High Risk and Increased Monitoring Jurisdictions does not exceed the total number of Unitholders</t>
  </si>
  <si>
    <t>The total number of individual clients from countries included in the FATF High Risk and Increased Monitoring Jurisdictions does not exceed the total number of Individual clients</t>
  </si>
  <si>
    <t>The total AUM of unitholders from countries included in the FATF High Risk and Increased Monitoring Jurisdictions does not exceed  the total AUM of Undertaking of Collective Investments</t>
  </si>
  <si>
    <t>The total Individual Clients' Assets of individual clients from countries included in the FATF High Risk and Increased Monitoring Jurisdictions does not exceed  the total Clients' Assets of individual clients</t>
  </si>
  <si>
    <t>The total Subscriptions/Deposits of Customers from countries included in the FATF High Risk and Increased Monitoring Jurisdictions does not exceed  the total Subscriptions/Deposits</t>
  </si>
  <si>
    <t>The total Redemptions/Withdrawals of Customers from countries included in the FATF High Risk and Increased Monitoring Jurisdictions does not exceed  the total Redemptions/Withdrawals</t>
  </si>
  <si>
    <t>The total number of customers or customers' whose BOs residence is in countries included in the FATF High Risk and Increased Monitoring Jurisdictions does not exceed the total number of customers reported in Section B (cells K18 and I31).</t>
  </si>
  <si>
    <t>The total number of customers who hold financial assets/instruments/investments in European Commission High Risk Third Countries and/or FATF High Risk and Increased Monitoring Jurisdictions and/or European Tax List Countries does not exceed the total number of customers reported in Section B (cells K18 and I31).</t>
  </si>
  <si>
    <t>Sustainable Finance</t>
  </si>
  <si>
    <r>
      <t xml:space="preserve">Relevant Legal Framework: 
- SFDR - (EU) 2019/2088, </t>
    </r>
    <r>
      <rPr>
        <u/>
        <sz val="9"/>
        <rFont val="Calibri"/>
        <family val="2"/>
        <charset val="161"/>
        <scheme val="minor"/>
      </rPr>
      <t>as amended by Article 25 of the TR 2020/852</t>
    </r>
    <r>
      <rPr>
        <sz val="9"/>
        <rFont val="Calibri"/>
        <family val="2"/>
        <charset val="161"/>
        <scheme val="minor"/>
      </rPr>
      <t xml:space="preserve"> </t>
    </r>
    <r>
      <rPr>
        <b/>
        <sz val="9"/>
        <rFont val="Calibri"/>
        <family val="2"/>
        <charset val="161"/>
        <scheme val="minor"/>
      </rPr>
      <t>('SFDR')</t>
    </r>
    <r>
      <rPr>
        <sz val="9"/>
        <rFont val="Calibri"/>
        <family val="2"/>
        <charset val="161"/>
        <scheme val="minor"/>
      </rPr>
      <t xml:space="preserve"> and (EU) 2022/1288 </t>
    </r>
    <r>
      <rPr>
        <b/>
        <sz val="9"/>
        <rFont val="Calibri"/>
        <family val="2"/>
        <charset val="161"/>
        <scheme val="minor"/>
      </rPr>
      <t>('SFDR 2')</t>
    </r>
    <r>
      <rPr>
        <sz val="9"/>
        <rFont val="Calibri"/>
        <family val="2"/>
        <charset val="161"/>
        <scheme val="minor"/>
      </rPr>
      <t xml:space="preserve">
- AIFM - Delegated Regulation 2021/1255/EU
- UCITS - Delegated Directive 2021/1270/EU transposed into CySEC Directive DI78-2012-3C
- Taxonomy  Regulation (EU) 2020/852</t>
    </r>
  </si>
  <si>
    <t>16.4</t>
  </si>
  <si>
    <t>Where the UCI's disclosure obligations fall under Article 8 of the SFDR, please provide the following information:</t>
  </si>
  <si>
    <t xml:space="preserve">In addition to the above, does the the UCI's disclosure obligations fall under Article 6, 8 or 9 of the SFDR? </t>
  </si>
  <si>
    <t>16.4.1</t>
  </si>
  <si>
    <t>16.4.2</t>
  </si>
  <si>
    <t>Please provide the percentage of AUM invested in economic activities with ESG Characteristics</t>
  </si>
  <si>
    <t>16.4.3</t>
  </si>
  <si>
    <t>16.4.3.1</t>
  </si>
  <si>
    <t>16.4.3.2</t>
  </si>
  <si>
    <t>16.4.4</t>
  </si>
  <si>
    <t>16.4.5</t>
  </si>
  <si>
    <t xml:space="preserve">Does the UCI comply with the Do No Significant Harm Principle AS refered to under  Article 2(17) and Article 2a of the SFDR as amended by the TR (Article 25(1) of the TR)? </t>
  </si>
  <si>
    <t>16.5</t>
  </si>
  <si>
    <t>Where the UCI's disclosure obligations fall under Article 9 of the SFDR, please provide the following information:</t>
  </si>
  <si>
    <t>16.5.1</t>
  </si>
  <si>
    <t>16.5.2</t>
  </si>
  <si>
    <t>Please provide the percentage of AUM invested in economic activities with Sustainable objectives</t>
  </si>
  <si>
    <t>16.5.3</t>
  </si>
  <si>
    <t>16.5.4</t>
  </si>
  <si>
    <t>16.5.5</t>
  </si>
  <si>
    <t>16.5.6</t>
  </si>
  <si>
    <t xml:space="preserve">Does the company publish on its website information about its policies on the integration of sustainability risks in their investment decision making process? (SFDR art. 3) </t>
  </si>
  <si>
    <t>Does the company publish on its website information on whether it considers (art. 4(1)(a) of the SFDR)  or does not consider (art. 4(1)(b) of the SFDR), Principal Adverse Impacts according to the relevant provisions in the SFDR? (SFDR art. 4)</t>
  </si>
  <si>
    <t>Does the company publish on its website sustainability related information for each financial product falling under the scope of articles 8 or 9 of the SFDR? (SFDR art. 10)</t>
  </si>
  <si>
    <t>3.3</t>
  </si>
  <si>
    <t>3.5</t>
  </si>
  <si>
    <t>58.</t>
  </si>
  <si>
    <t xml:space="preserve">Lockup Period </t>
  </si>
  <si>
    <t>Does the UCI have a lockup period?</t>
  </si>
  <si>
    <t xml:space="preserve">What is the lockup period in years? (only if previous Yes) </t>
  </si>
  <si>
    <t xml:space="preserve">Notice Period </t>
  </si>
  <si>
    <t>2.4.1</t>
  </si>
  <si>
    <t>Does the UCI have a notice period for redemptions?</t>
  </si>
  <si>
    <t>2.4.2</t>
  </si>
  <si>
    <t xml:space="preserve">What is the notice period in months? (only if previous Yes) </t>
  </si>
  <si>
    <t>Where the UCI considers Principal Adverse Impacts (PAIs) on Sustainability factors, does its Precontractual Disclosures include the information requested in accordance with Art. 7 of th SFDR?</t>
  </si>
  <si>
    <r>
      <t xml:space="preserve">If the answer to 16.4.3 is yes, please provide the degree to which investments are in </t>
    </r>
    <r>
      <rPr>
        <b/>
        <u/>
        <sz val="11"/>
        <rFont val="Calibri"/>
        <family val="2"/>
        <charset val="161"/>
        <scheme val="minor"/>
      </rPr>
      <t>environmentally</t>
    </r>
    <r>
      <rPr>
        <b/>
        <sz val="11"/>
        <rFont val="Calibri"/>
        <family val="2"/>
        <charset val="161"/>
        <scheme val="minor"/>
      </rPr>
      <t xml:space="preserve"> sustainable economic activities per Article 17 of the SFDR 2</t>
    </r>
  </si>
  <si>
    <t>If the answer to 16.4.3 is yes, please provide the degree to which investments in enviromentally sustainable economic activities as calculated under Article 17 of the SFDR 2, are in economic activities that qualify as environmentally sustainable under Article 3 of the TR (Article 6 of the TR) i.e Taxonomy aligned sustainable investments</t>
  </si>
  <si>
    <t xml:space="preserve">Does the UCI comply with the Do No Significant Harm Principle AS referred to under Article 2(17) and Article 2a of the SFDR as amended by the TR (Article 25(1) of the TR)? </t>
  </si>
  <si>
    <t>Do the UCI's Precontractual Disclosures include the additional information required under article 9 of SFDR (i.e. information required under Annex III of SFDR 2) (SFDR art. 9)?</t>
  </si>
  <si>
    <t>Do the UCI's Precontractual Disclosures include the additional information required under article 8 of SFDR (i.e. information included in Annex II of SFDR 2)?</t>
  </si>
  <si>
    <t xml:space="preserve">Do the UCI's Periodic Reports include the additional information required under article 11 of SFDR (i.e. information included in Annex IV of SFDR 2)? </t>
  </si>
  <si>
    <r>
      <t xml:space="preserve">Please provide the degree to which investments are in </t>
    </r>
    <r>
      <rPr>
        <b/>
        <u/>
        <sz val="11"/>
        <rFont val="Calibri"/>
        <family val="2"/>
        <charset val="161"/>
        <scheme val="minor"/>
      </rPr>
      <t>environmentally</t>
    </r>
    <r>
      <rPr>
        <b/>
        <sz val="11"/>
        <rFont val="Calibri"/>
        <family val="2"/>
        <charset val="161"/>
        <scheme val="minor"/>
      </rPr>
      <t xml:space="preserve"> sustainable economic activities per Article 17 of the SFDR 2</t>
    </r>
  </si>
  <si>
    <t>Please provide the degree to which investments in enviromentally sustainable economic activities as calculated under Article 17 of the SFDR 2, are in economic activities that qualify as environmentally sustainable under Article 3 of the TR (Article 5 of the TR) i.e  Taxonomy aligned sustainable investments</t>
  </si>
  <si>
    <t>Does the UCI invest in enviromentally sustainable economic activities per Article 2(17) of the SFDR?</t>
  </si>
  <si>
    <t>Does the UCI's Precontractual Disclosures include the manner in which sustainability risks are integrated in their investment decisions and the likely impacts of sustainability risks on the returns of the financial products made available? (SFDR art 6.)</t>
  </si>
  <si>
    <t xml:space="preserve">Section M - Marketing and Website Disclosure Obligations </t>
  </si>
  <si>
    <r>
      <rPr>
        <b/>
        <sz val="12"/>
        <rFont val="Calibri"/>
        <family val="2"/>
        <charset val="161"/>
        <scheme val="minor"/>
      </rPr>
      <t>Section A</t>
    </r>
    <r>
      <rPr>
        <sz val="12"/>
        <rFont val="Calibri"/>
        <family val="2"/>
        <charset val="161"/>
        <scheme val="minor"/>
      </rPr>
      <t xml:space="preserve">: General Information
</t>
    </r>
    <r>
      <rPr>
        <b/>
        <sz val="12"/>
        <rFont val="Calibri"/>
        <family val="2"/>
        <charset val="161"/>
        <scheme val="minor"/>
      </rPr>
      <t>Section B</t>
    </r>
    <r>
      <rPr>
        <sz val="12"/>
        <rFont val="Calibri"/>
        <family val="2"/>
        <charset val="161"/>
        <scheme val="minor"/>
      </rPr>
      <t xml:space="preserve">: Clientele
</t>
    </r>
    <r>
      <rPr>
        <b/>
        <sz val="12"/>
        <rFont val="Calibri"/>
        <family val="2"/>
        <charset val="161"/>
        <scheme val="minor"/>
      </rPr>
      <t>Section C1</t>
    </r>
    <r>
      <rPr>
        <sz val="12"/>
        <rFont val="Calibri"/>
        <family val="2"/>
        <charset val="161"/>
        <scheme val="minor"/>
      </rPr>
      <t xml:space="preserve">: Assets Under Management (AUM) for Undertaking of Collective Investments
</t>
    </r>
    <r>
      <rPr>
        <b/>
        <sz val="12"/>
        <rFont val="Calibri"/>
        <family val="2"/>
        <charset val="161"/>
        <scheme val="minor"/>
      </rPr>
      <t>Section C2</t>
    </r>
    <r>
      <rPr>
        <sz val="12"/>
        <rFont val="Calibri"/>
        <family val="2"/>
        <charset val="161"/>
        <scheme val="minor"/>
      </rPr>
      <t xml:space="preserve">: Clients' Assets for Individual Clients
</t>
    </r>
    <r>
      <rPr>
        <b/>
        <sz val="12"/>
        <rFont val="Calibri"/>
        <family val="2"/>
        <charset val="161"/>
        <scheme val="minor"/>
      </rPr>
      <t>Section D</t>
    </r>
    <r>
      <rPr>
        <sz val="12"/>
        <rFont val="Calibri"/>
        <family val="2"/>
        <charset val="161"/>
        <scheme val="minor"/>
      </rPr>
      <t xml:space="preserve">: Information of Top 10 Unitholders
</t>
    </r>
    <r>
      <rPr>
        <b/>
        <sz val="12"/>
        <rFont val="Calibri"/>
        <family val="2"/>
        <charset val="161"/>
        <scheme val="minor"/>
      </rPr>
      <t>Section E</t>
    </r>
    <r>
      <rPr>
        <sz val="12"/>
        <rFont val="Calibri"/>
        <family val="2"/>
        <charset val="161"/>
        <scheme val="minor"/>
      </rPr>
      <t xml:space="preserve">: Financial Information
</t>
    </r>
    <r>
      <rPr>
        <b/>
        <sz val="12"/>
        <rFont val="Calibri"/>
        <family val="2"/>
        <charset val="161"/>
        <scheme val="minor"/>
      </rPr>
      <t>Section F</t>
    </r>
    <r>
      <rPr>
        <sz val="12"/>
        <rFont val="Calibri"/>
        <family val="2"/>
        <charset val="161"/>
        <scheme val="minor"/>
      </rPr>
      <t xml:space="preserve">: Governance and Ownership
</t>
    </r>
    <r>
      <rPr>
        <b/>
        <sz val="12"/>
        <rFont val="Calibri"/>
        <family val="2"/>
        <charset val="161"/>
        <scheme val="minor"/>
      </rPr>
      <t>Section G</t>
    </r>
    <r>
      <rPr>
        <sz val="12"/>
        <rFont val="Calibri"/>
        <family val="2"/>
        <charset val="161"/>
        <scheme val="minor"/>
      </rPr>
      <t xml:space="preserve">: Services
</t>
    </r>
    <r>
      <rPr>
        <b/>
        <sz val="12"/>
        <rFont val="Calibri"/>
        <family val="2"/>
        <charset val="161"/>
        <scheme val="minor"/>
      </rPr>
      <t>Section H</t>
    </r>
    <r>
      <rPr>
        <sz val="12"/>
        <rFont val="Calibri"/>
        <family val="2"/>
        <charset val="161"/>
        <scheme val="minor"/>
      </rPr>
      <t xml:space="preserve">: Network
</t>
    </r>
    <r>
      <rPr>
        <b/>
        <sz val="12"/>
        <rFont val="Calibri"/>
        <family val="2"/>
        <charset val="161"/>
        <scheme val="minor"/>
      </rPr>
      <t>Section I</t>
    </r>
    <r>
      <rPr>
        <sz val="12"/>
        <rFont val="Calibri"/>
        <family val="2"/>
        <charset val="161"/>
        <scheme val="minor"/>
      </rPr>
      <t xml:space="preserve">: Details of each Undertaking of Collective Investments (UCI) under Management
</t>
    </r>
    <r>
      <rPr>
        <b/>
        <sz val="12"/>
        <rFont val="Calibri"/>
        <family val="2"/>
        <charset val="161"/>
        <scheme val="minor"/>
      </rPr>
      <t>Section K</t>
    </r>
    <r>
      <rPr>
        <sz val="12"/>
        <rFont val="Calibri"/>
        <family val="2"/>
        <charset val="161"/>
        <scheme val="minor"/>
      </rPr>
      <t xml:space="preserve">: Products, Services and Transactions
</t>
    </r>
    <r>
      <rPr>
        <b/>
        <sz val="12"/>
        <rFont val="Calibri"/>
        <family val="2"/>
        <charset val="161"/>
        <scheme val="minor"/>
      </rPr>
      <t xml:space="preserve">Section L: </t>
    </r>
    <r>
      <rPr>
        <sz val="12"/>
        <rFont val="Calibri"/>
        <family val="2"/>
        <charset val="161"/>
        <scheme val="minor"/>
      </rPr>
      <t xml:space="preserve"> Countries and Geographical Areas
</t>
    </r>
    <r>
      <rPr>
        <b/>
        <sz val="12"/>
        <rFont val="Calibri"/>
        <family val="2"/>
        <charset val="161"/>
        <scheme val="minor"/>
      </rPr>
      <t>Section M:</t>
    </r>
    <r>
      <rPr>
        <sz val="12"/>
        <rFont val="Calibri"/>
        <family val="2"/>
        <charset val="161"/>
        <scheme val="minor"/>
      </rPr>
      <t xml:space="preserve"> Marketing and Website Disclosure Obligations
</t>
    </r>
    <r>
      <rPr>
        <b/>
        <sz val="12"/>
        <rFont val="Calibri"/>
        <family val="2"/>
        <charset val="161"/>
        <scheme val="minor"/>
      </rPr>
      <t>Section N:</t>
    </r>
    <r>
      <rPr>
        <sz val="12"/>
        <rFont val="Calibri"/>
        <family val="2"/>
        <charset val="161"/>
        <scheme val="minor"/>
      </rPr>
      <t xml:space="preserve"> Customers Analysis</t>
    </r>
    <r>
      <rPr>
        <b/>
        <sz val="12"/>
        <rFont val="Calibri"/>
        <family val="2"/>
        <charset val="161"/>
        <scheme val="minor"/>
      </rPr>
      <t xml:space="preserve">
Section O: </t>
    </r>
    <r>
      <rPr>
        <sz val="12"/>
        <rFont val="Calibri"/>
        <family val="2"/>
        <charset val="161"/>
        <scheme val="minor"/>
      </rPr>
      <t xml:space="preserve">Internal Policies and Procedures
</t>
    </r>
    <r>
      <rPr>
        <b/>
        <sz val="12"/>
        <rFont val="Calibri"/>
        <family val="2"/>
        <charset val="161"/>
        <scheme val="minor"/>
      </rPr>
      <t xml:space="preserve">Section P: </t>
    </r>
    <r>
      <rPr>
        <sz val="12"/>
        <rFont val="Calibri"/>
        <family val="2"/>
        <charset val="161"/>
        <scheme val="minor"/>
      </rPr>
      <t xml:space="preserve">Geographical Analysis
</t>
    </r>
    <r>
      <rPr>
        <b/>
        <sz val="12"/>
        <rFont val="Calibri"/>
        <family val="2"/>
        <charset val="161"/>
        <scheme val="minor"/>
      </rPr>
      <t>Section Q:</t>
    </r>
    <r>
      <rPr>
        <sz val="12"/>
        <rFont val="Calibri"/>
        <family val="2"/>
        <charset val="161"/>
        <scheme val="minor"/>
      </rPr>
      <t xml:space="preserve"> Details of each Undertaking of Collective Investments (UCI) under Management
</t>
    </r>
    <r>
      <rPr>
        <b/>
        <sz val="12"/>
        <rFont val="Calibri"/>
        <family val="2"/>
        <charset val="161"/>
        <scheme val="minor"/>
      </rPr>
      <t xml:space="preserve">Section R: </t>
    </r>
    <r>
      <rPr>
        <sz val="12"/>
        <rFont val="Calibri"/>
        <family val="2"/>
        <charset val="161"/>
        <scheme val="minor"/>
      </rPr>
      <t>Customers subject to International Sanctions</t>
    </r>
  </si>
  <si>
    <r>
      <rPr>
        <b/>
        <sz val="12"/>
        <color theme="1"/>
        <rFont val="Calibri"/>
        <family val="2"/>
        <charset val="161"/>
        <scheme val="minor"/>
      </rPr>
      <t>g)</t>
    </r>
    <r>
      <rPr>
        <sz val="12"/>
        <color theme="1"/>
        <rFont val="Calibri"/>
        <family val="2"/>
        <charset val="161"/>
        <scheme val="minor"/>
      </rPr>
      <t xml:space="preserve"> Reference date is the date as at the end of the reporting period e.g. if the reporting period is 01/01/2024-31/12/2024, the reference 
    date is 31/12/2024.</t>
    </r>
  </si>
  <si>
    <t xml:space="preserve">Does the company ensure that the ESG related information provided in the company's marketing communications are constistent to the information provided in precontractual and periodic disclosures pursuant to the SFDR regulations? (SFDR art. 13) </t>
  </si>
  <si>
    <t>Does the company publish on its website information on its remuneration policies and procecures consistency with the integration of sustainability risks? (SFDR art.5)</t>
  </si>
  <si>
    <r>
      <t xml:space="preserve">How would you rate the adequacy of information in the Company's remuneration policies on how such policies are conistent with the integration of sustaianbility risks?
</t>
    </r>
    <r>
      <rPr>
        <i/>
        <sz val="12"/>
        <color rgb="FF000000"/>
        <rFont val="Calibri"/>
        <family val="2"/>
        <charset val="161"/>
      </rPr>
      <t>Please consider 1 as the lowest value (Poor) and 10 as the highest value (Excellent)</t>
    </r>
    <r>
      <rPr>
        <b/>
        <sz val="12"/>
        <color rgb="FF000000"/>
        <rFont val="Calibri"/>
        <family val="2"/>
        <charset val="161"/>
      </rPr>
      <t>.</t>
    </r>
  </si>
  <si>
    <t>3.6</t>
  </si>
  <si>
    <t>Website disclosure obligations - Sustainable Finance Disclosures Regulations (SFDR)</t>
  </si>
  <si>
    <r>
      <rPr>
        <b/>
        <sz val="11"/>
        <color theme="1"/>
        <rFont val="Calibri"/>
        <family val="2"/>
        <charset val="161"/>
        <scheme val="minor"/>
      </rPr>
      <t>Does the company maintain a website?</t>
    </r>
    <r>
      <rPr>
        <sz val="11"/>
        <color theme="1"/>
        <rFont val="Calibri"/>
        <family val="2"/>
        <charset val="161"/>
        <scheme val="minor"/>
      </rPr>
      <t xml:space="preserve">
</t>
    </r>
    <r>
      <rPr>
        <i/>
        <sz val="11"/>
        <color theme="1"/>
        <rFont val="Calibri"/>
        <family val="2"/>
        <charset val="161"/>
        <scheme val="minor"/>
      </rPr>
      <t>If yes, please complete the questions 3.2-3.6 below.</t>
    </r>
  </si>
  <si>
    <t>Period in months</t>
  </si>
  <si>
    <t>more than 12 months</t>
  </si>
  <si>
    <t>Period in years</t>
  </si>
  <si>
    <t>more than 15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</si>
</sst>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quot;* #,##0.00_);_(&quot;$&quot;* \(#,##0.00\);_(&quot;$&quot;* &quot;-&quot;??_);_(@_)"/>
    <numFmt numFmtId="165" formatCode="_(* #,##0.00_);_(* \(#,##0.00\);_(* &quot;-&quot;??_);_(@_)"/>
    <numFmt numFmtId="166" formatCode="_-* #,##0\ _€_-;\-* #,##0\ _€_-;_-* &quot;-&quot;??\ _€_-;_-@_-"/>
    <numFmt numFmtId="167" formatCode="[$€-2]\ #,##0;\-[$€-2]\ #,##0"/>
    <numFmt numFmtId="168" formatCode="_(&quot;€&quot;* #,##0.00_);_(&quot;€&quot;* \(#,##0.00\);_(&quot;€&quot;* &quot;-&quot;??_);_(@_)"/>
    <numFmt numFmtId="169" formatCode="&quot; &quot;#,##0.00&quot; &quot;;&quot; (&quot;#,##0.00&quot;)&quot;;&quot; -&quot;00&quot; &quot;;&quot; &quot;@&quot; &quot;"/>
    <numFmt numFmtId="170" formatCode="&quot; &quot;#,##0&quot;   &quot;;&quot;-&quot;#,##0&quot;   &quot;;&quot; -&quot;00&quot;   &quot;;&quot; &quot;@&quot; &quot;"/>
    <numFmt numFmtId="171" formatCode="#,##0\ &quot;€&quot;"/>
    <numFmt numFmtId="172" formatCode="[$€-2]\ #,##0"/>
  </numFmts>
  <fonts count="118" x14ac:knownFonts="1">
    <font>
      <sz val="11"/>
      <color theme="1"/>
      <name val="Calibri"/>
      <family val="2"/>
      <charset val="161"/>
      <scheme val="minor"/>
    </font>
    <font>
      <sz val="11"/>
      <color theme="1"/>
      <name val="Calibri"/>
      <family val="2"/>
      <scheme val="minor"/>
    </font>
    <font>
      <sz val="11"/>
      <color theme="1"/>
      <name val="Calibri"/>
      <family val="2"/>
      <scheme val="minor"/>
    </font>
    <font>
      <sz val="12"/>
      <name val="Times New Roman"/>
      <family val="1"/>
      <charset val="161"/>
    </font>
    <font>
      <sz val="11"/>
      <color theme="1"/>
      <name val="Calibri"/>
      <family val="2"/>
      <charset val="161"/>
      <scheme val="minor"/>
    </font>
    <font>
      <sz val="12"/>
      <color theme="1"/>
      <name val="Times New Roman"/>
      <family val="1"/>
      <charset val="161"/>
    </font>
    <font>
      <b/>
      <sz val="12"/>
      <color theme="1"/>
      <name val="Times New Roman"/>
      <family val="1"/>
      <charset val="161"/>
    </font>
    <font>
      <b/>
      <sz val="11"/>
      <color theme="1"/>
      <name val="Calibri"/>
      <family val="2"/>
      <charset val="161"/>
      <scheme val="minor"/>
    </font>
    <font>
      <sz val="12"/>
      <color indexed="8"/>
      <name val="Calibri"/>
      <family val="2"/>
      <charset val="161"/>
      <scheme val="minor"/>
    </font>
    <font>
      <b/>
      <sz val="12"/>
      <color indexed="8"/>
      <name val="Calibri"/>
      <family val="2"/>
      <charset val="161"/>
      <scheme val="minor"/>
    </font>
    <font>
      <b/>
      <sz val="11"/>
      <color indexed="8"/>
      <name val="Calibri"/>
      <family val="2"/>
      <charset val="161"/>
      <scheme val="minor"/>
    </font>
    <font>
      <b/>
      <sz val="11"/>
      <name val="Calibri"/>
      <family val="2"/>
      <charset val="161"/>
      <scheme val="minor"/>
    </font>
    <font>
      <sz val="12"/>
      <color theme="1"/>
      <name val="Calibri"/>
      <family val="2"/>
      <charset val="161"/>
      <scheme val="minor"/>
    </font>
    <font>
      <sz val="11"/>
      <color rgb="FF777777"/>
      <name val="Calibri"/>
      <family val="2"/>
      <charset val="161"/>
      <scheme val="minor"/>
    </font>
    <font>
      <sz val="11"/>
      <color rgb="FFFF0000"/>
      <name val="Calibri"/>
      <family val="2"/>
      <charset val="161"/>
      <scheme val="minor"/>
    </font>
    <font>
      <sz val="11"/>
      <color theme="0"/>
      <name val="Calibri"/>
      <family val="2"/>
      <charset val="161"/>
      <scheme val="minor"/>
    </font>
    <font>
      <i/>
      <sz val="10"/>
      <color theme="1"/>
      <name val="Times New Roman"/>
      <family val="1"/>
      <charset val="161"/>
    </font>
    <font>
      <i/>
      <sz val="10"/>
      <name val="Times New Roman"/>
      <family val="1"/>
      <charset val="161"/>
    </font>
    <font>
      <b/>
      <sz val="11"/>
      <color theme="4"/>
      <name val="Calibri"/>
      <family val="2"/>
      <charset val="161"/>
      <scheme val="minor"/>
    </font>
    <font>
      <i/>
      <sz val="11"/>
      <name val="Calibri"/>
      <family val="2"/>
      <charset val="161"/>
      <scheme val="minor"/>
    </font>
    <font>
      <i/>
      <sz val="11"/>
      <color indexed="8"/>
      <name val="Calibri"/>
      <family val="2"/>
      <charset val="161"/>
      <scheme val="minor"/>
    </font>
    <font>
      <sz val="10"/>
      <color indexed="8"/>
      <name val="Calibri"/>
      <family val="2"/>
      <charset val="161"/>
      <scheme val="minor"/>
    </font>
    <font>
      <sz val="11"/>
      <name val="Calibri"/>
      <family val="2"/>
      <charset val="161"/>
      <scheme val="minor"/>
    </font>
    <font>
      <sz val="11"/>
      <color theme="0" tint="-0.34998626667073579"/>
      <name val="Calibri"/>
      <family val="2"/>
      <charset val="161"/>
      <scheme val="minor"/>
    </font>
    <font>
      <b/>
      <sz val="12"/>
      <name val="Calibri"/>
      <family val="2"/>
      <charset val="161"/>
      <scheme val="minor"/>
    </font>
    <font>
      <i/>
      <sz val="10"/>
      <name val="Calibri"/>
      <family val="2"/>
      <charset val="161"/>
      <scheme val="minor"/>
    </font>
    <font>
      <sz val="12"/>
      <name val="Calibri"/>
      <family val="2"/>
      <charset val="161"/>
      <scheme val="minor"/>
    </font>
    <font>
      <i/>
      <sz val="9"/>
      <name val="Calibri"/>
      <family val="2"/>
      <charset val="161"/>
      <scheme val="minor"/>
    </font>
    <font>
      <i/>
      <sz val="10"/>
      <color rgb="FFD60093"/>
      <name val="Calibri"/>
      <family val="2"/>
      <charset val="161"/>
      <scheme val="minor"/>
    </font>
    <font>
      <b/>
      <i/>
      <sz val="12"/>
      <name val="Calibri"/>
      <family val="2"/>
      <charset val="161"/>
      <scheme val="minor"/>
    </font>
    <font>
      <b/>
      <sz val="12"/>
      <color theme="1"/>
      <name val="Calibri"/>
      <family val="2"/>
      <charset val="161"/>
      <scheme val="minor"/>
    </font>
    <font>
      <sz val="11"/>
      <color rgb="FF000000"/>
      <name val="Calibri"/>
      <family val="2"/>
      <charset val="161"/>
    </font>
    <font>
      <b/>
      <sz val="12"/>
      <color rgb="FFFFFFFF"/>
      <name val="Calibri"/>
      <family val="2"/>
      <charset val="161"/>
    </font>
    <font>
      <sz val="11"/>
      <color rgb="FF000000"/>
      <name val="Calibri"/>
      <family val="2"/>
      <charset val="161"/>
      <scheme val="minor"/>
    </font>
    <font>
      <b/>
      <sz val="12"/>
      <color theme="0"/>
      <name val="Calibri"/>
      <family val="2"/>
      <charset val="161"/>
      <scheme val="minor"/>
    </font>
    <font>
      <b/>
      <sz val="14"/>
      <color theme="0"/>
      <name val="Calibri"/>
      <family val="2"/>
      <charset val="161"/>
      <scheme val="minor"/>
    </font>
    <font>
      <b/>
      <u/>
      <sz val="14"/>
      <color theme="1"/>
      <name val="Calibri"/>
      <family val="2"/>
      <charset val="161"/>
      <scheme val="minor"/>
    </font>
    <font>
      <b/>
      <sz val="14"/>
      <color theme="1"/>
      <name val="Calibri"/>
      <family val="2"/>
      <charset val="161"/>
      <scheme val="minor"/>
    </font>
    <font>
      <b/>
      <sz val="12"/>
      <color rgb="FF000000"/>
      <name val="Calibri"/>
      <family val="2"/>
      <charset val="161"/>
      <scheme val="minor"/>
    </font>
    <font>
      <sz val="12"/>
      <color rgb="FFFF0000"/>
      <name val="Calibri"/>
      <family val="2"/>
      <charset val="161"/>
      <scheme val="minor"/>
    </font>
    <font>
      <sz val="12"/>
      <color theme="0"/>
      <name val="Calibri"/>
      <family val="2"/>
      <charset val="161"/>
      <scheme val="minor"/>
    </font>
    <font>
      <i/>
      <sz val="10"/>
      <color rgb="FFCC0099"/>
      <name val="Calibri"/>
      <family val="2"/>
      <charset val="161"/>
      <scheme val="minor"/>
    </font>
    <font>
      <i/>
      <sz val="10"/>
      <color rgb="FFFF0000"/>
      <name val="Calibri"/>
      <family val="2"/>
      <charset val="161"/>
      <scheme val="minor"/>
    </font>
    <font>
      <i/>
      <sz val="10"/>
      <color theme="1"/>
      <name val="Calibri"/>
      <family val="2"/>
      <charset val="161"/>
      <scheme val="minor"/>
    </font>
    <font>
      <i/>
      <sz val="12"/>
      <name val="Calibri"/>
      <family val="2"/>
      <charset val="161"/>
      <scheme val="minor"/>
    </font>
    <font>
      <b/>
      <sz val="14"/>
      <color theme="1"/>
      <name val="Times New Roman"/>
      <family val="1"/>
      <charset val="161"/>
    </font>
    <font>
      <b/>
      <u/>
      <sz val="12"/>
      <name val="Calibri"/>
      <family val="2"/>
      <charset val="161"/>
      <scheme val="minor"/>
    </font>
    <font>
      <b/>
      <i/>
      <u/>
      <sz val="10"/>
      <color theme="1"/>
      <name val="Calibri"/>
      <family val="2"/>
      <charset val="161"/>
      <scheme val="minor"/>
    </font>
    <font>
      <sz val="10"/>
      <color rgb="FFD60093"/>
      <name val="Calibri"/>
      <family val="2"/>
      <charset val="161"/>
      <scheme val="minor"/>
    </font>
    <font>
      <i/>
      <sz val="11"/>
      <color rgb="FFD60093"/>
      <name val="Calibri"/>
      <family val="2"/>
      <charset val="161"/>
      <scheme val="minor"/>
    </font>
    <font>
      <b/>
      <i/>
      <sz val="11"/>
      <name val="Calibri"/>
      <family val="2"/>
      <charset val="161"/>
      <scheme val="minor"/>
    </font>
    <font>
      <b/>
      <sz val="11"/>
      <color rgb="FF000000"/>
      <name val="Calibri"/>
      <family val="2"/>
      <charset val="161"/>
      <scheme val="minor"/>
    </font>
    <font>
      <sz val="12"/>
      <color rgb="FF000000"/>
      <name val="Calibri"/>
      <family val="2"/>
      <charset val="161"/>
    </font>
    <font>
      <i/>
      <u/>
      <sz val="10"/>
      <name val="Calibri"/>
      <family val="2"/>
      <charset val="161"/>
      <scheme val="minor"/>
    </font>
    <font>
      <b/>
      <sz val="10"/>
      <name val="Calibri"/>
      <family val="2"/>
      <charset val="161"/>
      <scheme val="minor"/>
    </font>
    <font>
      <sz val="10"/>
      <color theme="1"/>
      <name val="Calibri"/>
      <family val="2"/>
      <charset val="161"/>
      <scheme val="minor"/>
    </font>
    <font>
      <b/>
      <sz val="14"/>
      <name val="Calibri"/>
      <family val="2"/>
      <charset val="161"/>
      <scheme val="minor"/>
    </font>
    <font>
      <i/>
      <sz val="12"/>
      <color theme="1"/>
      <name val="Calibri"/>
      <family val="2"/>
      <charset val="161"/>
      <scheme val="minor"/>
    </font>
    <font>
      <b/>
      <i/>
      <sz val="12"/>
      <color theme="1"/>
      <name val="Calibri"/>
      <family val="2"/>
      <charset val="161"/>
      <scheme val="minor"/>
    </font>
    <font>
      <b/>
      <sz val="11"/>
      <color rgb="FF000000"/>
      <name val="Calibri"/>
      <family val="2"/>
      <charset val="161"/>
    </font>
    <font>
      <b/>
      <sz val="12"/>
      <color rgb="FF000000"/>
      <name val="Calibri"/>
      <family val="2"/>
      <charset val="161"/>
    </font>
    <font>
      <sz val="12"/>
      <color theme="1"/>
      <name val="Calibri"/>
      <family val="2"/>
      <scheme val="minor"/>
    </font>
    <font>
      <b/>
      <sz val="10"/>
      <color indexed="81"/>
      <name val="Calibri"/>
      <family val="2"/>
      <charset val="161"/>
      <scheme val="minor"/>
    </font>
    <font>
      <b/>
      <sz val="11"/>
      <color rgb="FFFF0000"/>
      <name val="Calibri"/>
      <family val="2"/>
      <charset val="161"/>
      <scheme val="minor"/>
    </font>
    <font>
      <sz val="12"/>
      <color rgb="FF000000"/>
      <name val="Times New Roman"/>
      <family val="1"/>
      <charset val="161"/>
    </font>
    <font>
      <b/>
      <sz val="11"/>
      <color theme="3" tint="0.39997558519241921"/>
      <name val="Calibri"/>
      <family val="2"/>
      <charset val="161"/>
      <scheme val="minor"/>
    </font>
    <font>
      <b/>
      <sz val="12"/>
      <color theme="3" tint="0.39997558519241921"/>
      <name val="Calibri"/>
      <family val="2"/>
      <charset val="161"/>
      <scheme val="minor"/>
    </font>
    <font>
      <b/>
      <sz val="16"/>
      <color theme="0"/>
      <name val="Calibri"/>
      <family val="2"/>
      <charset val="161"/>
      <scheme val="minor"/>
    </font>
    <font>
      <b/>
      <sz val="12"/>
      <name val="Calibri"/>
      <family val="2"/>
      <scheme val="minor"/>
    </font>
    <font>
      <b/>
      <sz val="12"/>
      <color theme="1"/>
      <name val="Calibri"/>
      <family val="2"/>
      <scheme val="minor"/>
    </font>
    <font>
      <b/>
      <sz val="12"/>
      <color theme="0"/>
      <name val="Calibri"/>
      <family val="2"/>
      <scheme val="minor"/>
    </font>
    <font>
      <i/>
      <sz val="12"/>
      <color theme="1"/>
      <name val="Calibri"/>
      <family val="2"/>
      <scheme val="minor"/>
    </font>
    <font>
      <sz val="12"/>
      <color rgb="FF000000"/>
      <name val="Calibri"/>
      <family val="2"/>
      <charset val="161"/>
      <scheme val="minor"/>
    </font>
    <font>
      <b/>
      <sz val="11"/>
      <color theme="0"/>
      <name val="Calibri"/>
      <family val="2"/>
      <charset val="161"/>
      <scheme val="minor"/>
    </font>
    <font>
      <sz val="12"/>
      <color theme="0" tint="-0.34998626667073579"/>
      <name val="Calibri"/>
      <family val="2"/>
      <charset val="161"/>
      <scheme val="minor"/>
    </font>
    <font>
      <i/>
      <sz val="10"/>
      <color theme="0"/>
      <name val="Calibri"/>
      <family val="2"/>
      <charset val="161"/>
      <scheme val="minor"/>
    </font>
    <font>
      <sz val="11"/>
      <color theme="0" tint="-0.249977111117893"/>
      <name val="Calibri"/>
      <family val="2"/>
      <charset val="161"/>
      <scheme val="minor"/>
    </font>
    <font>
      <sz val="14"/>
      <color theme="0"/>
      <name val="Calibri"/>
      <family val="2"/>
      <charset val="161"/>
      <scheme val="minor"/>
    </font>
    <font>
      <sz val="10"/>
      <name val="Calibri"/>
      <family val="2"/>
      <charset val="161"/>
      <scheme val="minor"/>
    </font>
    <font>
      <u/>
      <sz val="11"/>
      <color theme="10"/>
      <name val="Calibri"/>
      <family val="2"/>
      <charset val="161"/>
      <scheme val="minor"/>
    </font>
    <font>
      <b/>
      <sz val="14"/>
      <color rgb="FF000000"/>
      <name val="Calibri"/>
      <family val="2"/>
      <charset val="161"/>
      <scheme val="minor"/>
    </font>
    <font>
      <i/>
      <sz val="10"/>
      <color rgb="FF000000"/>
      <name val="Calibri"/>
      <family val="2"/>
      <charset val="161"/>
      <scheme val="minor"/>
    </font>
    <font>
      <i/>
      <sz val="12"/>
      <color rgb="FF000000"/>
      <name val="Calibri"/>
      <family val="2"/>
      <charset val="161"/>
      <scheme val="minor"/>
    </font>
    <font>
      <b/>
      <sz val="14"/>
      <color rgb="FF000000"/>
      <name val="Calibri"/>
      <family val="2"/>
      <charset val="161"/>
    </font>
    <font>
      <b/>
      <sz val="14"/>
      <color theme="0"/>
      <name val="Calibri"/>
      <family val="2"/>
      <charset val="161"/>
    </font>
    <font>
      <i/>
      <sz val="11"/>
      <color rgb="FF000000"/>
      <name val="Calibri"/>
      <family val="2"/>
      <charset val="161"/>
    </font>
    <font>
      <b/>
      <i/>
      <sz val="12"/>
      <color rgb="FF000000"/>
      <name val="Calibri"/>
      <family val="2"/>
      <charset val="161"/>
    </font>
    <font>
      <b/>
      <i/>
      <sz val="10"/>
      <name val="Calibri"/>
      <family val="2"/>
      <charset val="161"/>
      <scheme val="minor"/>
    </font>
    <font>
      <b/>
      <sz val="10"/>
      <color theme="1"/>
      <name val="Calibri"/>
      <family val="2"/>
      <charset val="161"/>
      <scheme val="minor"/>
    </font>
    <font>
      <sz val="9"/>
      <name val="Calibri"/>
      <family val="2"/>
      <charset val="161"/>
      <scheme val="minor"/>
    </font>
    <font>
      <b/>
      <sz val="12"/>
      <name val="Calibri"/>
      <family val="2"/>
      <charset val="161"/>
    </font>
    <font>
      <b/>
      <u/>
      <sz val="12"/>
      <color rgb="FF000000"/>
      <name val="Calibri"/>
      <family val="2"/>
      <charset val="161"/>
    </font>
    <font>
      <i/>
      <sz val="11"/>
      <color rgb="FF000000"/>
      <name val="Calibri"/>
      <family val="2"/>
      <charset val="161"/>
      <scheme val="minor"/>
    </font>
    <font>
      <b/>
      <i/>
      <u/>
      <sz val="12"/>
      <color rgb="FF000000"/>
      <name val="Calibri"/>
      <family val="2"/>
      <charset val="161"/>
    </font>
    <font>
      <b/>
      <i/>
      <sz val="11"/>
      <color rgb="FF000000"/>
      <name val="Calibri"/>
      <family val="2"/>
      <charset val="161"/>
    </font>
    <font>
      <i/>
      <sz val="10"/>
      <color rgb="FF000000"/>
      <name val="Calibri"/>
      <family val="2"/>
      <charset val="161"/>
    </font>
    <font>
      <i/>
      <sz val="12"/>
      <color rgb="FF000000"/>
      <name val="Calibri"/>
      <family val="2"/>
      <charset val="161"/>
    </font>
    <font>
      <sz val="11"/>
      <color rgb="FF0070C0"/>
      <name val="Calibri"/>
      <family val="2"/>
      <charset val="161"/>
      <scheme val="minor"/>
    </font>
    <font>
      <sz val="12"/>
      <name val="Calibri"/>
      <family val="2"/>
      <scheme val="minor"/>
    </font>
    <font>
      <b/>
      <sz val="14"/>
      <name val="Calibri"/>
      <family val="2"/>
      <scheme val="minor"/>
    </font>
    <font>
      <sz val="11"/>
      <name val="Calibri"/>
      <family val="2"/>
      <scheme val="minor"/>
    </font>
    <font>
      <b/>
      <i/>
      <sz val="10"/>
      <color theme="1"/>
      <name val="Calibri"/>
      <family val="2"/>
      <charset val="161"/>
      <scheme val="minor"/>
    </font>
    <font>
      <b/>
      <u/>
      <sz val="11"/>
      <name val="Calibri"/>
      <family val="2"/>
      <charset val="161"/>
      <scheme val="minor"/>
    </font>
    <font>
      <sz val="12"/>
      <name val="Calibri"/>
      <family val="2"/>
      <charset val="161"/>
    </font>
    <font>
      <b/>
      <sz val="14"/>
      <color rgb="FFFF0000"/>
      <name val="Calibri"/>
      <family val="2"/>
      <charset val="161"/>
      <scheme val="minor"/>
    </font>
    <font>
      <b/>
      <sz val="11"/>
      <color rgb="FFFF0000"/>
      <name val="Calibri"/>
      <family val="2"/>
      <charset val="161"/>
    </font>
    <font>
      <i/>
      <sz val="11"/>
      <color theme="1"/>
      <name val="Calibri"/>
      <family val="2"/>
      <charset val="161"/>
      <scheme val="minor"/>
    </font>
    <font>
      <sz val="12"/>
      <color theme="0" tint="-0.249977111117893"/>
      <name val="Calibri"/>
      <family val="2"/>
      <charset val="161"/>
      <scheme val="minor"/>
    </font>
    <font>
      <b/>
      <sz val="12"/>
      <color theme="0" tint="-0.249977111117893"/>
      <name val="Calibri"/>
      <family val="2"/>
      <charset val="161"/>
      <scheme val="minor"/>
    </font>
    <font>
      <b/>
      <sz val="11"/>
      <name val="Calibri"/>
      <family val="2"/>
      <charset val="161"/>
    </font>
    <font>
      <i/>
      <sz val="12"/>
      <name val="Calibri"/>
      <family val="2"/>
      <charset val="161"/>
    </font>
    <font>
      <b/>
      <u/>
      <sz val="11"/>
      <color theme="10"/>
      <name val="Calibri"/>
      <family val="2"/>
      <charset val="161"/>
      <scheme val="minor"/>
    </font>
    <font>
      <b/>
      <u/>
      <sz val="11"/>
      <color theme="10"/>
      <name val="Calibri"/>
      <family val="2"/>
      <charset val="161"/>
    </font>
    <font>
      <sz val="11"/>
      <name val="Calibri"/>
      <family val="2"/>
      <charset val="161"/>
    </font>
    <font>
      <b/>
      <sz val="11"/>
      <color theme="0" tint="-0.34998626667073579"/>
      <name val="Calibri"/>
      <family val="2"/>
      <charset val="161"/>
    </font>
    <font>
      <b/>
      <sz val="11"/>
      <color theme="0" tint="-0.34998626667073579"/>
      <name val="Calibri"/>
      <family val="2"/>
      <charset val="161"/>
      <scheme val="minor"/>
    </font>
    <font>
      <b/>
      <sz val="9"/>
      <name val="Calibri"/>
      <family val="2"/>
      <charset val="161"/>
      <scheme val="minor"/>
    </font>
    <font>
      <u/>
      <sz val="9"/>
      <name val="Calibri"/>
      <family val="2"/>
      <charset val="161"/>
      <scheme val="minor"/>
    </font>
  </fonts>
  <fills count="2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FFFFFF"/>
        <bgColor rgb="FFFFFFFF"/>
      </patternFill>
    </fill>
    <fill>
      <patternFill patternType="solid">
        <fgColor rgb="FF00FF00"/>
        <bgColor indexed="64"/>
      </patternFill>
    </fill>
    <fill>
      <patternFill patternType="solid">
        <fgColor theme="6" tint="0.79998168889431442"/>
        <bgColor rgb="FFE2EFDA"/>
      </patternFill>
    </fill>
    <fill>
      <patternFill patternType="solid">
        <fgColor rgb="FFB0CA7C"/>
        <bgColor rgb="FFA9D08E"/>
      </patternFill>
    </fill>
    <fill>
      <patternFill patternType="solid">
        <fgColor rgb="FFB0CA7C"/>
        <bgColor indexed="64"/>
      </patternFill>
    </fill>
    <fill>
      <patternFill patternType="solid">
        <fgColor theme="8" tint="0.59999389629810485"/>
        <bgColor rgb="FFFFFFFF"/>
      </patternFill>
    </fill>
    <fill>
      <patternFill patternType="solid">
        <fgColor theme="4" tint="-0.249977111117893"/>
        <bgColor indexed="64"/>
      </patternFill>
    </fill>
    <fill>
      <patternFill patternType="solid">
        <fgColor theme="8" tint="-0.249977111117893"/>
        <bgColor rgb="FF2F75B5"/>
      </patternFill>
    </fill>
    <fill>
      <patternFill patternType="solid">
        <fgColor theme="8" tint="-0.249977111117893"/>
        <bgColor rgb="FFFFFFFF"/>
      </patternFill>
    </fill>
    <fill>
      <patternFill patternType="solid">
        <fgColor rgb="FFC00000"/>
        <bgColor indexed="64"/>
      </patternFill>
    </fill>
    <fill>
      <patternFill patternType="solid">
        <fgColor theme="0"/>
        <bgColor rgb="FFFFFFFF"/>
      </patternFill>
    </fill>
    <fill>
      <patternFill patternType="solid">
        <fgColor rgb="FFE2EFDA"/>
        <bgColor rgb="FFE2EFDA"/>
      </patternFill>
    </fill>
    <fill>
      <patternFill patternType="solid">
        <fgColor rgb="FFB0CA7C"/>
        <bgColor rgb="FFE2EFDA"/>
      </patternFill>
    </fill>
    <fill>
      <patternFill patternType="solid">
        <fgColor theme="6" tint="0.79998168889431442"/>
        <bgColor rgb="FFA9D08E"/>
      </patternFill>
    </fill>
    <fill>
      <patternFill patternType="solid">
        <fgColor rgb="FFA9D08E"/>
        <bgColor rgb="FFA9D08E"/>
      </patternFill>
    </fill>
    <fill>
      <patternFill patternType="solid">
        <fgColor theme="4" tint="0.59999389629810485"/>
        <bgColor rgb="FFE2EFDA"/>
      </patternFill>
    </fill>
    <fill>
      <patternFill patternType="solid">
        <fgColor theme="5" tint="0.39997558519241921"/>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tint="-0.34998626667073579"/>
      </right>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theme="0" tint="-0.34998626667073579"/>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theme="0" tint="-0.499984740745262"/>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medium">
        <color theme="0" tint="-0.499984740745262"/>
      </top>
      <bottom style="medium">
        <color theme="0" tint="-0.499984740745262"/>
      </bottom>
      <diagonal/>
    </border>
    <border>
      <left/>
      <right style="medium">
        <color theme="0" tint="-0.499984740745262"/>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2" tint="-0.249977111117893"/>
      </left>
      <right/>
      <top style="thin">
        <color theme="2" tint="-0.249977111117893"/>
      </top>
      <bottom/>
      <diagonal/>
    </border>
    <border>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top/>
      <bottom/>
      <diagonal/>
    </border>
    <border>
      <left/>
      <right style="thin">
        <color theme="2" tint="-0.249977111117893"/>
      </right>
      <top/>
      <bottom/>
      <diagonal/>
    </border>
    <border>
      <left style="thin">
        <color theme="2" tint="-0.249977111117893"/>
      </left>
      <right/>
      <top/>
      <bottom style="thin">
        <color theme="2" tint="-0.249977111117893"/>
      </bottom>
      <diagonal/>
    </border>
    <border>
      <left/>
      <right/>
      <top/>
      <bottom style="thin">
        <color theme="2" tint="-0.249977111117893"/>
      </bottom>
      <diagonal/>
    </border>
    <border>
      <left/>
      <right style="thin">
        <color theme="2" tint="-0.249977111117893"/>
      </right>
      <top/>
      <bottom style="thin">
        <color theme="2" tint="-0.249977111117893"/>
      </bottom>
      <diagonal/>
    </border>
    <border>
      <left/>
      <right/>
      <top style="thin">
        <color rgb="FF000000"/>
      </top>
      <bottom/>
      <diagonal/>
    </border>
    <border>
      <left/>
      <right style="medium">
        <color theme="0" tint="-0.249977111117893"/>
      </right>
      <top/>
      <bottom/>
      <diagonal/>
    </border>
    <border>
      <left style="thin">
        <color theme="2" tint="-0.249977111117893"/>
      </left>
      <right/>
      <top/>
      <bottom style="thin">
        <color theme="0" tint="-0.34998626667073579"/>
      </bottom>
      <diagonal/>
    </border>
    <border>
      <left/>
      <right style="thin">
        <color theme="2" tint="-0.249977111117893"/>
      </right>
      <top/>
      <bottom style="thin">
        <color theme="0" tint="-0.34998626667073579"/>
      </bottom>
      <diagonal/>
    </border>
    <border>
      <left/>
      <right/>
      <top style="thin">
        <color theme="2" tint="-0.249977111117893"/>
      </top>
      <bottom style="thin">
        <color theme="2" tint="-0.249977111117893"/>
      </bottom>
      <diagonal/>
    </border>
    <border>
      <left style="thin">
        <color theme="0"/>
      </left>
      <right style="thin">
        <color theme="0"/>
      </right>
      <top style="thin">
        <color theme="0"/>
      </top>
      <bottom style="thin">
        <color theme="0"/>
      </bottom>
      <diagonal/>
    </border>
    <border>
      <left style="medium">
        <color theme="0"/>
      </left>
      <right/>
      <top/>
      <bottom/>
      <diagonal/>
    </border>
    <border>
      <left/>
      <right/>
      <top style="medium">
        <color theme="0"/>
      </top>
      <bottom/>
      <diagonal/>
    </border>
    <border>
      <left style="medium">
        <color theme="0"/>
      </left>
      <right/>
      <top style="thin">
        <color indexed="64"/>
      </top>
      <bottom style="medium">
        <color theme="0"/>
      </bottom>
      <diagonal/>
    </border>
    <border>
      <left/>
      <right/>
      <top style="thin">
        <color indexed="64"/>
      </top>
      <bottom style="medium">
        <color theme="0"/>
      </bottom>
      <diagonal/>
    </border>
    <border>
      <left style="medium">
        <color indexed="64"/>
      </left>
      <right/>
      <top/>
      <bottom/>
      <diagonal/>
    </border>
    <border>
      <left/>
      <right style="medium">
        <color indexed="64"/>
      </right>
      <top/>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s>
  <cellStyleXfs count="16">
    <xf numFmtId="0" fontId="0" fillId="0" borderId="0"/>
    <xf numFmtId="165" fontId="4" fillId="0" borderId="0" applyFont="0" applyFill="0" applyBorder="0" applyAlignment="0" applyProtection="0"/>
    <xf numFmtId="9" fontId="4" fillId="0" borderId="0" applyFont="0" applyFill="0" applyBorder="0" applyAlignment="0" applyProtection="0"/>
    <xf numFmtId="0" fontId="31" fillId="0" borderId="0" applyNumberFormat="0" applyFont="0" applyBorder="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2" fillId="0" borderId="0"/>
    <xf numFmtId="164" fontId="1" fillId="0" borderId="0" applyFont="0" applyFill="0" applyBorder="0" applyAlignment="0" applyProtection="0"/>
    <xf numFmtId="168" fontId="4" fillId="0" borderId="0" applyFont="0" applyFill="0" applyBorder="0" applyAlignment="0" applyProtection="0"/>
    <xf numFmtId="0" fontId="31" fillId="0" borderId="0" applyNumberFormat="0" applyFont="0" applyBorder="0" applyProtection="0"/>
    <xf numFmtId="169" fontId="31" fillId="0" borderId="0" applyFont="0" applyFill="0" applyBorder="0" applyAlignment="0" applyProtection="0"/>
    <xf numFmtId="0" fontId="1" fillId="0" borderId="0"/>
    <xf numFmtId="0" fontId="31" fillId="0" borderId="0"/>
    <xf numFmtId="9" fontId="31" fillId="0" borderId="0" applyFont="0" applyFill="0" applyBorder="0" applyAlignment="0" applyProtection="0"/>
    <xf numFmtId="0" fontId="79" fillId="0" borderId="0" applyNumberFormat="0" applyFill="0" applyBorder="0" applyAlignment="0" applyProtection="0"/>
  </cellStyleXfs>
  <cellXfs count="966">
    <xf numFmtId="0" fontId="0" fillId="0" borderId="0" xfId="0"/>
    <xf numFmtId="0" fontId="0" fillId="3" borderId="0" xfId="0" applyFill="1"/>
    <xf numFmtId="0" fontId="23" fillId="0" borderId="0" xfId="0" applyFont="1" applyProtection="1">
      <protection hidden="1"/>
    </xf>
    <xf numFmtId="0" fontId="0" fillId="3" borderId="0" xfId="0" applyFill="1" applyAlignment="1" applyProtection="1">
      <alignment horizontal="center"/>
      <protection hidden="1"/>
    </xf>
    <xf numFmtId="0" fontId="0" fillId="3" borderId="0" xfId="0" applyFill="1" applyProtection="1">
      <protection hidden="1"/>
    </xf>
    <xf numFmtId="0" fontId="7" fillId="3" borderId="0" xfId="7" applyFont="1" applyFill="1" applyAlignment="1" applyProtection="1">
      <alignment horizontal="center" vertical="center"/>
      <protection hidden="1"/>
    </xf>
    <xf numFmtId="0" fontId="0" fillId="3" borderId="0" xfId="0" applyFill="1" applyAlignment="1">
      <alignment horizontal="center"/>
    </xf>
    <xf numFmtId="0" fontId="4" fillId="3" borderId="0" xfId="7" applyFont="1" applyFill="1" applyProtection="1">
      <protection hidden="1"/>
    </xf>
    <xf numFmtId="0" fontId="4" fillId="3" borderId="0" xfId="7" applyFont="1" applyFill="1" applyAlignment="1" applyProtection="1">
      <alignment horizontal="left" vertical="center"/>
      <protection hidden="1"/>
    </xf>
    <xf numFmtId="0" fontId="23" fillId="3" borderId="0" xfId="0" applyFont="1" applyFill="1" applyProtection="1">
      <protection hidden="1"/>
    </xf>
    <xf numFmtId="0" fontId="5" fillId="3" borderId="0" xfId="0" applyFont="1" applyFill="1" applyAlignment="1" applyProtection="1">
      <alignment vertical="top" wrapText="1"/>
      <protection hidden="1"/>
    </xf>
    <xf numFmtId="0" fontId="33" fillId="3" borderId="0" xfId="0" applyFont="1" applyFill="1" applyAlignment="1" applyProtection="1">
      <alignment vertical="center"/>
      <protection hidden="1"/>
    </xf>
    <xf numFmtId="0" fontId="4" fillId="0" borderId="0" xfId="7" applyFont="1" applyAlignment="1" applyProtection="1">
      <alignment horizontal="left"/>
      <protection hidden="1"/>
    </xf>
    <xf numFmtId="0" fontId="30" fillId="7" borderId="0" xfId="0" applyFont="1" applyFill="1" applyAlignment="1" applyProtection="1">
      <alignment horizontal="center"/>
      <protection hidden="1"/>
    </xf>
    <xf numFmtId="14" fontId="30" fillId="7" borderId="0" xfId="0" applyNumberFormat="1" applyFont="1" applyFill="1" applyProtection="1">
      <protection hidden="1"/>
    </xf>
    <xf numFmtId="0" fontId="1" fillId="3" borderId="0" xfId="12" applyFill="1" applyProtection="1">
      <protection hidden="1"/>
    </xf>
    <xf numFmtId="0" fontId="0" fillId="9" borderId="0" xfId="3" applyFont="1" applyFill="1" applyProtection="1">
      <protection hidden="1"/>
    </xf>
    <xf numFmtId="0" fontId="1" fillId="0" borderId="0" xfId="12" applyProtection="1">
      <protection hidden="1"/>
    </xf>
    <xf numFmtId="0" fontId="61" fillId="3" borderId="0" xfId="12" applyFont="1" applyFill="1" applyAlignment="1" applyProtection="1">
      <alignment horizontal="center" vertical="center"/>
      <protection hidden="1"/>
    </xf>
    <xf numFmtId="0" fontId="12" fillId="3" borderId="0" xfId="13" applyFont="1" applyFill="1" applyAlignment="1" applyProtection="1">
      <alignment vertical="center" wrapText="1"/>
      <protection hidden="1"/>
    </xf>
    <xf numFmtId="0" fontId="34" fillId="10" borderId="0" xfId="12" applyFont="1" applyFill="1" applyAlignment="1" applyProtection="1">
      <alignment horizontal="center" vertical="center"/>
      <protection hidden="1"/>
    </xf>
    <xf numFmtId="0" fontId="24" fillId="3" borderId="0" xfId="13" applyFont="1" applyFill="1" applyAlignment="1" applyProtection="1">
      <alignment vertical="center" wrapText="1"/>
      <protection hidden="1"/>
    </xf>
    <xf numFmtId="0" fontId="61" fillId="0" borderId="0" xfId="12" applyFont="1" applyAlignment="1" applyProtection="1">
      <alignment horizontal="center" vertical="center"/>
      <protection hidden="1"/>
    </xf>
    <xf numFmtId="170" fontId="0" fillId="9" borderId="0" xfId="3" applyNumberFormat="1" applyFont="1" applyFill="1" applyProtection="1">
      <protection hidden="1"/>
    </xf>
    <xf numFmtId="0" fontId="4" fillId="0" borderId="0" xfId="12" applyFont="1" applyAlignment="1" applyProtection="1">
      <alignment vertical="center"/>
      <protection hidden="1"/>
    </xf>
    <xf numFmtId="0" fontId="1" fillId="0" borderId="0" xfId="12" applyAlignment="1" applyProtection="1">
      <alignment horizontal="center" vertical="center"/>
      <protection hidden="1"/>
    </xf>
    <xf numFmtId="0" fontId="34" fillId="0" borderId="0" xfId="12" applyFont="1" applyAlignment="1" applyProtection="1">
      <alignment vertical="center"/>
      <protection hidden="1"/>
    </xf>
    <xf numFmtId="0" fontId="34" fillId="0" borderId="0" xfId="12" applyFont="1" applyAlignment="1" applyProtection="1">
      <alignment horizontal="center" vertical="center"/>
      <protection hidden="1"/>
    </xf>
    <xf numFmtId="0" fontId="4" fillId="0" borderId="0" xfId="12" applyFont="1" applyProtection="1">
      <protection hidden="1"/>
    </xf>
    <xf numFmtId="0" fontId="12" fillId="3" borderId="0" xfId="13" applyFont="1" applyFill="1" applyAlignment="1" applyProtection="1">
      <alignment vertical="top" wrapText="1"/>
      <protection hidden="1"/>
    </xf>
    <xf numFmtId="0" fontId="43" fillId="3" borderId="0" xfId="12" applyFont="1" applyFill="1" applyAlignment="1" applyProtection="1">
      <alignment horizontal="left"/>
      <protection hidden="1"/>
    </xf>
    <xf numFmtId="0" fontId="35" fillId="0" borderId="0" xfId="12" applyFont="1" applyAlignment="1" applyProtection="1">
      <alignment horizontal="left" vertical="center"/>
      <protection hidden="1"/>
    </xf>
    <xf numFmtId="0" fontId="57" fillId="3" borderId="0" xfId="12" applyFont="1" applyFill="1" applyAlignment="1" applyProtection="1">
      <alignment horizontal="left" vertical="center"/>
      <protection hidden="1"/>
    </xf>
    <xf numFmtId="0" fontId="45" fillId="3" borderId="0" xfId="12" applyFont="1" applyFill="1" applyAlignment="1" applyProtection="1">
      <alignment horizontal="left" vertical="center" wrapText="1"/>
      <protection hidden="1"/>
    </xf>
    <xf numFmtId="0" fontId="43" fillId="3" borderId="0" xfId="12" applyFont="1" applyFill="1" applyAlignment="1" applyProtection="1">
      <alignment horizontal="center"/>
      <protection hidden="1"/>
    </xf>
    <xf numFmtId="0" fontId="34" fillId="3" borderId="0" xfId="12" applyFont="1" applyFill="1" applyAlignment="1" applyProtection="1">
      <alignment horizontal="center" vertical="center"/>
      <protection hidden="1"/>
    </xf>
    <xf numFmtId="0" fontId="5" fillId="3" borderId="0" xfId="12" applyFont="1" applyFill="1" applyAlignment="1" applyProtection="1">
      <alignment vertical="top"/>
      <protection hidden="1"/>
    </xf>
    <xf numFmtId="0" fontId="35" fillId="3" borderId="0" xfId="12" applyFont="1" applyFill="1" applyAlignment="1" applyProtection="1">
      <alignment horizontal="center" vertical="center"/>
      <protection hidden="1"/>
    </xf>
    <xf numFmtId="0" fontId="1" fillId="3" borderId="0" xfId="12" applyFill="1" applyAlignment="1" applyProtection="1">
      <alignment vertical="center"/>
      <protection hidden="1"/>
    </xf>
    <xf numFmtId="0" fontId="1" fillId="0" borderId="0" xfId="12" applyAlignment="1" applyProtection="1">
      <alignment vertical="center"/>
      <protection hidden="1"/>
    </xf>
    <xf numFmtId="0" fontId="12" fillId="3" borderId="0" xfId="12" applyFont="1" applyFill="1" applyAlignment="1" applyProtection="1">
      <alignment horizontal="left" vertical="center" wrapText="1"/>
      <protection hidden="1"/>
    </xf>
    <xf numFmtId="0" fontId="12" fillId="2" borderId="6" xfId="1" applyNumberFormat="1" applyFont="1" applyFill="1" applyBorder="1" applyAlignment="1" applyProtection="1">
      <alignment horizontal="center" vertical="center"/>
      <protection locked="0"/>
    </xf>
    <xf numFmtId="3" fontId="12" fillId="2" borderId="6" xfId="1" applyNumberFormat="1" applyFont="1" applyFill="1" applyBorder="1" applyAlignment="1" applyProtection="1">
      <alignment horizontal="center" vertical="center"/>
      <protection locked="0"/>
    </xf>
    <xf numFmtId="3" fontId="0" fillId="2" borderId="6" xfId="1" applyNumberFormat="1" applyFont="1" applyFill="1" applyBorder="1" applyAlignment="1" applyProtection="1">
      <alignment vertical="center"/>
      <protection locked="0"/>
    </xf>
    <xf numFmtId="0" fontId="12" fillId="2" borderId="6" xfId="1" applyNumberFormat="1" applyFont="1" applyFill="1" applyBorder="1" applyAlignment="1" applyProtection="1">
      <alignment horizontal="right" vertical="center" indent="1"/>
      <protection locked="0"/>
    </xf>
    <xf numFmtId="171" fontId="12" fillId="2" borderId="6" xfId="1" applyNumberFormat="1" applyFont="1" applyFill="1" applyBorder="1" applyAlignment="1" applyProtection="1">
      <alignment horizontal="center" vertical="center"/>
      <protection locked="0"/>
    </xf>
    <xf numFmtId="171" fontId="12" fillId="2" borderId="6" xfId="9" applyNumberFormat="1" applyFont="1" applyFill="1" applyBorder="1" applyAlignment="1" applyProtection="1">
      <alignment horizontal="right" vertical="center"/>
      <protection locked="0"/>
    </xf>
    <xf numFmtId="10" fontId="12" fillId="2" borderId="6" xfId="2" applyNumberFormat="1" applyFont="1" applyFill="1" applyBorder="1" applyAlignment="1" applyProtection="1">
      <alignment horizontal="center" vertical="center"/>
      <protection locked="0"/>
    </xf>
    <xf numFmtId="0" fontId="5" fillId="13" borderId="6" xfId="0" applyFont="1" applyFill="1" applyBorder="1" applyAlignment="1" applyProtection="1">
      <alignment horizontal="right" vertical="center" wrapText="1" indent="1"/>
      <protection locked="0"/>
    </xf>
    <xf numFmtId="0" fontId="12" fillId="13" borderId="6" xfId="0" applyFont="1" applyFill="1" applyBorder="1" applyAlignment="1" applyProtection="1">
      <alignment horizontal="left" vertical="center" wrapText="1"/>
      <protection locked="0"/>
    </xf>
    <xf numFmtId="0" fontId="12" fillId="13" borderId="1" xfId="0" applyFont="1" applyFill="1" applyBorder="1" applyAlignment="1" applyProtection="1">
      <alignment horizontal="left" vertical="center" wrapText="1"/>
      <protection locked="0"/>
    </xf>
    <xf numFmtId="0" fontId="12" fillId="13" borderId="1" xfId="0" applyFont="1" applyFill="1" applyBorder="1" applyAlignment="1" applyProtection="1">
      <alignment vertical="center" wrapText="1"/>
      <protection locked="0"/>
    </xf>
    <xf numFmtId="0" fontId="0" fillId="13" borderId="6" xfId="0" applyFill="1" applyBorder="1" applyAlignment="1" applyProtection="1">
      <alignment horizontal="right" vertical="center" wrapText="1" indent="1"/>
      <protection locked="0"/>
    </xf>
    <xf numFmtId="0" fontId="0" fillId="13" borderId="1" xfId="0" applyFill="1" applyBorder="1" applyAlignment="1" applyProtection="1">
      <alignment horizontal="left" vertical="center" wrapText="1"/>
      <protection locked="0"/>
    </xf>
    <xf numFmtId="14" fontId="12" fillId="2" borderId="6" xfId="1" applyNumberFormat="1" applyFont="1" applyFill="1" applyBorder="1" applyAlignment="1" applyProtection="1">
      <alignment horizontal="right" vertical="center" indent="1"/>
      <protection locked="0"/>
    </xf>
    <xf numFmtId="0" fontId="61" fillId="3" borderId="0" xfId="13" applyFont="1" applyFill="1" applyAlignment="1" applyProtection="1">
      <alignment vertical="center" wrapText="1"/>
      <protection hidden="1"/>
    </xf>
    <xf numFmtId="0" fontId="68" fillId="3" borderId="0" xfId="13" applyFont="1" applyFill="1" applyAlignment="1" applyProtection="1">
      <alignment vertical="center" wrapText="1"/>
      <protection hidden="1"/>
    </xf>
    <xf numFmtId="0" fontId="61" fillId="3" borderId="0" xfId="13" applyFont="1" applyFill="1" applyAlignment="1" applyProtection="1">
      <alignment horizontal="left" vertical="center" wrapText="1"/>
      <protection hidden="1"/>
    </xf>
    <xf numFmtId="0" fontId="61" fillId="0" borderId="0" xfId="12" applyFont="1" applyProtection="1">
      <protection hidden="1"/>
    </xf>
    <xf numFmtId="0" fontId="61" fillId="3" borderId="0" xfId="12" applyFont="1" applyFill="1" applyAlignment="1" applyProtection="1">
      <alignment horizontal="left" vertical="center" wrapText="1"/>
      <protection hidden="1"/>
    </xf>
    <xf numFmtId="0" fontId="12" fillId="3" borderId="0" xfId="0" applyFont="1" applyFill="1" applyAlignment="1" applyProtection="1">
      <alignment horizontal="center"/>
      <protection hidden="1"/>
    </xf>
    <xf numFmtId="0" fontId="12" fillId="3" borderId="0" xfId="0" applyFont="1" applyFill="1" applyProtection="1">
      <protection hidden="1"/>
    </xf>
    <xf numFmtId="0" fontId="72" fillId="3" borderId="0" xfId="0" applyFont="1" applyFill="1" applyAlignment="1" applyProtection="1">
      <alignment vertical="center"/>
      <protection hidden="1"/>
    </xf>
    <xf numFmtId="0" fontId="0" fillId="0" borderId="0" xfId="0" applyProtection="1">
      <protection hidden="1"/>
    </xf>
    <xf numFmtId="0" fontId="24" fillId="3" borderId="0" xfId="0" applyFont="1" applyFill="1" applyAlignment="1" applyProtection="1">
      <alignment vertical="center" wrapText="1"/>
      <protection hidden="1"/>
    </xf>
    <xf numFmtId="0" fontId="36" fillId="3" borderId="0" xfId="0" applyFont="1" applyFill="1" applyAlignment="1" applyProtection="1">
      <alignment vertical="center"/>
      <protection hidden="1"/>
    </xf>
    <xf numFmtId="0" fontId="0" fillId="3" borderId="0" xfId="0" applyFill="1" applyAlignment="1" applyProtection="1">
      <alignment horizontal="left" vertical="center"/>
      <protection hidden="1"/>
    </xf>
    <xf numFmtId="0" fontId="37" fillId="3" borderId="0" xfId="0" applyFont="1" applyFill="1" applyAlignment="1" applyProtection="1">
      <alignment horizontal="left" vertical="center"/>
      <protection hidden="1"/>
    </xf>
    <xf numFmtId="0" fontId="26" fillId="3" borderId="0" xfId="0" applyFont="1" applyFill="1" applyAlignment="1" applyProtection="1">
      <alignment horizontal="left" vertical="center" wrapText="1"/>
      <protection hidden="1"/>
    </xf>
    <xf numFmtId="0" fontId="7" fillId="3" borderId="0" xfId="0" applyFont="1" applyFill="1" applyAlignment="1" applyProtection="1">
      <alignment horizontal="left" vertical="center"/>
      <protection hidden="1"/>
    </xf>
    <xf numFmtId="0" fontId="30" fillId="3" borderId="0" xfId="0" applyFont="1" applyFill="1" applyAlignment="1" applyProtection="1">
      <alignment horizontal="right" vertical="top"/>
      <protection hidden="1"/>
    </xf>
    <xf numFmtId="0" fontId="64" fillId="11" borderId="0" xfId="0" applyFont="1" applyFill="1" applyAlignment="1" applyProtection="1">
      <alignment horizontal="left" vertical="center" wrapText="1"/>
      <protection hidden="1"/>
    </xf>
    <xf numFmtId="0" fontId="64" fillId="12" borderId="0" xfId="0" applyFont="1" applyFill="1" applyAlignment="1" applyProtection="1">
      <alignment horizontal="left" vertical="center" wrapText="1"/>
      <protection hidden="1"/>
    </xf>
    <xf numFmtId="0" fontId="0" fillId="14" borderId="0" xfId="3" applyFont="1" applyFill="1" applyAlignment="1" applyProtection="1">
      <alignment horizontal="left" vertical="center"/>
      <protection hidden="1"/>
    </xf>
    <xf numFmtId="0" fontId="36" fillId="3" borderId="0" xfId="0" applyFont="1" applyFill="1" applyAlignment="1" applyProtection="1">
      <alignment horizontal="left" vertical="center"/>
      <protection hidden="1"/>
    </xf>
    <xf numFmtId="0" fontId="12" fillId="3" borderId="0" xfId="0" applyFont="1" applyFill="1" applyAlignment="1" applyProtection="1">
      <alignment vertical="top" wrapText="1"/>
      <protection hidden="1"/>
    </xf>
    <xf numFmtId="0" fontId="30" fillId="3" borderId="0" xfId="0" applyFont="1" applyFill="1" applyAlignment="1" applyProtection="1">
      <alignment horizontal="right" vertical="top" wrapText="1"/>
      <protection hidden="1"/>
    </xf>
    <xf numFmtId="0" fontId="0" fillId="3" borderId="0" xfId="0" applyFill="1" applyAlignment="1" applyProtection="1">
      <alignment horizontal="left" vertical="top" wrapText="1"/>
      <protection hidden="1"/>
    </xf>
    <xf numFmtId="0" fontId="37" fillId="3" borderId="0" xfId="0" applyFont="1" applyFill="1" applyProtection="1">
      <protection hidden="1"/>
    </xf>
    <xf numFmtId="0" fontId="9" fillId="3" borderId="0" xfId="0" applyFont="1" applyFill="1" applyAlignment="1" applyProtection="1">
      <alignment horizontal="left"/>
      <protection hidden="1"/>
    </xf>
    <xf numFmtId="14" fontId="12" fillId="4" borderId="6" xfId="1" applyNumberFormat="1" applyFont="1" applyFill="1" applyBorder="1" applyAlignment="1" applyProtection="1">
      <alignment horizontal="right" vertical="center" indent="1"/>
      <protection hidden="1"/>
    </xf>
    <xf numFmtId="0" fontId="8" fillId="3" borderId="0" xfId="0" applyFont="1" applyFill="1" applyProtection="1">
      <protection hidden="1"/>
    </xf>
    <xf numFmtId="0" fontId="9" fillId="3" borderId="0" xfId="0" applyFont="1" applyFill="1" applyAlignment="1" applyProtection="1">
      <alignment horizontal="justify"/>
      <protection hidden="1"/>
    </xf>
    <xf numFmtId="0" fontId="39" fillId="0" borderId="0" xfId="0" applyFont="1" applyProtection="1">
      <protection hidden="1"/>
    </xf>
    <xf numFmtId="0" fontId="40" fillId="0" borderId="0" xfId="0" applyFont="1" applyProtection="1">
      <protection hidden="1"/>
    </xf>
    <xf numFmtId="0" fontId="8" fillId="0" borderId="0" xfId="0" applyFont="1" applyProtection="1">
      <protection hidden="1"/>
    </xf>
    <xf numFmtId="0" fontId="20" fillId="0" borderId="0" xfId="0" applyFont="1" applyAlignment="1" applyProtection="1">
      <alignment horizontal="left" vertical="center"/>
      <protection hidden="1"/>
    </xf>
    <xf numFmtId="0" fontId="9" fillId="0" borderId="0" xfId="0" applyFont="1" applyAlignment="1" applyProtection="1">
      <alignment horizontal="justify"/>
      <protection hidden="1"/>
    </xf>
    <xf numFmtId="0" fontId="8" fillId="0" borderId="0" xfId="0" applyFont="1" applyAlignment="1" applyProtection="1">
      <alignment vertical="center"/>
      <protection hidden="1"/>
    </xf>
    <xf numFmtId="166" fontId="12" fillId="4" borderId="6" xfId="1" applyNumberFormat="1" applyFont="1" applyFill="1" applyBorder="1" applyAlignment="1" applyProtection="1">
      <alignment horizontal="center" vertical="center"/>
      <protection hidden="1"/>
    </xf>
    <xf numFmtId="0" fontId="12" fillId="0" borderId="0" xfId="0" applyFont="1" applyAlignment="1" applyProtection="1">
      <alignment horizontal="left" vertical="center"/>
      <protection hidden="1"/>
    </xf>
    <xf numFmtId="0" fontId="0" fillId="3" borderId="0" xfId="0" applyFill="1" applyAlignment="1" applyProtection="1">
      <alignment vertical="center"/>
      <protection hidden="1"/>
    </xf>
    <xf numFmtId="0" fontId="0" fillId="0" borderId="0" xfId="0" applyAlignment="1" applyProtection="1">
      <alignment vertical="center"/>
      <protection hidden="1"/>
    </xf>
    <xf numFmtId="0" fontId="12" fillId="0" borderId="0" xfId="0" applyFont="1" applyProtection="1">
      <protection hidden="1"/>
    </xf>
    <xf numFmtId="0" fontId="74" fillId="0" borderId="0" xfId="0" applyFont="1" applyProtection="1">
      <protection hidden="1"/>
    </xf>
    <xf numFmtId="0" fontId="56" fillId="3" borderId="0" xfId="0" applyFont="1" applyFill="1" applyAlignment="1" applyProtection="1">
      <alignment vertical="center"/>
      <protection hidden="1"/>
    </xf>
    <xf numFmtId="0" fontId="8" fillId="3" borderId="0" xfId="0" applyFont="1" applyFill="1" applyAlignment="1" applyProtection="1">
      <alignment horizontal="left" vertical="center"/>
      <protection hidden="1"/>
    </xf>
    <xf numFmtId="0" fontId="38" fillId="3" borderId="0" xfId="0" applyFont="1" applyFill="1" applyProtection="1">
      <protection hidden="1"/>
    </xf>
    <xf numFmtId="0" fontId="25" fillId="3" borderId="0" xfId="0" applyFont="1" applyFill="1" applyAlignment="1" applyProtection="1">
      <alignment horizontal="left" vertical="top" wrapText="1"/>
      <protection hidden="1"/>
    </xf>
    <xf numFmtId="0" fontId="41" fillId="3" borderId="0" xfId="0" applyFont="1" applyFill="1" applyAlignment="1" applyProtection="1">
      <alignment horizontal="left" vertical="top" wrapText="1"/>
      <protection hidden="1"/>
    </xf>
    <xf numFmtId="0" fontId="12" fillId="3" borderId="0" xfId="0" applyFont="1" applyFill="1" applyAlignment="1" applyProtection="1">
      <alignment horizontal="center" vertical="center"/>
      <protection hidden="1"/>
    </xf>
    <xf numFmtId="0" fontId="24" fillId="3" borderId="19" xfId="0" applyFont="1" applyFill="1" applyBorder="1" applyAlignment="1" applyProtection="1">
      <alignment vertical="center" wrapText="1"/>
      <protection hidden="1"/>
    </xf>
    <xf numFmtId="0" fontId="11" fillId="3" borderId="19" xfId="0" applyFont="1" applyFill="1" applyBorder="1" applyAlignment="1" applyProtection="1">
      <alignment vertical="center" wrapText="1"/>
      <protection hidden="1"/>
    </xf>
    <xf numFmtId="0" fontId="24" fillId="3" borderId="20" xfId="0" applyFont="1" applyFill="1" applyBorder="1" applyAlignment="1" applyProtection="1">
      <alignment horizontal="left" vertical="center" wrapText="1"/>
      <protection hidden="1"/>
    </xf>
    <xf numFmtId="0" fontId="12" fillId="0" borderId="0" xfId="0" applyFont="1" applyAlignment="1" applyProtection="1">
      <alignment horizontal="center" vertical="center"/>
      <protection hidden="1"/>
    </xf>
    <xf numFmtId="0" fontId="74" fillId="0" borderId="0" xfId="0" applyFont="1" applyAlignment="1" applyProtection="1">
      <alignment horizontal="center" vertical="center"/>
      <protection hidden="1"/>
    </xf>
    <xf numFmtId="0" fontId="24" fillId="3" borderId="22" xfId="0" applyFont="1" applyFill="1" applyBorder="1" applyAlignment="1" applyProtection="1">
      <alignment horizontal="left" vertical="center" wrapText="1"/>
      <protection hidden="1"/>
    </xf>
    <xf numFmtId="0" fontId="26" fillId="3" borderId="0" xfId="0" applyFont="1" applyFill="1" applyAlignment="1" applyProtection="1">
      <alignment horizontal="center" vertical="center"/>
      <protection hidden="1"/>
    </xf>
    <xf numFmtId="0" fontId="24" fillId="3" borderId="22" xfId="0" applyFont="1" applyFill="1" applyBorder="1" applyAlignment="1" applyProtection="1">
      <alignment horizontal="center" vertical="center" wrapText="1"/>
      <protection hidden="1"/>
    </xf>
    <xf numFmtId="0" fontId="12" fillId="3" borderId="21" xfId="0" applyFont="1" applyFill="1" applyBorder="1" applyAlignment="1" applyProtection="1">
      <alignment horizontal="left" vertical="center"/>
      <protection hidden="1"/>
    </xf>
    <xf numFmtId="0" fontId="25" fillId="3" borderId="0" xfId="0" applyFont="1" applyFill="1" applyAlignment="1" applyProtection="1">
      <alignment vertical="top" wrapText="1"/>
      <protection hidden="1"/>
    </xf>
    <xf numFmtId="0" fontId="11" fillId="3" borderId="0" xfId="0" applyFont="1" applyFill="1" applyAlignment="1" applyProtection="1">
      <alignment horizontal="center" vertical="top" wrapText="1"/>
      <protection hidden="1"/>
    </xf>
    <xf numFmtId="0" fontId="12" fillId="3" borderId="22" xfId="0" applyFont="1" applyFill="1" applyBorder="1" applyAlignment="1" applyProtection="1">
      <alignment horizontal="center" vertical="center"/>
      <protection hidden="1"/>
    </xf>
    <xf numFmtId="166" fontId="0" fillId="4" borderId="6" xfId="1" applyNumberFormat="1" applyFont="1" applyFill="1" applyBorder="1" applyAlignment="1" applyProtection="1">
      <alignment horizontal="center" vertical="center"/>
      <protection hidden="1"/>
    </xf>
    <xf numFmtId="3" fontId="4" fillId="4" borderId="6" xfId="1" applyNumberFormat="1" applyFont="1" applyFill="1" applyBorder="1" applyAlignment="1" applyProtection="1">
      <alignment horizontal="center" vertical="center"/>
      <protection hidden="1"/>
    </xf>
    <xf numFmtId="0" fontId="24" fillId="3" borderId="0" xfId="0" applyFont="1" applyFill="1" applyAlignment="1" applyProtection="1">
      <alignment horizontal="center" vertical="top" wrapText="1"/>
      <protection hidden="1"/>
    </xf>
    <xf numFmtId="0" fontId="11" fillId="3" borderId="0" xfId="0" applyFont="1" applyFill="1" applyAlignment="1" applyProtection="1">
      <alignment horizontal="center" vertical="center" wrapText="1"/>
      <protection hidden="1"/>
    </xf>
    <xf numFmtId="0" fontId="11" fillId="3" borderId="0" xfId="0" applyFont="1" applyFill="1" applyAlignment="1" applyProtection="1">
      <alignment vertical="center" wrapText="1"/>
      <protection hidden="1"/>
    </xf>
    <xf numFmtId="0" fontId="12" fillId="3" borderId="0" xfId="0" applyFont="1" applyFill="1" applyAlignment="1" applyProtection="1">
      <alignment horizontal="left" vertical="top" wrapText="1"/>
      <protection hidden="1"/>
    </xf>
    <xf numFmtId="0" fontId="24" fillId="3" borderId="15" xfId="0" applyFont="1" applyFill="1" applyBorder="1" applyAlignment="1" applyProtection="1">
      <alignment horizontal="center" vertical="center" wrapText="1"/>
      <protection hidden="1"/>
    </xf>
    <xf numFmtId="10" fontId="23" fillId="8" borderId="0" xfId="2" applyNumberFormat="1" applyFont="1" applyFill="1" applyBorder="1" applyAlignment="1" applyProtection="1">
      <alignment horizontal="center" vertical="center"/>
      <protection hidden="1"/>
    </xf>
    <xf numFmtId="0" fontId="27" fillId="3" borderId="0" xfId="0" applyFont="1" applyFill="1" applyAlignment="1" applyProtection="1">
      <alignment vertical="top" wrapText="1"/>
      <protection hidden="1"/>
    </xf>
    <xf numFmtId="0" fontId="74" fillId="3" borderId="0" xfId="0" applyFont="1" applyFill="1" applyAlignment="1" applyProtection="1">
      <alignment horizontal="center" vertical="center"/>
      <protection hidden="1"/>
    </xf>
    <xf numFmtId="0" fontId="6" fillId="3" borderId="0" xfId="0" applyFont="1" applyFill="1" applyAlignment="1" applyProtection="1">
      <alignment horizontal="left" vertical="center" wrapText="1"/>
      <protection hidden="1"/>
    </xf>
    <xf numFmtId="0" fontId="12" fillId="3" borderId="19" xfId="0" applyFont="1" applyFill="1" applyBorder="1" applyAlignment="1" applyProtection="1">
      <alignment vertical="top" wrapText="1"/>
      <protection hidden="1"/>
    </xf>
    <xf numFmtId="0" fontId="12" fillId="3" borderId="19" xfId="0" applyFont="1" applyFill="1" applyBorder="1" applyAlignment="1" applyProtection="1">
      <alignment horizontal="left" vertical="top" wrapText="1"/>
      <protection hidden="1"/>
    </xf>
    <xf numFmtId="0" fontId="12" fillId="3" borderId="20" xfId="0" applyFont="1" applyFill="1" applyBorder="1" applyAlignment="1" applyProtection="1">
      <alignment horizontal="left" vertical="top" wrapText="1"/>
      <protection hidden="1"/>
    </xf>
    <xf numFmtId="0" fontId="12" fillId="3" borderId="22" xfId="0" applyFont="1" applyFill="1" applyBorder="1" applyAlignment="1" applyProtection="1">
      <alignment horizontal="left" vertical="top" wrapText="1"/>
      <protection hidden="1"/>
    </xf>
    <xf numFmtId="0" fontId="28" fillId="3" borderId="0" xfId="0" applyFont="1" applyFill="1" applyAlignment="1" applyProtection="1">
      <alignment horizontal="left" vertical="top" wrapText="1"/>
      <protection hidden="1"/>
    </xf>
    <xf numFmtId="0" fontId="57" fillId="3" borderId="21" xfId="0" applyFont="1" applyFill="1" applyBorder="1" applyAlignment="1" applyProtection="1">
      <alignment horizontal="left" vertical="center"/>
      <protection hidden="1"/>
    </xf>
    <xf numFmtId="166" fontId="12" fillId="3" borderId="0" xfId="1" applyNumberFormat="1" applyFont="1" applyFill="1" applyBorder="1" applyAlignment="1" applyProtection="1">
      <alignment horizontal="center" vertical="center"/>
      <protection hidden="1"/>
    </xf>
    <xf numFmtId="167" fontId="12" fillId="3" borderId="0" xfId="1" applyNumberFormat="1" applyFont="1" applyFill="1" applyBorder="1" applyAlignment="1" applyProtection="1">
      <alignment horizontal="center" vertical="center"/>
      <protection hidden="1"/>
    </xf>
    <xf numFmtId="171" fontId="4" fillId="4" borderId="6" xfId="1" applyNumberFormat="1" applyFont="1" applyFill="1" applyBorder="1" applyAlignment="1" applyProtection="1">
      <alignment horizontal="center" vertical="center"/>
      <protection hidden="1"/>
    </xf>
    <xf numFmtId="0" fontId="24" fillId="3" borderId="0" xfId="0" applyFont="1" applyFill="1" applyAlignment="1" applyProtection="1">
      <alignment wrapText="1"/>
      <protection hidden="1"/>
    </xf>
    <xf numFmtId="0" fontId="24" fillId="3" borderId="23" xfId="0" applyFont="1" applyFill="1" applyBorder="1" applyAlignment="1" applyProtection="1">
      <alignment horizontal="left" vertical="center" wrapText="1"/>
      <protection hidden="1"/>
    </xf>
    <xf numFmtId="0" fontId="24" fillId="3" borderId="17" xfId="0" applyFont="1" applyFill="1" applyBorder="1" applyAlignment="1" applyProtection="1">
      <alignment vertical="center" wrapText="1"/>
      <protection hidden="1"/>
    </xf>
    <xf numFmtId="0" fontId="12" fillId="3" borderId="17" xfId="0" applyFont="1" applyFill="1" applyBorder="1" applyAlignment="1" applyProtection="1">
      <alignment vertical="top" wrapText="1"/>
      <protection hidden="1"/>
    </xf>
    <xf numFmtId="0" fontId="12" fillId="3" borderId="17" xfId="0" applyFont="1" applyFill="1" applyBorder="1" applyAlignment="1" applyProtection="1">
      <alignment horizontal="left" vertical="top" wrapText="1"/>
      <protection hidden="1"/>
    </xf>
    <xf numFmtId="0" fontId="12" fillId="3" borderId="24" xfId="0" applyFont="1" applyFill="1" applyBorder="1" applyAlignment="1" applyProtection="1">
      <alignment horizontal="left" vertical="top" wrapText="1"/>
      <protection hidden="1"/>
    </xf>
    <xf numFmtId="0" fontId="29" fillId="3" borderId="0" xfId="0" applyFont="1" applyFill="1" applyAlignment="1" applyProtection="1">
      <alignment vertical="center" wrapText="1"/>
      <protection hidden="1"/>
    </xf>
    <xf numFmtId="0" fontId="30" fillId="0" borderId="0" xfId="0" applyFont="1" applyAlignment="1" applyProtection="1">
      <alignment horizontal="left" vertical="center"/>
      <protection hidden="1"/>
    </xf>
    <xf numFmtId="0" fontId="30" fillId="3" borderId="0" xfId="0" applyFont="1" applyFill="1" applyAlignment="1" applyProtection="1">
      <alignment horizontal="left" vertical="center"/>
      <protection hidden="1"/>
    </xf>
    <xf numFmtId="0" fontId="30" fillId="3" borderId="0" xfId="0" applyFont="1" applyFill="1" applyAlignment="1" applyProtection="1">
      <alignment vertical="top" wrapText="1"/>
      <protection hidden="1"/>
    </xf>
    <xf numFmtId="0" fontId="30" fillId="3" borderId="22" xfId="0" applyFont="1" applyFill="1" applyBorder="1" applyAlignment="1" applyProtection="1">
      <alignment vertical="top" wrapText="1"/>
      <protection hidden="1"/>
    </xf>
    <xf numFmtId="0" fontId="11" fillId="3" borderId="0" xfId="0" applyFont="1" applyFill="1" applyAlignment="1" applyProtection="1">
      <alignment wrapText="1"/>
      <protection hidden="1"/>
    </xf>
    <xf numFmtId="0" fontId="12" fillId="3" borderId="23" xfId="0" applyFont="1" applyFill="1" applyBorder="1" applyAlignment="1" applyProtection="1">
      <alignment horizontal="left" vertical="center"/>
      <protection hidden="1"/>
    </xf>
    <xf numFmtId="0" fontId="26" fillId="0" borderId="17" xfId="0" applyFont="1" applyBorder="1" applyAlignment="1" applyProtection="1">
      <alignment horizontal="left" vertical="center" wrapText="1"/>
      <protection hidden="1"/>
    </xf>
    <xf numFmtId="0" fontId="26" fillId="3" borderId="17" xfId="0" applyFont="1" applyFill="1" applyBorder="1" applyAlignment="1" applyProtection="1">
      <alignment horizontal="left" vertical="center" wrapText="1"/>
      <protection hidden="1"/>
    </xf>
    <xf numFmtId="0" fontId="24" fillId="3" borderId="17" xfId="0" applyFont="1" applyFill="1" applyBorder="1" applyAlignment="1" applyProtection="1">
      <alignment horizontal="left" vertical="center" wrapText="1"/>
      <protection hidden="1"/>
    </xf>
    <xf numFmtId="0" fontId="30" fillId="3" borderId="17" xfId="0" applyFont="1" applyFill="1" applyBorder="1" applyAlignment="1" applyProtection="1">
      <alignment vertical="top" wrapText="1"/>
      <protection hidden="1"/>
    </xf>
    <xf numFmtId="0" fontId="30" fillId="3" borderId="24" xfId="0" applyFont="1" applyFill="1" applyBorder="1" applyAlignment="1" applyProtection="1">
      <alignment vertical="top" wrapText="1"/>
      <protection hidden="1"/>
    </xf>
    <xf numFmtId="0" fontId="30" fillId="3" borderId="19" xfId="0" applyFont="1" applyFill="1" applyBorder="1" applyAlignment="1" applyProtection="1">
      <alignment vertical="top" wrapText="1"/>
      <protection hidden="1"/>
    </xf>
    <xf numFmtId="0" fontId="30" fillId="3" borderId="20" xfId="0" applyFont="1" applyFill="1" applyBorder="1" applyAlignment="1" applyProtection="1">
      <alignment vertical="top" wrapText="1"/>
      <protection hidden="1"/>
    </xf>
    <xf numFmtId="0" fontId="26" fillId="3" borderId="0" xfId="0" applyFont="1" applyFill="1" applyAlignment="1" applyProtection="1">
      <alignment vertical="center" wrapText="1"/>
      <protection hidden="1"/>
    </xf>
    <xf numFmtId="0" fontId="26" fillId="0" borderId="0" xfId="0" applyFont="1" applyAlignment="1" applyProtection="1">
      <alignment horizontal="left" vertical="center" wrapText="1"/>
      <protection hidden="1"/>
    </xf>
    <xf numFmtId="0" fontId="8" fillId="3" borderId="17" xfId="0" applyFont="1" applyFill="1" applyBorder="1" applyAlignment="1" applyProtection="1">
      <alignment horizontal="left" vertical="center"/>
      <protection hidden="1"/>
    </xf>
    <xf numFmtId="0" fontId="12" fillId="3" borderId="17" xfId="0" applyFont="1" applyFill="1" applyBorder="1" applyProtection="1">
      <protection hidden="1"/>
    </xf>
    <xf numFmtId="0" fontId="12" fillId="3" borderId="0" xfId="0" applyFont="1" applyFill="1" applyAlignment="1" applyProtection="1">
      <alignment horizontal="left" vertical="center"/>
      <protection hidden="1"/>
    </xf>
    <xf numFmtId="0" fontId="0" fillId="3" borderId="0" xfId="0" applyFill="1" applyAlignment="1" applyProtection="1">
      <alignment horizontal="left"/>
      <protection hidden="1"/>
    </xf>
    <xf numFmtId="0" fontId="6" fillId="3" borderId="0" xfId="0" applyFont="1" applyFill="1" applyAlignment="1" applyProtection="1">
      <alignment vertical="top" wrapText="1"/>
      <protection hidden="1"/>
    </xf>
    <xf numFmtId="0" fontId="8" fillId="0" borderId="0" xfId="0" applyFont="1" applyAlignment="1" applyProtection="1">
      <alignment horizontal="left" vertical="center"/>
      <protection hidden="1"/>
    </xf>
    <xf numFmtId="0" fontId="0" fillId="3" borderId="0" xfId="0" applyFill="1" applyAlignment="1" applyProtection="1">
      <alignment horizontal="center" vertical="center"/>
      <protection hidden="1"/>
    </xf>
    <xf numFmtId="0" fontId="12" fillId="3" borderId="0" xfId="0" applyFont="1" applyFill="1" applyAlignment="1" applyProtection="1">
      <alignment vertical="top"/>
      <protection hidden="1"/>
    </xf>
    <xf numFmtId="0" fontId="37" fillId="3" borderId="0" xfId="0" applyFont="1" applyFill="1" applyAlignment="1" applyProtection="1">
      <alignment horizontal="left" vertical="center" wrapText="1"/>
      <protection hidden="1"/>
    </xf>
    <xf numFmtId="0" fontId="30" fillId="3" borderId="18" xfId="0" applyFont="1" applyFill="1" applyBorder="1" applyAlignment="1" applyProtection="1">
      <alignment horizontal="left" vertical="center" wrapText="1"/>
      <protection hidden="1"/>
    </xf>
    <xf numFmtId="0" fontId="30" fillId="3" borderId="19" xfId="0" applyFont="1" applyFill="1" applyBorder="1" applyAlignment="1" applyProtection="1">
      <alignment horizontal="left" vertical="center" wrapText="1"/>
      <protection hidden="1"/>
    </xf>
    <xf numFmtId="0" fontId="38" fillId="3" borderId="19" xfId="0" applyFont="1" applyFill="1" applyBorder="1" applyAlignment="1" applyProtection="1">
      <alignment vertical="center"/>
      <protection hidden="1"/>
    </xf>
    <xf numFmtId="0" fontId="0" fillId="3" borderId="19" xfId="0" applyFill="1" applyBorder="1" applyProtection="1">
      <protection hidden="1"/>
    </xf>
    <xf numFmtId="0" fontId="0" fillId="3" borderId="20" xfId="0" applyFill="1" applyBorder="1" applyProtection="1">
      <protection hidden="1"/>
    </xf>
    <xf numFmtId="0" fontId="0" fillId="3" borderId="22" xfId="0" applyFill="1" applyBorder="1" applyProtection="1">
      <protection hidden="1"/>
    </xf>
    <xf numFmtId="0" fontId="38" fillId="3" borderId="0" xfId="0" applyFont="1" applyFill="1" applyAlignment="1" applyProtection="1">
      <alignment vertical="center"/>
      <protection hidden="1"/>
    </xf>
    <xf numFmtId="9" fontId="4" fillId="4" borderId="6" xfId="2" applyFont="1" applyFill="1" applyBorder="1" applyAlignment="1" applyProtection="1">
      <alignment horizontal="center" vertical="center"/>
      <protection hidden="1"/>
    </xf>
    <xf numFmtId="0" fontId="0" fillId="3" borderId="0" xfId="0" applyFill="1" applyAlignment="1" applyProtection="1">
      <alignment wrapText="1"/>
      <protection hidden="1"/>
    </xf>
    <xf numFmtId="0" fontId="38" fillId="3" borderId="22" xfId="0" applyFont="1" applyFill="1" applyBorder="1" applyAlignment="1" applyProtection="1">
      <alignment vertical="center"/>
      <protection hidden="1"/>
    </xf>
    <xf numFmtId="0" fontId="0" fillId="3" borderId="0" xfId="0" applyFill="1" applyAlignment="1" applyProtection="1">
      <alignment vertical="top"/>
      <protection hidden="1"/>
    </xf>
    <xf numFmtId="0" fontId="38" fillId="3" borderId="17" xfId="0" applyFont="1" applyFill="1" applyBorder="1" applyAlignment="1" applyProtection="1">
      <alignment vertical="center"/>
      <protection hidden="1"/>
    </xf>
    <xf numFmtId="0" fontId="38" fillId="3" borderId="24" xfId="0" applyFont="1" applyFill="1" applyBorder="1" applyAlignment="1" applyProtection="1">
      <alignment vertical="center"/>
      <protection hidden="1"/>
    </xf>
    <xf numFmtId="0" fontId="38" fillId="3" borderId="20" xfId="0" applyFont="1" applyFill="1" applyBorder="1" applyAlignment="1" applyProtection="1">
      <alignment vertical="center"/>
      <protection hidden="1"/>
    </xf>
    <xf numFmtId="0" fontId="0" fillId="3" borderId="17" xfId="0" applyFill="1" applyBorder="1" applyProtection="1">
      <protection hidden="1"/>
    </xf>
    <xf numFmtId="0" fontId="24" fillId="3" borderId="10" xfId="0" applyFont="1" applyFill="1" applyBorder="1" applyAlignment="1" applyProtection="1">
      <alignment vertical="center" wrapText="1"/>
      <protection hidden="1"/>
    </xf>
    <xf numFmtId="0" fontId="38" fillId="3" borderId="11" xfId="0" applyFont="1" applyFill="1" applyBorder="1" applyAlignment="1" applyProtection="1">
      <alignment vertical="center"/>
      <protection hidden="1"/>
    </xf>
    <xf numFmtId="0" fontId="38" fillId="3" borderId="5" xfId="0" applyFont="1" applyFill="1" applyBorder="1" applyAlignment="1" applyProtection="1">
      <alignment vertical="center"/>
      <protection hidden="1"/>
    </xf>
    <xf numFmtId="0" fontId="37" fillId="3" borderId="0" xfId="0" applyFont="1" applyFill="1" applyAlignment="1" applyProtection="1">
      <alignment horizontal="left" vertical="top" wrapText="1"/>
      <protection hidden="1"/>
    </xf>
    <xf numFmtId="0" fontId="0" fillId="3" borderId="5" xfId="0" applyFill="1" applyBorder="1" applyProtection="1">
      <protection hidden="1"/>
    </xf>
    <xf numFmtId="0" fontId="12" fillId="3" borderId="8" xfId="0" applyFont="1" applyFill="1" applyBorder="1" applyAlignment="1" applyProtection="1">
      <alignment horizontal="left" vertical="center"/>
      <protection hidden="1"/>
    </xf>
    <xf numFmtId="0" fontId="13" fillId="3" borderId="5" xfId="0" applyFont="1" applyFill="1" applyBorder="1" applyProtection="1">
      <protection hidden="1"/>
    </xf>
    <xf numFmtId="0" fontId="58" fillId="3" borderId="8" xfId="0" applyFont="1" applyFill="1" applyBorder="1" applyAlignment="1" applyProtection="1">
      <alignment horizontal="left" vertical="center"/>
      <protection hidden="1"/>
    </xf>
    <xf numFmtId="0" fontId="12" fillId="3" borderId="9" xfId="0" applyFont="1" applyFill="1" applyBorder="1" applyAlignment="1" applyProtection="1">
      <alignment horizontal="left" vertical="center"/>
      <protection hidden="1"/>
    </xf>
    <xf numFmtId="0" fontId="12" fillId="3" borderId="12" xfId="0" applyFont="1" applyFill="1" applyBorder="1" applyAlignment="1" applyProtection="1">
      <alignment vertical="top"/>
      <protection hidden="1"/>
    </xf>
    <xf numFmtId="0" fontId="0" fillId="3" borderId="12" xfId="0" applyFill="1" applyBorder="1" applyProtection="1">
      <protection hidden="1"/>
    </xf>
    <xf numFmtId="0" fontId="0" fillId="3" borderId="13" xfId="0" applyFill="1" applyBorder="1" applyProtection="1">
      <protection hidden="1"/>
    </xf>
    <xf numFmtId="0" fontId="0" fillId="3" borderId="11" xfId="0" applyFill="1" applyBorder="1" applyProtection="1">
      <protection hidden="1"/>
    </xf>
    <xf numFmtId="0" fontId="12" fillId="3" borderId="8" xfId="0" applyFont="1" applyFill="1" applyBorder="1" applyAlignment="1" applyProtection="1">
      <alignment horizontal="left"/>
      <protection hidden="1"/>
    </xf>
    <xf numFmtId="0" fontId="24" fillId="3" borderId="8" xfId="0" applyFont="1" applyFill="1" applyBorder="1" applyAlignment="1" applyProtection="1">
      <alignment horizontal="center" vertical="center" wrapText="1"/>
      <protection hidden="1"/>
    </xf>
    <xf numFmtId="0" fontId="12" fillId="3" borderId="9" xfId="0" applyFont="1" applyFill="1" applyBorder="1" applyAlignment="1" applyProtection="1">
      <alignment horizontal="center"/>
      <protection hidden="1"/>
    </xf>
    <xf numFmtId="0" fontId="43" fillId="3" borderId="12" xfId="0" applyFont="1" applyFill="1" applyBorder="1" applyProtection="1">
      <protection hidden="1"/>
    </xf>
    <xf numFmtId="0" fontId="0" fillId="3" borderId="1" xfId="0" applyFill="1" applyBorder="1" applyProtection="1">
      <protection hidden="1"/>
    </xf>
    <xf numFmtId="0" fontId="7" fillId="3" borderId="36" xfId="0" applyFont="1" applyFill="1" applyBorder="1" applyAlignment="1" applyProtection="1">
      <alignment horizontal="center" vertical="center" wrapText="1"/>
      <protection hidden="1"/>
    </xf>
    <xf numFmtId="0" fontId="10" fillId="3" borderId="36" xfId="0" applyFont="1" applyFill="1" applyBorder="1" applyAlignment="1" applyProtection="1">
      <alignment horizontal="center" vertical="center" wrapText="1"/>
      <protection hidden="1"/>
    </xf>
    <xf numFmtId="165" fontId="11" fillId="3" borderId="36" xfId="1" applyFont="1" applyFill="1" applyBorder="1" applyAlignment="1" applyProtection="1">
      <alignment horizontal="center" vertical="center" wrapText="1"/>
      <protection hidden="1"/>
    </xf>
    <xf numFmtId="0" fontId="9" fillId="3" borderId="0" xfId="0" applyFont="1" applyFill="1" applyAlignment="1" applyProtection="1">
      <alignment horizontal="center" vertical="center" wrapText="1"/>
      <protection hidden="1"/>
    </xf>
    <xf numFmtId="0" fontId="0" fillId="3" borderId="0" xfId="0" applyFill="1" applyAlignment="1" applyProtection="1">
      <alignment horizontal="right"/>
      <protection hidden="1"/>
    </xf>
    <xf numFmtId="0" fontId="21" fillId="3" borderId="0" xfId="0" applyFont="1" applyFill="1" applyAlignment="1" applyProtection="1">
      <alignment horizontal="center" vertical="center" wrapText="1"/>
      <protection hidden="1"/>
    </xf>
    <xf numFmtId="0" fontId="8" fillId="3" borderId="0" xfId="0" applyFont="1" applyFill="1" applyAlignment="1" applyProtection="1">
      <alignment horizontal="center" vertical="center" wrapText="1"/>
      <protection hidden="1"/>
    </xf>
    <xf numFmtId="167" fontId="8" fillId="3" borderId="0" xfId="0" applyNumberFormat="1" applyFont="1" applyFill="1" applyAlignment="1" applyProtection="1">
      <alignment horizontal="center" vertical="center" wrapText="1"/>
      <protection hidden="1"/>
    </xf>
    <xf numFmtId="0" fontId="65" fillId="3" borderId="1" xfId="0" applyFont="1" applyFill="1" applyBorder="1" applyAlignment="1" applyProtection="1">
      <alignment horizontal="center" vertical="center"/>
      <protection hidden="1"/>
    </xf>
    <xf numFmtId="167" fontId="8" fillId="3" borderId="0" xfId="0" applyNumberFormat="1" applyFont="1" applyFill="1" applyAlignment="1" applyProtection="1">
      <alignment horizontal="right" vertical="center" wrapText="1"/>
      <protection hidden="1"/>
    </xf>
    <xf numFmtId="0" fontId="0" fillId="3" borderId="0" xfId="0" applyFill="1" applyAlignment="1" applyProtection="1">
      <alignment horizontal="center" vertical="top" wrapText="1"/>
      <protection hidden="1"/>
    </xf>
    <xf numFmtId="10" fontId="0" fillId="3" borderId="0" xfId="2" applyNumberFormat="1" applyFont="1" applyFill="1" applyProtection="1">
      <protection hidden="1"/>
    </xf>
    <xf numFmtId="0" fontId="14" fillId="0" borderId="0" xfId="0" applyFont="1" applyProtection="1">
      <protection hidden="1"/>
    </xf>
    <xf numFmtId="0" fontId="30" fillId="3" borderId="0" xfId="0" applyFont="1" applyFill="1" applyAlignment="1" applyProtection="1">
      <alignment horizontal="left" vertical="center" wrapText="1"/>
      <protection hidden="1"/>
    </xf>
    <xf numFmtId="10" fontId="38" fillId="3" borderId="0" xfId="2" applyNumberFormat="1" applyFont="1" applyFill="1" applyBorder="1" applyAlignment="1" applyProtection="1">
      <alignment horizontal="center" vertical="center"/>
      <protection hidden="1"/>
    </xf>
    <xf numFmtId="0" fontId="15" fillId="0" borderId="0" xfId="0" applyFont="1" applyProtection="1">
      <protection hidden="1"/>
    </xf>
    <xf numFmtId="10" fontId="24" fillId="3" borderId="19" xfId="2" applyNumberFormat="1" applyFont="1" applyFill="1" applyBorder="1" applyAlignment="1" applyProtection="1">
      <alignment horizontal="center" vertical="center" wrapText="1"/>
      <protection hidden="1"/>
    </xf>
    <xf numFmtId="10" fontId="24" fillId="3" borderId="20" xfId="2" applyNumberFormat="1" applyFont="1" applyFill="1" applyBorder="1" applyAlignment="1" applyProtection="1">
      <alignment horizontal="center" vertical="center" wrapText="1"/>
      <protection hidden="1"/>
    </xf>
    <xf numFmtId="10" fontId="24" fillId="3" borderId="0" xfId="2" applyNumberFormat="1" applyFont="1" applyFill="1" applyBorder="1" applyAlignment="1" applyProtection="1">
      <alignment horizontal="center" vertical="center" wrapText="1"/>
      <protection hidden="1"/>
    </xf>
    <xf numFmtId="10" fontId="24" fillId="3" borderId="22" xfId="2" applyNumberFormat="1" applyFont="1" applyFill="1" applyBorder="1" applyAlignment="1" applyProtection="1">
      <alignment horizontal="center" vertical="center" wrapText="1"/>
      <protection hidden="1"/>
    </xf>
    <xf numFmtId="10" fontId="24" fillId="3" borderId="0" xfId="0" applyNumberFormat="1" applyFont="1" applyFill="1" applyAlignment="1" applyProtection="1">
      <alignment horizontal="center" vertical="center" wrapText="1"/>
      <protection hidden="1"/>
    </xf>
    <xf numFmtId="0" fontId="30" fillId="3" borderId="0" xfId="0" applyFont="1" applyFill="1" applyAlignment="1" applyProtection="1">
      <alignment vertical="top"/>
      <protection hidden="1"/>
    </xf>
    <xf numFmtId="0" fontId="30" fillId="3" borderId="0" xfId="0" applyFont="1" applyFill="1" applyProtection="1">
      <protection hidden="1"/>
    </xf>
    <xf numFmtId="10" fontId="4" fillId="4" borderId="6" xfId="2" applyNumberFormat="1" applyFont="1" applyFill="1" applyBorder="1" applyAlignment="1" applyProtection="1">
      <alignment horizontal="center" vertical="center"/>
      <protection hidden="1"/>
    </xf>
    <xf numFmtId="10" fontId="0" fillId="3" borderId="0" xfId="2" applyNumberFormat="1" applyFont="1" applyFill="1" applyBorder="1" applyProtection="1">
      <protection hidden="1"/>
    </xf>
    <xf numFmtId="0" fontId="11" fillId="3" borderId="22" xfId="0" applyFont="1" applyFill="1" applyBorder="1" applyAlignment="1" applyProtection="1">
      <alignment horizontal="left" vertical="center" wrapText="1"/>
      <protection hidden="1"/>
    </xf>
    <xf numFmtId="0" fontId="43" fillId="3" borderId="0" xfId="0" applyFont="1" applyFill="1" applyAlignment="1" applyProtection="1">
      <alignment vertical="top" wrapText="1"/>
      <protection hidden="1"/>
    </xf>
    <xf numFmtId="10" fontId="12" fillId="3" borderId="0" xfId="2" applyNumberFormat="1" applyFont="1" applyFill="1" applyBorder="1" applyAlignment="1" applyProtection="1">
      <alignment horizontal="center" vertical="center"/>
      <protection hidden="1"/>
    </xf>
    <xf numFmtId="0" fontId="24" fillId="3" borderId="17" xfId="0" applyFont="1" applyFill="1" applyBorder="1" applyAlignment="1" applyProtection="1">
      <alignment horizontal="center" vertical="center" wrapText="1"/>
      <protection hidden="1"/>
    </xf>
    <xf numFmtId="10" fontId="0" fillId="3" borderId="17" xfId="2" applyNumberFormat="1" applyFont="1" applyFill="1" applyBorder="1" applyProtection="1">
      <protection hidden="1"/>
    </xf>
    <xf numFmtId="10" fontId="0" fillId="3" borderId="24" xfId="2" applyNumberFormat="1" applyFont="1" applyFill="1" applyBorder="1" applyProtection="1">
      <protection hidden="1"/>
    </xf>
    <xf numFmtId="0" fontId="24" fillId="3" borderId="20" xfId="0" applyFont="1" applyFill="1" applyBorder="1" applyAlignment="1" applyProtection="1">
      <alignment vertical="center" wrapText="1"/>
      <protection hidden="1"/>
    </xf>
    <xf numFmtId="0" fontId="24" fillId="3" borderId="22" xfId="0" applyFont="1" applyFill="1" applyBorder="1" applyAlignment="1" applyProtection="1">
      <alignment vertical="center" wrapText="1"/>
      <protection hidden="1"/>
    </xf>
    <xf numFmtId="0" fontId="24" fillId="3" borderId="24" xfId="0" applyFont="1" applyFill="1" applyBorder="1" applyAlignment="1" applyProtection="1">
      <alignment vertical="center" wrapText="1"/>
      <protection hidden="1"/>
    </xf>
    <xf numFmtId="0" fontId="11" fillId="0" borderId="0" xfId="0" applyFont="1" applyAlignment="1" applyProtection="1">
      <alignment vertical="center" wrapText="1"/>
      <protection hidden="1"/>
    </xf>
    <xf numFmtId="10" fontId="0" fillId="3" borderId="22" xfId="2" applyNumberFormat="1" applyFont="1" applyFill="1" applyBorder="1" applyProtection="1">
      <protection hidden="1"/>
    </xf>
    <xf numFmtId="0" fontId="25" fillId="3" borderId="22" xfId="0" applyFont="1" applyFill="1" applyBorder="1" applyAlignment="1" applyProtection="1">
      <alignment horizontal="left" vertical="top" wrapText="1"/>
      <protection hidden="1"/>
    </xf>
    <xf numFmtId="0" fontId="39" fillId="3" borderId="0" xfId="0" applyFont="1" applyFill="1" applyProtection="1">
      <protection hidden="1"/>
    </xf>
    <xf numFmtId="0" fontId="43" fillId="3" borderId="22" xfId="0" applyFont="1" applyFill="1" applyBorder="1" applyAlignment="1" applyProtection="1">
      <alignment horizontal="left" vertical="top" wrapText="1"/>
      <protection hidden="1"/>
    </xf>
    <xf numFmtId="0" fontId="30" fillId="3" borderId="0" xfId="4" applyFont="1" applyFill="1" applyAlignment="1" applyProtection="1">
      <alignment vertical="center"/>
      <protection hidden="1"/>
    </xf>
    <xf numFmtId="0" fontId="30" fillId="3" borderId="0" xfId="4" applyFont="1" applyFill="1" applyAlignment="1" applyProtection="1">
      <alignment horizontal="center" vertical="center"/>
      <protection hidden="1"/>
    </xf>
    <xf numFmtId="0" fontId="0" fillId="0" borderId="0" xfId="4" applyFont="1" applyAlignment="1" applyProtection="1">
      <alignment horizontal="center" vertical="center"/>
      <protection hidden="1"/>
    </xf>
    <xf numFmtId="0" fontId="12" fillId="3" borderId="0" xfId="4" applyFont="1" applyFill="1" applyAlignment="1" applyProtection="1">
      <alignment horizontal="center" vertical="center"/>
      <protection hidden="1"/>
    </xf>
    <xf numFmtId="10" fontId="24" fillId="3" borderId="0" xfId="5" applyNumberFormat="1" applyFont="1" applyFill="1" applyBorder="1" applyAlignment="1" applyProtection="1">
      <alignment horizontal="center" vertical="center" wrapText="1"/>
      <protection hidden="1"/>
    </xf>
    <xf numFmtId="166" fontId="0" fillId="3" borderId="0" xfId="1" applyNumberFormat="1" applyFont="1" applyFill="1" applyBorder="1" applyAlignment="1" applyProtection="1">
      <alignment horizontal="center" vertical="center"/>
      <protection hidden="1"/>
    </xf>
    <xf numFmtId="0" fontId="0" fillId="3" borderId="24" xfId="0" applyFill="1" applyBorder="1" applyProtection="1">
      <protection hidden="1"/>
    </xf>
    <xf numFmtId="0" fontId="24" fillId="0" borderId="0" xfId="0" applyFont="1" applyAlignment="1" applyProtection="1">
      <alignment vertical="center" wrapText="1"/>
      <protection hidden="1"/>
    </xf>
    <xf numFmtId="0" fontId="7" fillId="3" borderId="0" xfId="0" applyFont="1" applyFill="1" applyAlignment="1" applyProtection="1">
      <alignment horizontal="center" vertical="center"/>
      <protection hidden="1"/>
    </xf>
    <xf numFmtId="0" fontId="26" fillId="3" borderId="5" xfId="0" applyFont="1" applyFill="1" applyBorder="1" applyAlignment="1" applyProtection="1">
      <alignment horizontal="left" vertical="center" wrapText="1"/>
      <protection hidden="1"/>
    </xf>
    <xf numFmtId="0" fontId="12" fillId="0" borderId="8" xfId="0" applyFont="1" applyBorder="1" applyAlignment="1" applyProtection="1">
      <alignment horizontal="left" vertical="center"/>
      <protection hidden="1"/>
    </xf>
    <xf numFmtId="0" fontId="29" fillId="3" borderId="5" xfId="0" applyFont="1" applyFill="1" applyBorder="1" applyAlignment="1" applyProtection="1">
      <alignment vertical="center" wrapText="1"/>
      <protection hidden="1"/>
    </xf>
    <xf numFmtId="0" fontId="50" fillId="3" borderId="14" xfId="0" applyFont="1" applyFill="1" applyBorder="1" applyAlignment="1" applyProtection="1">
      <alignment vertical="center" wrapText="1"/>
      <protection hidden="1"/>
    </xf>
    <xf numFmtId="0" fontId="24" fillId="3" borderId="5" xfId="0" applyFont="1" applyFill="1" applyBorder="1" applyAlignment="1" applyProtection="1">
      <alignment horizontal="center" vertical="center" wrapText="1"/>
      <protection hidden="1"/>
    </xf>
    <xf numFmtId="0" fontId="24" fillId="3" borderId="15" xfId="0" applyFont="1" applyFill="1" applyBorder="1" applyAlignment="1" applyProtection="1">
      <alignment vertical="center" wrapText="1"/>
      <protection hidden="1"/>
    </xf>
    <xf numFmtId="0" fontId="0" fillId="0" borderId="5" xfId="0" applyBorder="1" applyProtection="1">
      <protection hidden="1"/>
    </xf>
    <xf numFmtId="0" fontId="44" fillId="3" borderId="5" xfId="0" applyFont="1" applyFill="1" applyBorder="1" applyAlignment="1" applyProtection="1">
      <alignment horizontal="left" vertical="center" wrapText="1"/>
      <protection hidden="1"/>
    </xf>
    <xf numFmtId="0" fontId="0" fillId="3" borderId="9" xfId="0" applyFill="1" applyBorder="1" applyAlignment="1" applyProtection="1">
      <alignment horizontal="left"/>
      <protection hidden="1"/>
    </xf>
    <xf numFmtId="0" fontId="26" fillId="3" borderId="12" xfId="0" applyFont="1" applyFill="1" applyBorder="1" applyAlignment="1" applyProtection="1">
      <alignment vertical="center" wrapText="1"/>
      <protection hidden="1"/>
    </xf>
    <xf numFmtId="0" fontId="26" fillId="3" borderId="13" xfId="0" applyFont="1" applyFill="1" applyBorder="1" applyAlignment="1" applyProtection="1">
      <alignment vertical="center" wrapText="1"/>
      <protection hidden="1"/>
    </xf>
    <xf numFmtId="0" fontId="15" fillId="3" borderId="0" xfId="0" applyFont="1" applyFill="1" applyProtection="1">
      <protection hidden="1"/>
    </xf>
    <xf numFmtId="0" fontId="34" fillId="3" borderId="0" xfId="0" applyFont="1" applyFill="1" applyAlignment="1" applyProtection="1">
      <alignment vertical="center" wrapText="1"/>
      <protection hidden="1"/>
    </xf>
    <xf numFmtId="0" fontId="34" fillId="3" borderId="0" xfId="0" applyFont="1" applyFill="1" applyAlignment="1" applyProtection="1">
      <alignment horizontal="left" vertical="center" wrapText="1"/>
      <protection hidden="1"/>
    </xf>
    <xf numFmtId="0" fontId="35" fillId="3" borderId="0" xfId="0" applyFont="1" applyFill="1" applyAlignment="1" applyProtection="1">
      <alignment vertical="center" wrapText="1"/>
      <protection hidden="1"/>
    </xf>
    <xf numFmtId="0" fontId="12" fillId="3" borderId="0" xfId="0" applyFont="1" applyFill="1" applyAlignment="1" applyProtection="1">
      <alignment horizontal="right"/>
      <protection hidden="1"/>
    </xf>
    <xf numFmtId="0" fontId="75" fillId="3" borderId="0" xfId="0" applyFont="1" applyFill="1" applyAlignment="1" applyProtection="1">
      <alignment vertical="center" wrapText="1"/>
      <protection hidden="1"/>
    </xf>
    <xf numFmtId="0" fontId="43" fillId="3" borderId="0" xfId="0" applyFont="1" applyFill="1" applyAlignment="1" applyProtection="1">
      <alignment vertical="center" wrapText="1"/>
      <protection hidden="1"/>
    </xf>
    <xf numFmtId="0" fontId="73" fillId="3" borderId="0" xfId="0" applyFont="1" applyFill="1" applyAlignment="1" applyProtection="1">
      <alignment horizontal="center" wrapText="1"/>
      <protection hidden="1"/>
    </xf>
    <xf numFmtId="0" fontId="7" fillId="3" borderId="0" xfId="0" applyFont="1" applyFill="1" applyAlignment="1" applyProtection="1">
      <alignment horizontal="left"/>
      <protection hidden="1"/>
    </xf>
    <xf numFmtId="0" fontId="7" fillId="3" borderId="0" xfId="0" applyFont="1" applyFill="1" applyAlignment="1" applyProtection="1">
      <alignment horizontal="center" wrapText="1"/>
      <protection hidden="1"/>
    </xf>
    <xf numFmtId="0" fontId="73" fillId="3" borderId="0" xfId="0" applyFont="1" applyFill="1" applyProtection="1">
      <protection hidden="1"/>
    </xf>
    <xf numFmtId="0" fontId="7" fillId="3" borderId="0" xfId="0" applyFont="1" applyFill="1" applyAlignment="1" applyProtection="1">
      <alignment wrapText="1"/>
      <protection hidden="1"/>
    </xf>
    <xf numFmtId="0" fontId="73" fillId="3" borderId="0" xfId="0" applyFont="1" applyFill="1" applyAlignment="1" applyProtection="1">
      <alignment wrapText="1"/>
      <protection hidden="1"/>
    </xf>
    <xf numFmtId="0" fontId="0" fillId="3" borderId="0" xfId="0" applyFill="1" applyAlignment="1" applyProtection="1">
      <alignment vertical="center" wrapText="1"/>
      <protection hidden="1"/>
    </xf>
    <xf numFmtId="0" fontId="7" fillId="3" borderId="0" xfId="0" applyFont="1" applyFill="1" applyAlignment="1" applyProtection="1">
      <alignment vertical="center"/>
      <protection hidden="1"/>
    </xf>
    <xf numFmtId="0" fontId="3" fillId="3" borderId="0" xfId="0" applyFont="1" applyFill="1" applyAlignment="1" applyProtection="1">
      <alignment horizontal="left" vertical="top" wrapText="1"/>
      <protection hidden="1"/>
    </xf>
    <xf numFmtId="0" fontId="0" fillId="0" borderId="0" xfId="0" applyAlignment="1" applyProtection="1">
      <alignment horizontal="left"/>
      <protection hidden="1"/>
    </xf>
    <xf numFmtId="0" fontId="56" fillId="3" borderId="0" xfId="0" applyFont="1" applyFill="1" applyAlignment="1" applyProtection="1">
      <alignment vertical="center" wrapText="1"/>
      <protection hidden="1"/>
    </xf>
    <xf numFmtId="0" fontId="7" fillId="3" borderId="18" xfId="0" applyFont="1" applyFill="1" applyBorder="1" applyAlignment="1" applyProtection="1">
      <alignment horizontal="center" vertical="center"/>
      <protection hidden="1"/>
    </xf>
    <xf numFmtId="0" fontId="24" fillId="3" borderId="19" xfId="0" applyFont="1" applyFill="1" applyBorder="1" applyAlignment="1" applyProtection="1">
      <alignment horizontal="left" vertical="top" wrapText="1"/>
      <protection hidden="1"/>
    </xf>
    <xf numFmtId="0" fontId="76" fillId="0" borderId="0" xfId="0" applyFont="1" applyProtection="1">
      <protection hidden="1"/>
    </xf>
    <xf numFmtId="0" fontId="26" fillId="0" borderId="0" xfId="0" applyFont="1" applyAlignment="1" applyProtection="1">
      <alignment vertical="top" wrapText="1"/>
      <protection hidden="1"/>
    </xf>
    <xf numFmtId="0" fontId="1" fillId="5" borderId="0" xfId="12" applyFill="1" applyProtection="1">
      <protection hidden="1"/>
    </xf>
    <xf numFmtId="0" fontId="32" fillId="16" borderId="0" xfId="3" applyFont="1" applyFill="1" applyAlignment="1" applyProtection="1">
      <alignment horizontal="center" vertical="center"/>
      <protection hidden="1"/>
    </xf>
    <xf numFmtId="0" fontId="32" fillId="16" borderId="0" xfId="3" applyFont="1" applyFill="1" applyAlignment="1" applyProtection="1">
      <alignment horizontal="left" vertical="center"/>
      <protection hidden="1"/>
    </xf>
    <xf numFmtId="0" fontId="35" fillId="5" borderId="0" xfId="7" applyFont="1" applyFill="1" applyAlignment="1" applyProtection="1">
      <alignment horizontal="center" vertical="center"/>
      <protection hidden="1"/>
    </xf>
    <xf numFmtId="0" fontId="35" fillId="5" borderId="0" xfId="7" applyFont="1" applyFill="1" applyAlignment="1" applyProtection="1">
      <alignment horizontal="left" vertical="center"/>
      <protection hidden="1"/>
    </xf>
    <xf numFmtId="0" fontId="0" fillId="0" borderId="0" xfId="3" applyFont="1" applyProtection="1">
      <protection hidden="1"/>
    </xf>
    <xf numFmtId="0" fontId="4" fillId="0" borderId="0" xfId="7" applyFont="1" applyProtection="1">
      <protection hidden="1"/>
    </xf>
    <xf numFmtId="0" fontId="4" fillId="0" borderId="0" xfId="7" applyFont="1" applyAlignment="1" applyProtection="1">
      <alignment vertical="center"/>
      <protection hidden="1"/>
    </xf>
    <xf numFmtId="0" fontId="7" fillId="0" borderId="0" xfId="7" applyFont="1" applyAlignment="1" applyProtection="1">
      <alignment horizontal="center" vertical="center"/>
      <protection hidden="1"/>
    </xf>
    <xf numFmtId="0" fontId="7" fillId="0" borderId="0" xfId="7" applyFont="1" applyAlignment="1" applyProtection="1">
      <alignment horizontal="left" vertical="center" wrapText="1"/>
      <protection hidden="1"/>
    </xf>
    <xf numFmtId="0" fontId="7" fillId="0" borderId="0" xfId="7" applyFont="1" applyAlignment="1" applyProtection="1">
      <alignment vertical="center"/>
      <protection hidden="1"/>
    </xf>
    <xf numFmtId="0" fontId="4" fillId="0" borderId="0" xfId="7" applyFont="1" applyAlignment="1" applyProtection="1">
      <alignment horizontal="left" vertical="center"/>
      <protection hidden="1"/>
    </xf>
    <xf numFmtId="0" fontId="25" fillId="3" borderId="17" xfId="0" applyFont="1" applyFill="1" applyBorder="1" applyAlignment="1" applyProtection="1">
      <alignment horizontal="left" vertical="top" wrapText="1"/>
      <protection hidden="1"/>
    </xf>
    <xf numFmtId="0" fontId="12" fillId="3" borderId="19" xfId="0" applyFont="1" applyFill="1" applyBorder="1" applyAlignment="1" applyProtection="1">
      <alignment horizontal="left" vertical="center"/>
      <protection hidden="1"/>
    </xf>
    <xf numFmtId="0" fontId="38" fillId="9" borderId="0" xfId="3" applyFont="1" applyFill="1" applyAlignment="1" applyProtection="1">
      <alignment vertical="center"/>
      <protection hidden="1"/>
    </xf>
    <xf numFmtId="0" fontId="0" fillId="9" borderId="0" xfId="3" applyFont="1" applyFill="1" applyAlignment="1" applyProtection="1">
      <alignment vertical="center"/>
      <protection hidden="1"/>
    </xf>
    <xf numFmtId="0" fontId="23" fillId="0" borderId="0" xfId="3" applyFont="1" applyAlignment="1" applyProtection="1">
      <alignment vertical="center"/>
      <protection hidden="1"/>
    </xf>
    <xf numFmtId="0" fontId="14" fillId="0" borderId="0" xfId="3" applyFont="1" applyAlignment="1" applyProtection="1">
      <alignment vertical="center"/>
      <protection hidden="1"/>
    </xf>
    <xf numFmtId="0" fontId="0" fillId="0" borderId="0" xfId="3" applyFont="1" applyAlignment="1" applyProtection="1">
      <alignment vertical="center"/>
      <protection hidden="1"/>
    </xf>
    <xf numFmtId="0" fontId="80" fillId="9" borderId="0" xfId="3" applyFont="1" applyFill="1" applyAlignment="1" applyProtection="1">
      <alignment vertical="center"/>
      <protection hidden="1"/>
    </xf>
    <xf numFmtId="0" fontId="72" fillId="9" borderId="0" xfId="3" applyFont="1" applyFill="1" applyAlignment="1" applyProtection="1">
      <alignment vertical="center"/>
      <protection hidden="1"/>
    </xf>
    <xf numFmtId="0" fontId="80" fillId="9" borderId="0" xfId="3" applyFont="1" applyFill="1" applyAlignment="1" applyProtection="1">
      <alignment horizontal="left" vertical="center" wrapText="1"/>
      <protection hidden="1"/>
    </xf>
    <xf numFmtId="0" fontId="38" fillId="9" borderId="44" xfId="3" applyFont="1" applyFill="1" applyBorder="1" applyAlignment="1" applyProtection="1">
      <alignment horizontal="center" vertical="center"/>
      <protection hidden="1"/>
    </xf>
    <xf numFmtId="0" fontId="80" fillId="9" borderId="44" xfId="3" applyFont="1" applyFill="1" applyBorder="1" applyAlignment="1" applyProtection="1">
      <alignment horizontal="left" vertical="center" wrapText="1"/>
      <protection hidden="1"/>
    </xf>
    <xf numFmtId="0" fontId="0" fillId="9" borderId="45" xfId="3" applyFont="1" applyFill="1" applyBorder="1" applyAlignment="1" applyProtection="1">
      <alignment vertical="center"/>
      <protection hidden="1"/>
    </xf>
    <xf numFmtId="0" fontId="80" fillId="9" borderId="46" xfId="3" applyFont="1" applyFill="1" applyBorder="1" applyAlignment="1" applyProtection="1">
      <alignment horizontal="left" vertical="center" wrapText="1"/>
      <protection hidden="1"/>
    </xf>
    <xf numFmtId="0" fontId="80" fillId="9" borderId="47" xfId="3" applyFont="1" applyFill="1" applyBorder="1" applyAlignment="1" applyProtection="1">
      <alignment horizontal="left" vertical="center" wrapText="1"/>
      <protection hidden="1"/>
    </xf>
    <xf numFmtId="0" fontId="0" fillId="9" borderId="48" xfId="3" applyFont="1" applyFill="1" applyBorder="1" applyAlignment="1" applyProtection="1">
      <alignment vertical="center"/>
      <protection hidden="1"/>
    </xf>
    <xf numFmtId="0" fontId="0" fillId="0" borderId="44" xfId="0" applyBorder="1" applyAlignment="1" applyProtection="1">
      <alignment vertical="center"/>
      <protection hidden="1"/>
    </xf>
    <xf numFmtId="0" fontId="81" fillId="9" borderId="45" xfId="3" applyFont="1" applyFill="1" applyBorder="1" applyAlignment="1" applyProtection="1">
      <alignment horizontal="left" vertical="center" wrapText="1"/>
      <protection hidden="1"/>
    </xf>
    <xf numFmtId="0" fontId="0" fillId="0" borderId="45" xfId="0" applyBorder="1" applyAlignment="1" applyProtection="1">
      <alignment vertical="center"/>
      <protection hidden="1"/>
    </xf>
    <xf numFmtId="0" fontId="38" fillId="0" borderId="44" xfId="3" applyFont="1" applyBorder="1" applyAlignment="1" applyProtection="1">
      <alignment horizontal="center" vertical="center"/>
      <protection hidden="1"/>
    </xf>
    <xf numFmtId="0" fontId="0" fillId="9" borderId="0" xfId="3" applyFont="1" applyFill="1" applyBorder="1" applyAlignment="1" applyProtection="1">
      <alignment vertical="center"/>
      <protection hidden="1"/>
    </xf>
    <xf numFmtId="0" fontId="81" fillId="9" borderId="0" xfId="3" applyFont="1" applyFill="1" applyBorder="1" applyAlignment="1" applyProtection="1">
      <alignment horizontal="left" vertical="center" wrapText="1"/>
      <protection hidden="1"/>
    </xf>
    <xf numFmtId="0" fontId="72" fillId="9" borderId="0" xfId="3" applyFont="1" applyFill="1" applyBorder="1" applyAlignment="1" applyProtection="1">
      <alignment horizontal="left" vertical="center" wrapText="1"/>
      <protection hidden="1"/>
    </xf>
    <xf numFmtId="0" fontId="38" fillId="9" borderId="0" xfId="3" applyFont="1" applyFill="1" applyBorder="1" applyAlignment="1" applyProtection="1">
      <alignment vertical="center" wrapText="1"/>
      <protection hidden="1"/>
    </xf>
    <xf numFmtId="0" fontId="38" fillId="9" borderId="45" xfId="3" applyFont="1" applyFill="1" applyBorder="1" applyAlignment="1" applyProtection="1">
      <alignment vertical="center" wrapText="1"/>
      <protection hidden="1"/>
    </xf>
    <xf numFmtId="0" fontId="0" fillId="9" borderId="46" xfId="3" applyFont="1" applyFill="1" applyBorder="1" applyAlignment="1" applyProtection="1">
      <alignment vertical="center"/>
      <protection hidden="1"/>
    </xf>
    <xf numFmtId="0" fontId="0" fillId="0" borderId="47" xfId="3" applyFont="1" applyBorder="1" applyAlignment="1" applyProtection="1">
      <alignment vertical="center"/>
      <protection hidden="1"/>
    </xf>
    <xf numFmtId="0" fontId="38" fillId="9" borderId="47" xfId="3" applyFont="1" applyFill="1" applyBorder="1" applyAlignment="1" applyProtection="1">
      <alignment horizontal="left" vertical="center" wrapText="1"/>
      <protection hidden="1"/>
    </xf>
    <xf numFmtId="0" fontId="81" fillId="9" borderId="47" xfId="3" applyFont="1" applyFill="1" applyBorder="1" applyAlignment="1" applyProtection="1">
      <alignment horizontal="left" vertical="center" wrapText="1"/>
      <protection hidden="1"/>
    </xf>
    <xf numFmtId="0" fontId="81" fillId="9" borderId="48" xfId="3" applyFont="1" applyFill="1" applyBorder="1" applyAlignment="1" applyProtection="1">
      <alignment horizontal="left" vertical="center" wrapText="1"/>
      <protection hidden="1"/>
    </xf>
    <xf numFmtId="0" fontId="0" fillId="9" borderId="42" xfId="3" applyFont="1" applyFill="1" applyBorder="1" applyAlignment="1" applyProtection="1">
      <alignment vertical="center"/>
      <protection hidden="1"/>
    </xf>
    <xf numFmtId="0" fontId="38" fillId="9" borderId="0" xfId="3" applyFont="1" applyFill="1" applyBorder="1" applyAlignment="1" applyProtection="1">
      <alignment horizontal="center" vertical="center" wrapText="1"/>
      <protection hidden="1"/>
    </xf>
    <xf numFmtId="0" fontId="38" fillId="0" borderId="0" xfId="3" applyFont="1" applyBorder="1" applyAlignment="1" applyProtection="1">
      <alignment vertical="center" wrapText="1"/>
      <protection hidden="1"/>
    </xf>
    <xf numFmtId="0" fontId="0" fillId="9" borderId="0" xfId="3" applyFont="1" applyFill="1" applyBorder="1" applyAlignment="1" applyProtection="1">
      <alignment horizontal="center" vertical="center"/>
      <protection hidden="1"/>
    </xf>
    <xf numFmtId="0" fontId="72" fillId="9" borderId="0" xfId="3" applyFont="1" applyFill="1" applyBorder="1" applyAlignment="1" applyProtection="1">
      <alignment vertical="center" wrapText="1"/>
      <protection hidden="1"/>
    </xf>
    <xf numFmtId="0" fontId="72" fillId="0" borderId="0" xfId="3" applyFont="1" applyAlignment="1" applyProtection="1">
      <alignment vertical="center"/>
      <protection hidden="1"/>
    </xf>
    <xf numFmtId="0" fontId="83" fillId="9" borderId="0" xfId="3" applyFont="1" applyFill="1" applyAlignment="1" applyProtection="1">
      <alignment vertical="center"/>
      <protection hidden="1"/>
    </xf>
    <xf numFmtId="0" fontId="60" fillId="9" borderId="41" xfId="3" applyFont="1" applyFill="1" applyBorder="1" applyAlignment="1" applyProtection="1">
      <alignment horizontal="center" vertical="center" wrapText="1"/>
      <protection hidden="1"/>
    </xf>
    <xf numFmtId="0" fontId="60" fillId="9" borderId="0" xfId="3" applyFont="1" applyFill="1" applyBorder="1" applyAlignment="1" applyProtection="1">
      <alignment vertical="center" wrapText="1"/>
      <protection hidden="1"/>
    </xf>
    <xf numFmtId="0" fontId="52" fillId="0" borderId="0" xfId="3" applyFont="1" applyAlignment="1" applyProtection="1">
      <alignment horizontal="center" vertical="center"/>
      <protection hidden="1"/>
    </xf>
    <xf numFmtId="0" fontId="52" fillId="0" borderId="0" xfId="3" applyFont="1" applyAlignment="1" applyProtection="1">
      <alignment vertical="center"/>
      <protection hidden="1"/>
    </xf>
    <xf numFmtId="0" fontId="14" fillId="3" borderId="0" xfId="0" applyFont="1" applyFill="1" applyAlignment="1" applyProtection="1">
      <alignment horizontal="right"/>
      <protection hidden="1"/>
    </xf>
    <xf numFmtId="0" fontId="14" fillId="3" borderId="0" xfId="0" applyFont="1" applyFill="1" applyProtection="1">
      <protection hidden="1"/>
    </xf>
    <xf numFmtId="0" fontId="25" fillId="3" borderId="19" xfId="0" applyFont="1" applyFill="1" applyBorder="1" applyAlignment="1" applyProtection="1">
      <alignment horizontal="left" vertical="top" wrapText="1"/>
      <protection hidden="1"/>
    </xf>
    <xf numFmtId="0" fontId="56" fillId="3" borderId="0" xfId="0" applyFont="1" applyFill="1" applyAlignment="1" applyProtection="1">
      <alignment horizontal="left" vertical="center" wrapText="1"/>
      <protection hidden="1"/>
    </xf>
    <xf numFmtId="0" fontId="24" fillId="3" borderId="0" xfId="0" applyFont="1" applyFill="1" applyAlignment="1" applyProtection="1">
      <alignment horizontal="left" vertical="center" wrapText="1"/>
      <protection hidden="1"/>
    </xf>
    <xf numFmtId="0" fontId="25" fillId="3" borderId="0" xfId="0" applyFont="1" applyFill="1" applyAlignment="1" applyProtection="1">
      <alignment horizontal="left" vertical="center" wrapText="1"/>
      <protection hidden="1"/>
    </xf>
    <xf numFmtId="0" fontId="24" fillId="3" borderId="18" xfId="0" applyFont="1" applyFill="1" applyBorder="1" applyAlignment="1" applyProtection="1">
      <alignment horizontal="left" vertical="center" wrapText="1"/>
      <protection hidden="1"/>
    </xf>
    <xf numFmtId="0" fontId="24" fillId="3" borderId="21" xfId="0" applyFont="1" applyFill="1" applyBorder="1" applyAlignment="1" applyProtection="1">
      <alignment horizontal="left" vertical="center" wrapText="1"/>
      <protection hidden="1"/>
    </xf>
    <xf numFmtId="0" fontId="24" fillId="3" borderId="19" xfId="0" applyFont="1" applyFill="1" applyBorder="1" applyAlignment="1" applyProtection="1">
      <alignment horizontal="left" vertical="center" wrapText="1"/>
      <protection hidden="1"/>
    </xf>
    <xf numFmtId="0" fontId="25" fillId="3" borderId="0" xfId="0" applyFont="1" applyFill="1" applyAlignment="1" applyProtection="1">
      <alignment vertical="center" wrapText="1"/>
      <protection hidden="1"/>
    </xf>
    <xf numFmtId="0" fontId="22" fillId="3" borderId="0" xfId="0" applyFont="1" applyFill="1" applyAlignment="1" applyProtection="1">
      <alignment horizontal="left" vertical="top" wrapText="1"/>
      <protection hidden="1"/>
    </xf>
    <xf numFmtId="0" fontId="24" fillId="3" borderId="0" xfId="0" applyFont="1" applyFill="1" applyAlignment="1" applyProtection="1">
      <alignment horizontal="left" vertical="top" wrapText="1"/>
      <protection hidden="1"/>
    </xf>
    <xf numFmtId="0" fontId="22" fillId="3" borderId="0" xfId="0" applyFont="1" applyFill="1" applyAlignment="1" applyProtection="1">
      <alignment horizontal="left" vertical="center" wrapText="1"/>
      <protection hidden="1"/>
    </xf>
    <xf numFmtId="0" fontId="24" fillId="3" borderId="8" xfId="0" applyFont="1" applyFill="1" applyBorder="1" applyAlignment="1" applyProtection="1">
      <alignment horizontal="left" vertical="center" wrapText="1"/>
      <protection hidden="1"/>
    </xf>
    <xf numFmtId="0" fontId="24" fillId="0" borderId="0" xfId="0" applyFont="1" applyAlignment="1" applyProtection="1">
      <alignment horizontal="left" vertical="center" wrapText="1"/>
      <protection hidden="1"/>
    </xf>
    <xf numFmtId="0" fontId="11" fillId="3" borderId="19" xfId="0" applyFont="1" applyFill="1" applyBorder="1" applyAlignment="1" applyProtection="1">
      <alignment horizontal="left" vertical="center" wrapText="1"/>
      <protection hidden="1"/>
    </xf>
    <xf numFmtId="0" fontId="11" fillId="3" borderId="0" xfId="0" applyFont="1" applyFill="1" applyAlignment="1" applyProtection="1">
      <alignment horizontal="left" vertical="center" wrapText="1"/>
      <protection hidden="1"/>
    </xf>
    <xf numFmtId="0" fontId="24" fillId="3" borderId="19" xfId="0" applyFont="1" applyFill="1" applyBorder="1" applyAlignment="1" applyProtection="1">
      <alignment horizontal="center" vertical="center" wrapText="1"/>
      <protection hidden="1"/>
    </xf>
    <xf numFmtId="0" fontId="24" fillId="3" borderId="0" xfId="0" applyFont="1" applyFill="1" applyAlignment="1" applyProtection="1">
      <alignment horizontal="center" vertical="center" wrapText="1"/>
      <protection hidden="1"/>
    </xf>
    <xf numFmtId="0" fontId="30" fillId="3" borderId="18" xfId="0" applyFont="1" applyFill="1" applyBorder="1" applyAlignment="1" applyProtection="1">
      <alignment horizontal="left" vertical="center"/>
      <protection hidden="1"/>
    </xf>
    <xf numFmtId="0" fontId="30" fillId="3" borderId="21" xfId="0" applyFont="1" applyFill="1" applyBorder="1" applyAlignment="1" applyProtection="1">
      <alignment horizontal="left" vertical="center"/>
      <protection hidden="1"/>
    </xf>
    <xf numFmtId="0" fontId="30" fillId="3" borderId="8" xfId="0" applyFont="1" applyFill="1" applyBorder="1" applyAlignment="1" applyProtection="1">
      <alignment horizontal="left" vertical="center"/>
      <protection hidden="1"/>
    </xf>
    <xf numFmtId="0" fontId="24" fillId="3" borderId="5" xfId="0" applyFont="1" applyFill="1" applyBorder="1" applyAlignment="1" applyProtection="1">
      <alignment horizontal="left" vertical="center" wrapText="1"/>
      <protection hidden="1"/>
    </xf>
    <xf numFmtId="0" fontId="30" fillId="3" borderId="0" xfId="0" applyFont="1" applyFill="1" applyAlignment="1" applyProtection="1">
      <alignment horizontal="center" vertical="center"/>
      <protection hidden="1"/>
    </xf>
    <xf numFmtId="0" fontId="38" fillId="9" borderId="0" xfId="3" applyFont="1" applyFill="1" applyBorder="1" applyAlignment="1" applyProtection="1">
      <alignment horizontal="left" vertical="center" wrapText="1"/>
      <protection hidden="1"/>
    </xf>
    <xf numFmtId="0" fontId="38" fillId="9" borderId="45" xfId="3" applyFont="1" applyFill="1" applyBorder="1" applyAlignment="1" applyProtection="1">
      <alignment horizontal="left" vertical="center" wrapText="1"/>
      <protection hidden="1"/>
    </xf>
    <xf numFmtId="0" fontId="38" fillId="9" borderId="44" xfId="3" applyFont="1" applyFill="1" applyBorder="1" applyAlignment="1" applyProtection="1">
      <alignment horizontal="center" vertical="center" wrapText="1"/>
      <protection hidden="1"/>
    </xf>
    <xf numFmtId="0" fontId="0" fillId="9" borderId="51" xfId="3" applyFont="1" applyFill="1" applyBorder="1" applyAlignment="1" applyProtection="1">
      <alignment vertical="center"/>
      <protection hidden="1"/>
    </xf>
    <xf numFmtId="0" fontId="0" fillId="9" borderId="12" xfId="3" applyFont="1" applyFill="1" applyBorder="1" applyAlignment="1" applyProtection="1">
      <alignment vertical="center"/>
      <protection hidden="1"/>
    </xf>
    <xf numFmtId="0" fontId="38" fillId="9" borderId="12" xfId="3" applyFont="1" applyFill="1" applyBorder="1" applyAlignment="1" applyProtection="1">
      <alignment horizontal="left" vertical="center" wrapText="1"/>
      <protection hidden="1"/>
    </xf>
    <xf numFmtId="0" fontId="81" fillId="9" borderId="12" xfId="3" applyFont="1" applyFill="1" applyBorder="1" applyAlignment="1" applyProtection="1">
      <alignment horizontal="left" vertical="center" wrapText="1"/>
      <protection hidden="1"/>
    </xf>
    <xf numFmtId="0" fontId="81" fillId="9" borderId="52" xfId="3" applyFont="1" applyFill="1" applyBorder="1" applyAlignment="1" applyProtection="1">
      <alignment horizontal="left" vertical="center" wrapText="1"/>
      <protection hidden="1"/>
    </xf>
    <xf numFmtId="0" fontId="11" fillId="3" borderId="0" xfId="0" applyFont="1" applyFill="1" applyAlignment="1" applyProtection="1">
      <alignment horizontal="center" vertical="center"/>
      <protection hidden="1"/>
    </xf>
    <xf numFmtId="0" fontId="7" fillId="0" borderId="0" xfId="0" applyFont="1" applyAlignment="1" applyProtection="1">
      <alignment horizontal="center" vertical="center"/>
      <protection hidden="1"/>
    </xf>
    <xf numFmtId="3" fontId="12" fillId="4" borderId="6" xfId="1" applyNumberFormat="1" applyFont="1" applyFill="1" applyBorder="1" applyAlignment="1" applyProtection="1">
      <alignment horizontal="center" vertical="center"/>
      <protection hidden="1"/>
    </xf>
    <xf numFmtId="0" fontId="22" fillId="3" borderId="0" xfId="0" applyFont="1" applyFill="1" applyAlignment="1" applyProtection="1">
      <alignment horizontal="left" vertical="top" wrapText="1"/>
      <protection locked="0"/>
    </xf>
    <xf numFmtId="0" fontId="72" fillId="0" borderId="0" xfId="3" applyFont="1" applyBorder="1" applyAlignment="1" applyProtection="1">
      <alignment vertical="center" wrapText="1"/>
      <protection hidden="1"/>
    </xf>
    <xf numFmtId="0" fontId="61" fillId="0" borderId="0" xfId="13" applyFont="1" applyAlignment="1" applyProtection="1">
      <alignment vertical="center" wrapText="1"/>
      <protection hidden="1"/>
    </xf>
    <xf numFmtId="0" fontId="68" fillId="0" borderId="0" xfId="13" applyFont="1" applyAlignment="1" applyProtection="1">
      <alignment vertical="center" wrapText="1"/>
      <protection hidden="1"/>
    </xf>
    <xf numFmtId="0" fontId="34" fillId="0" borderId="17" xfId="0" applyFont="1" applyBorder="1" applyAlignment="1" applyProtection="1">
      <alignment horizontal="center"/>
      <protection hidden="1"/>
    </xf>
    <xf numFmtId="0" fontId="34" fillId="0" borderId="0" xfId="0" applyFont="1" applyAlignment="1" applyProtection="1">
      <alignment horizontal="center"/>
      <protection hidden="1"/>
    </xf>
    <xf numFmtId="0" fontId="11" fillId="0" borderId="0" xfId="0" applyFont="1" applyAlignment="1" applyProtection="1">
      <alignment horizontal="center" vertical="center"/>
      <protection hidden="1"/>
    </xf>
    <xf numFmtId="0" fontId="43" fillId="3" borderId="0" xfId="0" applyFont="1" applyFill="1" applyAlignment="1" applyProtection="1">
      <alignment horizontal="left" vertical="top" wrapText="1"/>
      <protection hidden="1"/>
    </xf>
    <xf numFmtId="0" fontId="11" fillId="3" borderId="0" xfId="0" applyFont="1" applyFill="1" applyAlignment="1" applyProtection="1">
      <alignment horizontal="left" vertical="top" wrapText="1"/>
      <protection hidden="1"/>
    </xf>
    <xf numFmtId="0" fontId="12" fillId="3" borderId="0" xfId="0" applyFont="1" applyFill="1" applyAlignment="1" applyProtection="1">
      <alignment horizontal="center" vertical="center" wrapText="1"/>
      <protection hidden="1"/>
    </xf>
    <xf numFmtId="0" fontId="43" fillId="3" borderId="17" xfId="0" applyFont="1" applyFill="1" applyBorder="1" applyAlignment="1" applyProtection="1">
      <alignment horizontal="left" vertical="top" wrapText="1"/>
      <protection hidden="1"/>
    </xf>
    <xf numFmtId="0" fontId="12" fillId="3" borderId="18" xfId="0" applyFont="1" applyFill="1" applyBorder="1" applyAlignment="1" applyProtection="1">
      <alignment horizontal="left" vertical="center"/>
      <protection hidden="1"/>
    </xf>
    <xf numFmtId="0" fontId="0" fillId="0" borderId="19" xfId="0" applyBorder="1" applyProtection="1">
      <protection hidden="1"/>
    </xf>
    <xf numFmtId="0" fontId="28" fillId="3" borderId="17" xfId="0" applyFont="1" applyFill="1" applyBorder="1" applyAlignment="1" applyProtection="1">
      <alignment horizontal="left" vertical="top" wrapText="1"/>
      <protection hidden="1"/>
    </xf>
    <xf numFmtId="0" fontId="48" fillId="3" borderId="0" xfId="0" applyFont="1" applyFill="1" applyAlignment="1" applyProtection="1">
      <alignment horizontal="left" vertical="top" wrapText="1"/>
      <protection hidden="1"/>
    </xf>
    <xf numFmtId="0" fontId="34" fillId="18" borderId="0" xfId="12" applyFont="1" applyFill="1" applyAlignment="1" applyProtection="1">
      <alignment horizontal="center" vertical="center"/>
      <protection hidden="1"/>
    </xf>
    <xf numFmtId="0" fontId="30" fillId="0" borderId="21" xfId="0" applyFont="1" applyBorder="1" applyAlignment="1" applyProtection="1">
      <alignment horizontal="left" vertical="center"/>
      <protection hidden="1"/>
    </xf>
    <xf numFmtId="0" fontId="11" fillId="0" borderId="0" xfId="0" applyFont="1" applyAlignment="1" applyProtection="1">
      <alignment horizontal="left" vertical="center" wrapText="1"/>
      <protection hidden="1"/>
    </xf>
    <xf numFmtId="0" fontId="12" fillId="0" borderId="0" xfId="3" applyFont="1" applyAlignment="1" applyProtection="1">
      <alignment vertical="center"/>
      <protection hidden="1"/>
    </xf>
    <xf numFmtId="0" fontId="0" fillId="0" borderId="0" xfId="3" applyFont="1" applyBorder="1" applyAlignment="1" applyProtection="1">
      <alignment vertical="center"/>
      <protection hidden="1"/>
    </xf>
    <xf numFmtId="0" fontId="24" fillId="3" borderId="0" xfId="3" applyFont="1" applyFill="1" applyBorder="1" applyAlignment="1" applyProtection="1">
      <alignment vertical="center" wrapText="1"/>
      <protection hidden="1"/>
    </xf>
    <xf numFmtId="0" fontId="0" fillId="3" borderId="0" xfId="3" applyFont="1" applyFill="1" applyAlignment="1" applyProtection="1">
      <alignment vertical="center"/>
      <protection hidden="1"/>
    </xf>
    <xf numFmtId="9" fontId="0" fillId="2" borderId="6" xfId="2" applyFont="1" applyFill="1" applyBorder="1" applyAlignment="1" applyProtection="1">
      <alignment vertical="center"/>
      <protection locked="0"/>
    </xf>
    <xf numFmtId="0" fontId="43" fillId="3" borderId="0" xfId="0" applyFont="1" applyFill="1" applyAlignment="1" applyProtection="1">
      <alignment horizontal="left" vertical="center" wrapText="1"/>
      <protection hidden="1"/>
    </xf>
    <xf numFmtId="9" fontId="4" fillId="4" borderId="6" xfId="2" applyFont="1" applyFill="1" applyBorder="1" applyAlignment="1" applyProtection="1">
      <alignment horizontal="right" vertical="center"/>
      <protection hidden="1"/>
    </xf>
    <xf numFmtId="0" fontId="52" fillId="12" borderId="1" xfId="3" applyFont="1" applyFill="1" applyBorder="1" applyAlignment="1" applyProtection="1">
      <alignment vertical="center" wrapText="1"/>
      <protection locked="0"/>
    </xf>
    <xf numFmtId="0" fontId="30" fillId="3" borderId="23" xfId="0" applyFont="1" applyFill="1" applyBorder="1" applyAlignment="1" applyProtection="1">
      <alignment horizontal="center" vertical="center"/>
      <protection hidden="1"/>
    </xf>
    <xf numFmtId="0" fontId="12" fillId="3" borderId="0" xfId="0" applyFont="1" applyFill="1" applyAlignment="1" applyProtection="1">
      <alignment vertical="center"/>
      <protection hidden="1"/>
    </xf>
    <xf numFmtId="0" fontId="23" fillId="3" borderId="0" xfId="0" applyFont="1" applyFill="1" applyAlignment="1" applyProtection="1">
      <alignment vertical="center"/>
      <protection hidden="1"/>
    </xf>
    <xf numFmtId="0" fontId="0" fillId="3" borderId="19" xfId="0" applyFill="1" applyBorder="1" applyAlignment="1" applyProtection="1">
      <alignment vertical="center"/>
      <protection hidden="1"/>
    </xf>
    <xf numFmtId="0" fontId="0" fillId="3" borderId="20" xfId="0" applyFill="1" applyBorder="1" applyAlignment="1" applyProtection="1">
      <alignment vertical="center"/>
      <protection hidden="1"/>
    </xf>
    <xf numFmtId="0" fontId="0" fillId="3" borderId="22" xfId="0" applyFill="1" applyBorder="1" applyAlignment="1" applyProtection="1">
      <alignment vertical="center"/>
      <protection hidden="1"/>
    </xf>
    <xf numFmtId="171" fontId="12" fillId="2" borderId="6" xfId="1" applyNumberFormat="1" applyFont="1" applyFill="1" applyBorder="1" applyAlignment="1" applyProtection="1">
      <alignment horizontal="right" vertical="center"/>
      <protection locked="0"/>
    </xf>
    <xf numFmtId="0" fontId="12" fillId="3" borderId="0" xfId="0" applyFont="1" applyFill="1" applyAlignment="1" applyProtection="1">
      <alignment vertical="center" wrapText="1"/>
      <protection hidden="1"/>
    </xf>
    <xf numFmtId="0" fontId="7" fillId="3" borderId="22" xfId="0" applyFont="1" applyFill="1" applyBorder="1" applyAlignment="1" applyProtection="1">
      <alignment horizontal="center" vertical="center"/>
      <protection hidden="1"/>
    </xf>
    <xf numFmtId="0" fontId="4" fillId="3" borderId="0" xfId="0" applyFont="1" applyFill="1" applyAlignment="1" applyProtection="1">
      <alignment vertical="center"/>
      <protection hidden="1"/>
    </xf>
    <xf numFmtId="0" fontId="4" fillId="3" borderId="0" xfId="0" applyFont="1" applyFill="1" applyAlignment="1" applyProtection="1">
      <alignment vertical="center"/>
      <protection locked="0"/>
    </xf>
    <xf numFmtId="0" fontId="4" fillId="0" borderId="0" xfId="0" applyFont="1" applyAlignment="1" applyProtection="1">
      <alignment vertical="center"/>
      <protection hidden="1"/>
    </xf>
    <xf numFmtId="0" fontId="4" fillId="0" borderId="0" xfId="0" applyFont="1" applyAlignment="1" applyProtection="1">
      <alignment vertical="center"/>
      <protection locked="0"/>
    </xf>
    <xf numFmtId="0" fontId="22" fillId="3" borderId="0" xfId="0" applyFont="1" applyFill="1" applyAlignment="1" applyProtection="1">
      <alignment vertical="center"/>
      <protection hidden="1"/>
    </xf>
    <xf numFmtId="0" fontId="16" fillId="3" borderId="0" xfId="0" applyFont="1" applyFill="1" applyAlignment="1" applyProtection="1">
      <alignment vertical="center" wrapText="1"/>
      <protection hidden="1"/>
    </xf>
    <xf numFmtId="0" fontId="23" fillId="3" borderId="0" xfId="0" applyFont="1" applyFill="1" applyAlignment="1" applyProtection="1">
      <alignment horizontal="center" vertical="center"/>
      <protection hidden="1"/>
    </xf>
    <xf numFmtId="0" fontId="43" fillId="3" borderId="17" xfId="0" applyFont="1" applyFill="1" applyBorder="1" applyAlignment="1" applyProtection="1">
      <alignment vertical="center"/>
      <protection hidden="1"/>
    </xf>
    <xf numFmtId="0" fontId="0" fillId="3" borderId="17" xfId="0" applyFill="1" applyBorder="1" applyAlignment="1" applyProtection="1">
      <alignment vertical="center"/>
      <protection hidden="1"/>
    </xf>
    <xf numFmtId="0" fontId="7" fillId="3" borderId="24" xfId="0" applyFont="1" applyFill="1" applyBorder="1" applyAlignment="1" applyProtection="1">
      <alignment horizontal="center" vertical="center"/>
      <protection hidden="1"/>
    </xf>
    <xf numFmtId="0" fontId="7" fillId="3" borderId="17" xfId="0" applyFont="1" applyFill="1" applyBorder="1" applyAlignment="1" applyProtection="1">
      <alignment horizontal="center" vertical="center"/>
      <protection hidden="1"/>
    </xf>
    <xf numFmtId="0" fontId="16" fillId="3" borderId="0" xfId="0" applyFont="1" applyFill="1" applyAlignment="1" applyProtection="1">
      <alignment vertical="center"/>
      <protection hidden="1"/>
    </xf>
    <xf numFmtId="0" fontId="23" fillId="0" borderId="0" xfId="0" applyFont="1" applyAlignment="1" applyProtection="1">
      <alignment vertical="center"/>
      <protection hidden="1"/>
    </xf>
    <xf numFmtId="0" fontId="13" fillId="0" borderId="0" xfId="0" applyFont="1" applyAlignment="1" applyProtection="1">
      <alignment vertical="center"/>
      <protection hidden="1"/>
    </xf>
    <xf numFmtId="0" fontId="0" fillId="3" borderId="24" xfId="0" applyFill="1" applyBorder="1" applyAlignment="1" applyProtection="1">
      <alignment vertical="center"/>
      <protection hidden="1"/>
    </xf>
    <xf numFmtId="0" fontId="49" fillId="3" borderId="0" xfId="0" applyFont="1" applyFill="1" applyAlignment="1" applyProtection="1">
      <alignment horizontal="left" vertical="center" wrapText="1"/>
      <protection hidden="1"/>
    </xf>
    <xf numFmtId="0" fontId="43" fillId="3" borderId="0" xfId="0" applyFont="1" applyFill="1" applyAlignment="1" applyProtection="1">
      <alignment vertical="center"/>
      <protection hidden="1"/>
    </xf>
    <xf numFmtId="0" fontId="0" fillId="3" borderId="20" xfId="0" applyFill="1" applyBorder="1" applyAlignment="1" applyProtection="1">
      <alignment horizontal="center" vertical="center" wrapText="1"/>
      <protection hidden="1"/>
    </xf>
    <xf numFmtId="0" fontId="0" fillId="3" borderId="22" xfId="0" applyFill="1" applyBorder="1" applyAlignment="1" applyProtection="1">
      <alignment horizontal="center" vertical="center" wrapText="1"/>
      <protection hidden="1"/>
    </xf>
    <xf numFmtId="0" fontId="0" fillId="3" borderId="22" xfId="0" applyFill="1" applyBorder="1" applyAlignment="1" applyProtection="1">
      <alignment vertical="center" wrapText="1"/>
      <protection hidden="1"/>
    </xf>
    <xf numFmtId="0" fontId="30" fillId="3" borderId="21" xfId="0" applyFont="1" applyFill="1" applyBorder="1" applyAlignment="1" applyProtection="1">
      <alignment horizontal="center" vertical="center"/>
      <protection hidden="1"/>
    </xf>
    <xf numFmtId="0" fontId="12" fillId="3" borderId="21" xfId="0" applyFont="1" applyFill="1" applyBorder="1" applyAlignment="1" applyProtection="1">
      <alignment horizontal="center" vertical="center"/>
      <protection hidden="1"/>
    </xf>
    <xf numFmtId="0" fontId="12" fillId="3" borderId="23" xfId="0" applyFont="1" applyFill="1" applyBorder="1" applyAlignment="1" applyProtection="1">
      <alignment horizontal="center" vertical="center"/>
      <protection hidden="1"/>
    </xf>
    <xf numFmtId="0" fontId="0" fillId="3" borderId="24" xfId="0" applyFill="1" applyBorder="1" applyAlignment="1" applyProtection="1">
      <alignment horizontal="center" vertical="center" wrapText="1"/>
      <protection hidden="1"/>
    </xf>
    <xf numFmtId="0" fontId="0" fillId="3" borderId="0" xfId="0" applyFill="1" applyAlignment="1" applyProtection="1">
      <alignment horizontal="center" vertical="center" wrapText="1"/>
      <protection hidden="1"/>
    </xf>
    <xf numFmtId="0" fontId="5" fillId="3" borderId="0" xfId="0" applyFont="1" applyFill="1" applyAlignment="1" applyProtection="1">
      <alignment vertical="center"/>
      <protection hidden="1"/>
    </xf>
    <xf numFmtId="0" fontId="24" fillId="3" borderId="18" xfId="0" applyFont="1" applyFill="1" applyBorder="1" applyAlignment="1" applyProtection="1">
      <alignment horizontal="center" vertical="center" wrapText="1"/>
      <protection hidden="1"/>
    </xf>
    <xf numFmtId="0" fontId="24" fillId="3" borderId="21" xfId="0" applyFont="1" applyFill="1" applyBorder="1" applyAlignment="1" applyProtection="1">
      <alignment horizontal="center" vertical="center" wrapText="1"/>
      <protection hidden="1"/>
    </xf>
    <xf numFmtId="0" fontId="7" fillId="0" borderId="0" xfId="12" applyFont="1" applyProtection="1">
      <protection hidden="1"/>
    </xf>
    <xf numFmtId="0" fontId="7" fillId="3" borderId="0" xfId="12" applyFont="1" applyFill="1" applyProtection="1">
      <protection hidden="1"/>
    </xf>
    <xf numFmtId="0" fontId="7" fillId="9" borderId="0" xfId="3" applyFont="1" applyFill="1" applyProtection="1">
      <protection hidden="1"/>
    </xf>
    <xf numFmtId="0" fontId="60" fillId="9" borderId="0" xfId="3" applyFont="1" applyFill="1" applyAlignment="1" applyProtection="1">
      <alignment vertical="center"/>
      <protection hidden="1"/>
    </xf>
    <xf numFmtId="0" fontId="31" fillId="0" borderId="0" xfId="0" applyFont="1" applyAlignment="1" applyProtection="1">
      <alignment horizontal="left" vertical="center"/>
      <protection hidden="1"/>
    </xf>
    <xf numFmtId="0" fontId="83" fillId="9" borderId="0" xfId="3" applyFont="1" applyFill="1" applyAlignment="1" applyProtection="1">
      <alignment horizontal="left" vertical="center" wrapText="1"/>
      <protection hidden="1"/>
    </xf>
    <xf numFmtId="0" fontId="0" fillId="19" borderId="0" xfId="3" applyFont="1" applyFill="1" applyBorder="1" applyAlignment="1" applyProtection="1">
      <alignment vertical="center"/>
      <protection hidden="1"/>
    </xf>
    <xf numFmtId="0" fontId="79" fillId="19" borderId="0" xfId="15" applyFill="1" applyBorder="1" applyAlignment="1" applyProtection="1">
      <alignment horizontal="left" vertical="center" wrapText="1"/>
      <protection hidden="1"/>
    </xf>
    <xf numFmtId="0" fontId="12" fillId="0" borderId="0" xfId="0" applyFont="1" applyAlignment="1" applyProtection="1">
      <alignment vertical="center"/>
      <protection hidden="1"/>
    </xf>
    <xf numFmtId="0" fontId="60" fillId="9" borderId="0" xfId="3" applyFont="1" applyFill="1" applyBorder="1" applyAlignment="1" applyProtection="1">
      <alignment horizontal="left" vertical="center" wrapText="1"/>
      <protection hidden="1"/>
    </xf>
    <xf numFmtId="10" fontId="14" fillId="3" borderId="0" xfId="0" applyNumberFormat="1" applyFont="1" applyFill="1" applyProtection="1">
      <protection hidden="1"/>
    </xf>
    <xf numFmtId="0" fontId="30" fillId="3" borderId="21" xfId="0" applyFont="1" applyFill="1" applyBorder="1" applyAlignment="1" applyProtection="1">
      <alignment horizontal="left"/>
      <protection hidden="1"/>
    </xf>
    <xf numFmtId="0" fontId="0" fillId="0" borderId="17" xfId="0" applyBorder="1" applyProtection="1">
      <protection hidden="1"/>
    </xf>
    <xf numFmtId="0" fontId="85" fillId="9" borderId="0" xfId="3" applyFont="1" applyFill="1" applyBorder="1" applyAlignment="1" applyProtection="1">
      <alignment horizontal="left" vertical="center" wrapText="1"/>
      <protection hidden="1"/>
    </xf>
    <xf numFmtId="0" fontId="83" fillId="9" borderId="0" xfId="3" applyFont="1" applyFill="1" applyBorder="1" applyAlignment="1" applyProtection="1">
      <alignment horizontal="left" vertical="center" wrapText="1"/>
      <protection hidden="1"/>
    </xf>
    <xf numFmtId="0" fontId="60" fillId="9" borderId="42" xfId="3" applyFont="1" applyFill="1" applyBorder="1" applyAlignment="1" applyProtection="1">
      <alignment vertical="center" wrapText="1"/>
      <protection hidden="1"/>
    </xf>
    <xf numFmtId="0" fontId="24" fillId="3" borderId="42" xfId="0" applyFont="1" applyFill="1" applyBorder="1" applyAlignment="1" applyProtection="1">
      <alignment horizontal="center" vertical="center" wrapText="1"/>
      <protection hidden="1"/>
    </xf>
    <xf numFmtId="0" fontId="0" fillId="3" borderId="43" xfId="0" applyFill="1" applyBorder="1" applyAlignment="1" applyProtection="1">
      <alignment vertical="center"/>
      <protection hidden="1"/>
    </xf>
    <xf numFmtId="0" fontId="60" fillId="9" borderId="44" xfId="3" applyFont="1" applyFill="1" applyBorder="1" applyAlignment="1" applyProtection="1">
      <alignment horizontal="center" vertical="center" wrapText="1"/>
      <protection hidden="1"/>
    </xf>
    <xf numFmtId="0" fontId="0" fillId="3" borderId="45" xfId="0" applyFill="1" applyBorder="1" applyAlignment="1" applyProtection="1">
      <alignment vertical="center"/>
      <protection hidden="1"/>
    </xf>
    <xf numFmtId="0" fontId="60" fillId="19" borderId="44" xfId="3" applyFont="1" applyFill="1" applyBorder="1" applyAlignment="1" applyProtection="1">
      <alignment horizontal="center" vertical="center" wrapText="1"/>
      <protection hidden="1"/>
    </xf>
    <xf numFmtId="0" fontId="60" fillId="19" borderId="44" xfId="3" applyFont="1" applyFill="1" applyBorder="1" applyAlignment="1" applyProtection="1">
      <alignment vertical="center" wrapText="1"/>
      <protection hidden="1"/>
    </xf>
    <xf numFmtId="0" fontId="60" fillId="9" borderId="44" xfId="3" applyFont="1" applyFill="1" applyBorder="1" applyAlignment="1" applyProtection="1">
      <alignment vertical="center" wrapText="1"/>
      <protection hidden="1"/>
    </xf>
    <xf numFmtId="0" fontId="60" fillId="9" borderId="46" xfId="3" applyFont="1" applyFill="1" applyBorder="1" applyAlignment="1" applyProtection="1">
      <alignment vertical="center" wrapText="1"/>
      <protection hidden="1"/>
    </xf>
    <xf numFmtId="0" fontId="24" fillId="3" borderId="47" xfId="3" applyFont="1" applyFill="1" applyBorder="1" applyAlignment="1" applyProtection="1">
      <alignment vertical="center"/>
      <protection hidden="1"/>
    </xf>
    <xf numFmtId="0" fontId="0" fillId="3" borderId="48" xfId="0" applyFill="1" applyBorder="1" applyAlignment="1" applyProtection="1">
      <alignment vertical="center"/>
      <protection hidden="1"/>
    </xf>
    <xf numFmtId="0" fontId="60" fillId="9" borderId="44" xfId="3" applyFont="1" applyFill="1" applyBorder="1" applyAlignment="1" applyProtection="1">
      <alignment horizontal="left" vertical="center" wrapText="1"/>
      <protection hidden="1"/>
    </xf>
    <xf numFmtId="0" fontId="60" fillId="19" borderId="44" xfId="3" applyFont="1" applyFill="1" applyBorder="1" applyAlignment="1" applyProtection="1">
      <alignment horizontal="left" vertical="center" wrapText="1"/>
      <protection hidden="1"/>
    </xf>
    <xf numFmtId="0" fontId="60" fillId="3" borderId="44" xfId="3" applyFont="1" applyFill="1" applyBorder="1" applyAlignment="1" applyProtection="1">
      <alignment vertical="center" wrapText="1"/>
      <protection hidden="1"/>
    </xf>
    <xf numFmtId="0" fontId="12" fillId="3" borderId="45" xfId="0" applyFont="1" applyFill="1" applyBorder="1" applyAlignment="1" applyProtection="1">
      <alignment vertical="center"/>
      <protection hidden="1"/>
    </xf>
    <xf numFmtId="0" fontId="0" fillId="9" borderId="47" xfId="3" applyFont="1" applyFill="1" applyBorder="1" applyAlignment="1" applyProtection="1">
      <alignment vertical="center"/>
      <protection hidden="1"/>
    </xf>
    <xf numFmtId="0" fontId="85" fillId="9" borderId="41" xfId="3" applyFont="1" applyFill="1" applyBorder="1" applyAlignment="1" applyProtection="1">
      <alignment horizontal="left" vertical="center" wrapText="1"/>
      <protection hidden="1"/>
    </xf>
    <xf numFmtId="0" fontId="85" fillId="9" borderId="42" xfId="3" applyFont="1" applyFill="1" applyBorder="1" applyAlignment="1" applyProtection="1">
      <alignment horizontal="left" vertical="center" wrapText="1"/>
      <protection hidden="1"/>
    </xf>
    <xf numFmtId="0" fontId="83" fillId="9" borderId="42" xfId="3" applyFont="1" applyFill="1" applyBorder="1" applyAlignment="1" applyProtection="1">
      <alignment horizontal="left" vertical="center" wrapText="1"/>
      <protection hidden="1"/>
    </xf>
    <xf numFmtId="0" fontId="0" fillId="3" borderId="42" xfId="0" applyFill="1" applyBorder="1" applyAlignment="1" applyProtection="1">
      <alignment vertical="center"/>
      <protection hidden="1"/>
    </xf>
    <xf numFmtId="0" fontId="0" fillId="9" borderId="44" xfId="3" applyFont="1" applyFill="1" applyBorder="1" applyAlignment="1" applyProtection="1">
      <alignment vertical="center"/>
      <protection hidden="1"/>
    </xf>
    <xf numFmtId="0" fontId="85" fillId="9" borderId="44" xfId="3" applyFont="1" applyFill="1" applyBorder="1" applyAlignment="1" applyProtection="1">
      <alignment horizontal="left" vertical="center" wrapText="1"/>
      <protection hidden="1"/>
    </xf>
    <xf numFmtId="0" fontId="85" fillId="9" borderId="46" xfId="3" applyFont="1" applyFill="1" applyBorder="1" applyAlignment="1" applyProtection="1">
      <alignment horizontal="left" vertical="center" wrapText="1"/>
      <protection hidden="1"/>
    </xf>
    <xf numFmtId="0" fontId="85" fillId="9" borderId="47" xfId="3" applyFont="1" applyFill="1" applyBorder="1" applyAlignment="1" applyProtection="1">
      <alignment horizontal="left" vertical="center" wrapText="1"/>
      <protection hidden="1"/>
    </xf>
    <xf numFmtId="0" fontId="83" fillId="9" borderId="47" xfId="3" applyFont="1" applyFill="1" applyBorder="1" applyAlignment="1" applyProtection="1">
      <alignment horizontal="left" vertical="center" wrapText="1"/>
      <protection hidden="1"/>
    </xf>
    <xf numFmtId="0" fontId="0" fillId="3" borderId="47" xfId="0" applyFill="1" applyBorder="1" applyAlignment="1" applyProtection="1">
      <alignment vertical="center"/>
      <protection hidden="1"/>
    </xf>
    <xf numFmtId="0" fontId="95" fillId="9" borderId="0" xfId="3" applyFont="1" applyFill="1" applyBorder="1" applyAlignment="1" applyProtection="1">
      <alignment horizontal="left" vertical="center" wrapText="1"/>
      <protection hidden="1"/>
    </xf>
    <xf numFmtId="0" fontId="60" fillId="9" borderId="44" xfId="3" applyFont="1" applyFill="1" applyBorder="1" applyAlignment="1" applyProtection="1">
      <alignment horizontal="left" vertical="top" wrapText="1"/>
      <protection hidden="1"/>
    </xf>
    <xf numFmtId="0" fontId="95" fillId="9" borderId="44" xfId="3" applyFont="1" applyFill="1" applyBorder="1" applyAlignment="1" applyProtection="1">
      <alignment horizontal="left" vertical="center" wrapText="1"/>
      <protection hidden="1"/>
    </xf>
    <xf numFmtId="0" fontId="95" fillId="9" borderId="46" xfId="3" applyFont="1" applyFill="1" applyBorder="1" applyAlignment="1" applyProtection="1">
      <alignment horizontal="left" vertical="center" wrapText="1"/>
      <protection hidden="1"/>
    </xf>
    <xf numFmtId="0" fontId="95" fillId="9" borderId="47" xfId="3" applyFont="1" applyFill="1" applyBorder="1" applyAlignment="1" applyProtection="1">
      <alignment horizontal="left" vertical="center" wrapText="1"/>
      <protection hidden="1"/>
    </xf>
    <xf numFmtId="0" fontId="95" fillId="9" borderId="41" xfId="3" applyFont="1" applyFill="1" applyBorder="1" applyAlignment="1" applyProtection="1">
      <alignment horizontal="left" vertical="center" wrapText="1"/>
      <protection hidden="1"/>
    </xf>
    <xf numFmtId="0" fontId="95" fillId="9" borderId="42" xfId="3" applyFont="1" applyFill="1" applyBorder="1" applyAlignment="1" applyProtection="1">
      <alignment horizontal="left" vertical="center" wrapText="1"/>
      <protection hidden="1"/>
    </xf>
    <xf numFmtId="0" fontId="0" fillId="9" borderId="41" xfId="3" applyFont="1" applyFill="1" applyBorder="1" applyAlignment="1" applyProtection="1">
      <alignment vertical="center"/>
      <protection hidden="1"/>
    </xf>
    <xf numFmtId="0" fontId="95" fillId="9" borderId="53" xfId="3" applyFont="1" applyFill="1" applyBorder="1" applyAlignment="1" applyProtection="1">
      <alignment horizontal="left" vertical="center" wrapText="1"/>
      <protection hidden="1"/>
    </xf>
    <xf numFmtId="0" fontId="11" fillId="0" borderId="0" xfId="0" applyFont="1" applyAlignment="1" applyProtection="1">
      <alignment horizontal="left" vertical="center"/>
      <protection hidden="1"/>
    </xf>
    <xf numFmtId="0" fontId="30" fillId="3" borderId="23" xfId="0" applyFont="1" applyFill="1" applyBorder="1" applyAlignment="1" applyProtection="1">
      <alignment horizontal="left" vertical="center"/>
      <protection hidden="1"/>
    </xf>
    <xf numFmtId="0" fontId="25" fillId="3" borderId="17" xfId="0" applyFont="1" applyFill="1" applyBorder="1" applyAlignment="1" applyProtection="1">
      <alignment vertical="top" wrapText="1"/>
      <protection hidden="1"/>
    </xf>
    <xf numFmtId="0" fontId="24" fillId="3" borderId="24" xfId="0" applyFont="1" applyFill="1" applyBorder="1" applyAlignment="1" applyProtection="1">
      <alignment horizontal="left" vertical="center" wrapText="1"/>
      <protection hidden="1"/>
    </xf>
    <xf numFmtId="9" fontId="15" fillId="0" borderId="0" xfId="2" applyFont="1" applyFill="1" applyProtection="1">
      <protection hidden="1"/>
    </xf>
    <xf numFmtId="9" fontId="0" fillId="0" borderId="0" xfId="2" applyFont="1" applyFill="1" applyProtection="1">
      <protection hidden="1"/>
    </xf>
    <xf numFmtId="9" fontId="7" fillId="3" borderId="0" xfId="2" applyFont="1" applyFill="1" applyBorder="1" applyAlignment="1" applyProtection="1">
      <alignment wrapText="1"/>
      <protection hidden="1"/>
    </xf>
    <xf numFmtId="9" fontId="73" fillId="3" borderId="0" xfId="2" applyFont="1" applyFill="1" applyBorder="1" applyAlignment="1" applyProtection="1">
      <alignment wrapText="1"/>
      <protection hidden="1"/>
    </xf>
    <xf numFmtId="9" fontId="15" fillId="3" borderId="0" xfId="2" applyFont="1" applyFill="1" applyProtection="1">
      <protection hidden="1"/>
    </xf>
    <xf numFmtId="9" fontId="0" fillId="0" borderId="0" xfId="2" applyFont="1" applyProtection="1">
      <protection hidden="1"/>
    </xf>
    <xf numFmtId="0" fontId="0" fillId="3" borderId="23" xfId="0" applyFill="1" applyBorder="1" applyAlignment="1" applyProtection="1">
      <alignment horizontal="left"/>
      <protection hidden="1"/>
    </xf>
    <xf numFmtId="10" fontId="97" fillId="3" borderId="0" xfId="0" applyNumberFormat="1" applyFont="1" applyFill="1" applyProtection="1">
      <protection hidden="1"/>
    </xf>
    <xf numFmtId="0" fontId="1" fillId="0" borderId="0" xfId="12" applyAlignment="1" applyProtection="1">
      <alignment wrapText="1"/>
      <protection hidden="1"/>
    </xf>
    <xf numFmtId="0" fontId="1" fillId="3" borderId="0" xfId="12" applyFill="1" applyAlignment="1" applyProtection="1">
      <alignment wrapText="1"/>
      <protection hidden="1"/>
    </xf>
    <xf numFmtId="0" fontId="35" fillId="5" borderId="0" xfId="12" applyFont="1" applyFill="1" applyAlignment="1" applyProtection="1">
      <alignment horizontal="left" vertical="center" wrapText="1"/>
      <protection hidden="1"/>
    </xf>
    <xf numFmtId="0" fontId="61" fillId="0" borderId="0" xfId="12" applyFont="1" applyAlignment="1" applyProtection="1">
      <alignment vertical="center" wrapText="1"/>
      <protection hidden="1"/>
    </xf>
    <xf numFmtId="0" fontId="4" fillId="0" borderId="0" xfId="12" applyFont="1" applyAlignment="1" applyProtection="1">
      <alignment vertical="center" wrapText="1"/>
      <protection hidden="1"/>
    </xf>
    <xf numFmtId="0" fontId="61" fillId="0" borderId="0" xfId="12" applyFont="1" applyAlignment="1" applyProtection="1">
      <alignment horizontal="left" vertical="center" wrapText="1"/>
      <protection hidden="1"/>
    </xf>
    <xf numFmtId="0" fontId="4" fillId="0" borderId="0" xfId="12" applyFont="1" applyAlignment="1" applyProtection="1">
      <alignment wrapText="1"/>
      <protection hidden="1"/>
    </xf>
    <xf numFmtId="0" fontId="61" fillId="0" borderId="0" xfId="12" applyFont="1" applyAlignment="1" applyProtection="1">
      <alignment wrapText="1"/>
      <protection hidden="1"/>
    </xf>
    <xf numFmtId="0" fontId="70" fillId="0" borderId="0" xfId="12" applyFont="1" applyAlignment="1" applyProtection="1">
      <alignment horizontal="left" vertical="center" wrapText="1"/>
      <protection hidden="1"/>
    </xf>
    <xf numFmtId="0" fontId="43" fillId="3" borderId="0" xfId="12" applyFont="1" applyFill="1" applyAlignment="1" applyProtection="1">
      <alignment horizontal="left" wrapText="1"/>
      <protection hidden="1"/>
    </xf>
    <xf numFmtId="0" fontId="35" fillId="0" borderId="0" xfId="12" applyFont="1" applyAlignment="1" applyProtection="1">
      <alignment horizontal="left" vertical="center" wrapText="1"/>
      <protection hidden="1"/>
    </xf>
    <xf numFmtId="0" fontId="71" fillId="3" borderId="0" xfId="12" applyFont="1" applyFill="1" applyAlignment="1" applyProtection="1">
      <alignment horizontal="left" vertical="center" wrapText="1"/>
      <protection hidden="1"/>
    </xf>
    <xf numFmtId="0" fontId="35" fillId="3" borderId="0" xfId="12" applyFont="1" applyFill="1" applyAlignment="1" applyProtection="1">
      <alignment horizontal="center" vertical="center" wrapText="1"/>
      <protection hidden="1"/>
    </xf>
    <xf numFmtId="0" fontId="24" fillId="3" borderId="0" xfId="0" applyFont="1" applyFill="1" applyAlignment="1" applyProtection="1">
      <alignment vertical="center"/>
      <protection hidden="1"/>
    </xf>
    <xf numFmtId="0" fontId="85" fillId="9" borderId="0" xfId="3" applyFont="1" applyFill="1" applyAlignment="1" applyProtection="1">
      <alignment horizontal="left" vertical="center" wrapText="1"/>
      <protection hidden="1"/>
    </xf>
    <xf numFmtId="0" fontId="60" fillId="9" borderId="45" xfId="3" applyFont="1" applyFill="1" applyBorder="1" applyAlignment="1" applyProtection="1">
      <alignment horizontal="left" vertical="center" wrapText="1"/>
      <protection hidden="1"/>
    </xf>
    <xf numFmtId="0" fontId="60" fillId="9" borderId="0" xfId="3" applyFont="1" applyFill="1" applyBorder="1" applyAlignment="1" applyProtection="1">
      <alignment horizontal="left" vertical="top" wrapText="1"/>
      <protection hidden="1"/>
    </xf>
    <xf numFmtId="0" fontId="60" fillId="9" borderId="45" xfId="3" applyFont="1" applyFill="1" applyBorder="1" applyAlignment="1" applyProtection="1">
      <alignment horizontal="left" vertical="top" wrapText="1"/>
      <protection hidden="1"/>
    </xf>
    <xf numFmtId="0" fontId="7" fillId="0" borderId="1" xfId="0" applyFont="1" applyBorder="1" applyAlignment="1" applyProtection="1">
      <alignment horizontal="center" vertical="center"/>
      <protection hidden="1"/>
    </xf>
    <xf numFmtId="0" fontId="7" fillId="3" borderId="0" xfId="7" applyFont="1" applyFill="1" applyAlignment="1" applyProtection="1">
      <alignment horizontal="left" vertical="center"/>
      <protection hidden="1"/>
    </xf>
    <xf numFmtId="0" fontId="7" fillId="3" borderId="0" xfId="7" applyFont="1" applyFill="1" applyAlignment="1" applyProtection="1">
      <alignment horizontal="left" vertical="center" wrapText="1"/>
      <protection hidden="1"/>
    </xf>
    <xf numFmtId="0" fontId="7" fillId="3" borderId="0" xfId="7" applyFont="1" applyFill="1" applyAlignment="1" applyProtection="1">
      <alignment vertical="center"/>
      <protection hidden="1"/>
    </xf>
    <xf numFmtId="0" fontId="7" fillId="3" borderId="0" xfId="7" applyFont="1" applyFill="1" applyAlignment="1" applyProtection="1">
      <alignment vertical="center" wrapText="1"/>
      <protection hidden="1"/>
    </xf>
    <xf numFmtId="0" fontId="78" fillId="3" borderId="0" xfId="0" applyFont="1" applyFill="1" applyAlignment="1" applyProtection="1">
      <alignment horizontal="left" vertical="center" wrapText="1"/>
      <protection hidden="1"/>
    </xf>
    <xf numFmtId="0" fontId="11" fillId="3" borderId="35" xfId="0" applyFont="1" applyFill="1" applyBorder="1" applyAlignment="1" applyProtection="1">
      <alignment vertical="center" wrapText="1"/>
      <protection hidden="1"/>
    </xf>
    <xf numFmtId="0" fontId="60" fillId="0" borderId="44" xfId="3" applyFont="1" applyBorder="1" applyAlignment="1" applyProtection="1">
      <alignment horizontal="left" vertical="top" wrapText="1"/>
      <protection hidden="1"/>
    </xf>
    <xf numFmtId="171" fontId="52" fillId="0" borderId="46" xfId="11" applyNumberFormat="1" applyFont="1" applyFill="1" applyBorder="1" applyAlignment="1" applyProtection="1">
      <alignment horizontal="center" vertical="center"/>
      <protection hidden="1"/>
    </xf>
    <xf numFmtId="171" fontId="52" fillId="0" borderId="47" xfId="11" applyNumberFormat="1" applyFont="1" applyFill="1" applyBorder="1" applyAlignment="1" applyProtection="1">
      <alignment horizontal="center" vertical="center"/>
      <protection hidden="1"/>
    </xf>
    <xf numFmtId="171" fontId="52" fillId="0" borderId="0" xfId="11" applyNumberFormat="1" applyFont="1" applyFill="1" applyBorder="1" applyAlignment="1" applyProtection="1">
      <alignment horizontal="center" vertical="center"/>
      <protection hidden="1"/>
    </xf>
    <xf numFmtId="171" fontId="52" fillId="0" borderId="41" xfId="11" applyNumberFormat="1" applyFont="1" applyFill="1" applyBorder="1" applyAlignment="1" applyProtection="1">
      <alignment horizontal="center" vertical="center"/>
      <protection hidden="1"/>
    </xf>
    <xf numFmtId="171" fontId="52" fillId="0" borderId="42" xfId="11" applyNumberFormat="1" applyFont="1" applyFill="1" applyBorder="1" applyAlignment="1" applyProtection="1">
      <alignment horizontal="center" vertical="center"/>
      <protection hidden="1"/>
    </xf>
    <xf numFmtId="0" fontId="7" fillId="0" borderId="1" xfId="0" applyFont="1" applyBorder="1" applyAlignment="1" applyProtection="1">
      <alignment horizontal="center" vertical="center" wrapText="1"/>
      <protection hidden="1"/>
    </xf>
    <xf numFmtId="0" fontId="0" fillId="0" borderId="1" xfId="0" applyBorder="1" applyAlignment="1" applyProtection="1">
      <alignment horizontal="center" vertical="center"/>
      <protection hidden="1"/>
    </xf>
    <xf numFmtId="0" fontId="0" fillId="6" borderId="1" xfId="0" applyFill="1" applyBorder="1" applyAlignment="1" applyProtection="1">
      <alignment horizontal="center" vertical="center"/>
      <protection hidden="1"/>
    </xf>
    <xf numFmtId="3" fontId="30" fillId="4" borderId="1" xfId="0" applyNumberFormat="1" applyFont="1" applyFill="1" applyBorder="1" applyAlignment="1" applyProtection="1">
      <alignment horizontal="center" vertical="center"/>
      <protection hidden="1"/>
    </xf>
    <xf numFmtId="0" fontId="0" fillId="13" borderId="1" xfId="0" applyFill="1" applyBorder="1" applyProtection="1">
      <protection locked="0"/>
    </xf>
    <xf numFmtId="3" fontId="0" fillId="2" borderId="1" xfId="0" applyNumberFormat="1" applyFill="1" applyBorder="1" applyProtection="1">
      <protection locked="0"/>
    </xf>
    <xf numFmtId="1" fontId="22" fillId="3" borderId="0" xfId="0" applyNumberFormat="1" applyFont="1" applyFill="1" applyAlignment="1" applyProtection="1">
      <alignment horizontal="left" vertical="top" wrapText="1"/>
      <protection hidden="1"/>
    </xf>
    <xf numFmtId="3" fontId="22" fillId="4" borderId="6" xfId="1" applyNumberFormat="1" applyFont="1" applyFill="1" applyBorder="1" applyAlignment="1" applyProtection="1">
      <alignment horizontal="center" vertical="center"/>
      <protection hidden="1"/>
    </xf>
    <xf numFmtId="0" fontId="24" fillId="3" borderId="18" xfId="0" applyFont="1" applyFill="1" applyBorder="1" applyAlignment="1" applyProtection="1">
      <alignment horizontal="left"/>
      <protection hidden="1"/>
    </xf>
    <xf numFmtId="0" fontId="24" fillId="3" borderId="19" xfId="0" applyFont="1" applyFill="1" applyBorder="1" applyAlignment="1" applyProtection="1">
      <alignment horizontal="left" vertical="center"/>
      <protection hidden="1"/>
    </xf>
    <xf numFmtId="0" fontId="26" fillId="3" borderId="19" xfId="0" applyFont="1" applyFill="1" applyBorder="1" applyAlignment="1" applyProtection="1">
      <alignment horizontal="left" vertical="center"/>
      <protection hidden="1"/>
    </xf>
    <xf numFmtId="0" fontId="26" fillId="3" borderId="19" xfId="0" applyFont="1" applyFill="1" applyBorder="1" applyProtection="1">
      <protection hidden="1"/>
    </xf>
    <xf numFmtId="0" fontId="26" fillId="3" borderId="19" xfId="0" applyFont="1" applyFill="1" applyBorder="1" applyAlignment="1" applyProtection="1">
      <alignment vertical="top" wrapText="1"/>
      <protection hidden="1"/>
    </xf>
    <xf numFmtId="0" fontId="22" fillId="3" borderId="21" xfId="0" applyFont="1" applyFill="1" applyBorder="1" applyAlignment="1" applyProtection="1">
      <alignment horizontal="left"/>
      <protection hidden="1"/>
    </xf>
    <xf numFmtId="0" fontId="26" fillId="3" borderId="0" xfId="0" applyFont="1" applyFill="1" applyAlignment="1" applyProtection="1">
      <alignment horizontal="left" vertical="center"/>
      <protection hidden="1"/>
    </xf>
    <xf numFmtId="0" fontId="26" fillId="3" borderId="0" xfId="0" applyFont="1" applyFill="1" applyProtection="1">
      <protection hidden="1"/>
    </xf>
    <xf numFmtId="0" fontId="26" fillId="3" borderId="0" xfId="0" applyFont="1" applyFill="1" applyAlignment="1" applyProtection="1">
      <alignment vertical="top" wrapText="1"/>
      <protection hidden="1"/>
    </xf>
    <xf numFmtId="0" fontId="24" fillId="3" borderId="21" xfId="0" applyFont="1" applyFill="1" applyBorder="1" applyAlignment="1" applyProtection="1">
      <alignment horizontal="left" vertical="center"/>
      <protection hidden="1"/>
    </xf>
    <xf numFmtId="0" fontId="26" fillId="0" borderId="0" xfId="0" applyFont="1" applyProtection="1">
      <protection hidden="1"/>
    </xf>
    <xf numFmtId="0" fontId="26" fillId="0" borderId="21" xfId="0" applyFont="1" applyBorder="1" applyProtection="1">
      <protection hidden="1"/>
    </xf>
    <xf numFmtId="0" fontId="11" fillId="3" borderId="0" xfId="0" applyFont="1" applyFill="1" applyAlignment="1" applyProtection="1">
      <alignment horizontal="left" vertical="center"/>
      <protection hidden="1"/>
    </xf>
    <xf numFmtId="0" fontId="22" fillId="0" borderId="0" xfId="0" applyFont="1" applyAlignment="1" applyProtection="1">
      <alignment vertical="center"/>
      <protection hidden="1"/>
    </xf>
    <xf numFmtId="0" fontId="11" fillId="3" borderId="0" xfId="0" applyFont="1" applyFill="1" applyAlignment="1" applyProtection="1">
      <alignment vertical="center"/>
      <protection hidden="1"/>
    </xf>
    <xf numFmtId="0" fontId="22" fillId="3" borderId="22" xfId="0" applyFont="1" applyFill="1" applyBorder="1" applyAlignment="1" applyProtection="1">
      <alignment horizontal="left" vertical="center" wrapText="1"/>
      <protection hidden="1"/>
    </xf>
    <xf numFmtId="2" fontId="11" fillId="0" borderId="0" xfId="0" applyNumberFormat="1" applyFont="1" applyAlignment="1" applyProtection="1">
      <alignment horizontal="left" vertical="center" wrapText="1"/>
      <protection hidden="1"/>
    </xf>
    <xf numFmtId="0" fontId="22" fillId="0" borderId="0" xfId="0" applyFont="1" applyProtection="1">
      <protection hidden="1"/>
    </xf>
    <xf numFmtId="0" fontId="11" fillId="0" borderId="0" xfId="0" applyFont="1" applyAlignment="1" applyProtection="1">
      <alignment vertical="center"/>
      <protection hidden="1"/>
    </xf>
    <xf numFmtId="0" fontId="25" fillId="3" borderId="0" xfId="0" applyFont="1" applyFill="1" applyAlignment="1" applyProtection="1">
      <alignment horizontal="left" wrapText="1"/>
      <protection hidden="1"/>
    </xf>
    <xf numFmtId="37" fontId="0" fillId="2" borderId="6" xfId="1" applyNumberFormat="1" applyFont="1" applyFill="1" applyBorder="1" applyAlignment="1" applyProtection="1">
      <alignment vertical="center"/>
      <protection locked="0"/>
    </xf>
    <xf numFmtId="0" fontId="98" fillId="3" borderId="0" xfId="12" applyFont="1" applyFill="1" applyAlignment="1" applyProtection="1">
      <alignment horizontal="left" vertical="center" wrapText="1"/>
      <protection hidden="1"/>
    </xf>
    <xf numFmtId="0" fontId="99" fillId="0" borderId="0" xfId="12" applyFont="1" applyAlignment="1" applyProtection="1">
      <alignment horizontal="left" vertical="center" wrapText="1"/>
      <protection hidden="1"/>
    </xf>
    <xf numFmtId="0" fontId="100" fillId="0" borderId="0" xfId="12" applyFont="1" applyAlignment="1" applyProtection="1">
      <alignment vertical="center" wrapText="1"/>
      <protection hidden="1"/>
    </xf>
    <xf numFmtId="0" fontId="68" fillId="0" borderId="0" xfId="12" applyFont="1" applyAlignment="1" applyProtection="1">
      <alignment horizontal="left" vertical="center" wrapText="1"/>
      <protection hidden="1"/>
    </xf>
    <xf numFmtId="0" fontId="98" fillId="0" borderId="0" xfId="12" applyFont="1" applyAlignment="1" applyProtection="1">
      <alignment horizontal="center" vertical="center"/>
      <protection hidden="1"/>
    </xf>
    <xf numFmtId="0" fontId="98" fillId="3" borderId="0" xfId="13" applyFont="1" applyFill="1" applyAlignment="1" applyProtection="1">
      <alignment vertical="center" wrapText="1"/>
      <protection hidden="1"/>
    </xf>
    <xf numFmtId="4" fontId="11" fillId="0" borderId="0" xfId="0" applyNumberFormat="1" applyFont="1" applyAlignment="1" applyProtection="1">
      <alignment horizontal="left" vertical="center" wrapText="1"/>
      <protection hidden="1"/>
    </xf>
    <xf numFmtId="0" fontId="30" fillId="3" borderId="0" xfId="0" applyFont="1" applyFill="1" applyAlignment="1" applyProtection="1">
      <alignment horizontal="left"/>
      <protection hidden="1"/>
    </xf>
    <xf numFmtId="0" fontId="7" fillId="0" borderId="0" xfId="0" applyFont="1" applyAlignment="1" applyProtection="1">
      <alignment horizontal="left" vertical="center"/>
      <protection hidden="1"/>
    </xf>
    <xf numFmtId="0" fontId="7" fillId="3" borderId="0" xfId="0" applyFont="1" applyFill="1" applyAlignment="1">
      <alignment horizontal="left"/>
    </xf>
    <xf numFmtId="0" fontId="7" fillId="3" borderId="0" xfId="0" applyFont="1" applyFill="1" applyAlignment="1">
      <alignment wrapText="1"/>
    </xf>
    <xf numFmtId="0" fontId="7" fillId="3" borderId="0" xfId="0" applyFont="1" applyFill="1"/>
    <xf numFmtId="0" fontId="14" fillId="3" borderId="0" xfId="0" applyFont="1" applyFill="1"/>
    <xf numFmtId="0" fontId="7" fillId="3" borderId="0" xfId="0" applyFont="1" applyFill="1" applyAlignment="1">
      <alignment horizontal="left" vertical="center"/>
    </xf>
    <xf numFmtId="0" fontId="0" fillId="3" borderId="0" xfId="0" applyFill="1" applyAlignment="1">
      <alignment wrapText="1"/>
    </xf>
    <xf numFmtId="0" fontId="0" fillId="3" borderId="0" xfId="0" applyFill="1" applyAlignment="1">
      <alignment horizontal="left" vertical="center" wrapText="1"/>
    </xf>
    <xf numFmtId="9" fontId="0" fillId="3" borderId="0" xfId="0" applyNumberFormat="1" applyFill="1"/>
    <xf numFmtId="0" fontId="0" fillId="2" borderId="6" xfId="1" applyNumberFormat="1" applyFont="1" applyFill="1" applyBorder="1" applyAlignment="1" applyProtection="1">
      <alignment horizontal="center" vertical="center"/>
      <protection locked="0"/>
    </xf>
    <xf numFmtId="9" fontId="0" fillId="2" borderId="6" xfId="1" applyNumberFormat="1" applyFont="1" applyFill="1" applyBorder="1" applyAlignment="1" applyProtection="1">
      <alignment horizontal="center" vertical="center"/>
      <protection locked="0"/>
    </xf>
    <xf numFmtId="0" fontId="19" fillId="3" borderId="0" xfId="0" applyFont="1" applyFill="1" applyAlignment="1" applyProtection="1">
      <alignment horizontal="left" vertical="top" wrapText="1"/>
      <protection hidden="1"/>
    </xf>
    <xf numFmtId="0" fontId="7" fillId="3" borderId="0" xfId="0" applyFont="1" applyFill="1" applyAlignment="1" applyProtection="1">
      <alignment vertical="center" wrapText="1"/>
      <protection hidden="1"/>
    </xf>
    <xf numFmtId="0" fontId="7" fillId="3" borderId="0" xfId="0" applyFont="1" applyFill="1" applyAlignment="1">
      <alignment horizontal="left" vertical="top"/>
    </xf>
    <xf numFmtId="9" fontId="0" fillId="3" borderId="0" xfId="2" applyFont="1" applyFill="1"/>
    <xf numFmtId="0" fontId="60" fillId="0" borderId="44" xfId="3" applyFont="1" applyBorder="1" applyAlignment="1" applyProtection="1">
      <alignment horizontal="left" vertical="center" wrapText="1"/>
      <protection hidden="1"/>
    </xf>
    <xf numFmtId="0" fontId="0" fillId="0" borderId="44" xfId="3" applyFont="1" applyBorder="1" applyAlignment="1" applyProtection="1">
      <alignment vertical="center"/>
      <protection hidden="1"/>
    </xf>
    <xf numFmtId="0" fontId="85" fillId="0" borderId="44" xfId="3" applyFont="1" applyBorder="1" applyAlignment="1" applyProtection="1">
      <alignment horizontal="left" vertical="center" wrapText="1"/>
      <protection hidden="1"/>
    </xf>
    <xf numFmtId="0" fontId="11" fillId="3" borderId="0" xfId="0" applyFont="1" applyFill="1" applyAlignment="1" applyProtection="1">
      <alignment vertical="top" wrapText="1"/>
      <protection hidden="1"/>
    </xf>
    <xf numFmtId="14" fontId="26" fillId="4" borderId="6" xfId="1" applyNumberFormat="1" applyFont="1" applyFill="1" applyBorder="1" applyAlignment="1" applyProtection="1">
      <alignment horizontal="center" vertical="center"/>
      <protection hidden="1"/>
    </xf>
    <xf numFmtId="1" fontId="26" fillId="4" borderId="6" xfId="1" applyNumberFormat="1" applyFont="1" applyFill="1" applyBorder="1" applyAlignment="1" applyProtection="1">
      <alignment horizontal="center" vertical="center"/>
      <protection hidden="1"/>
    </xf>
    <xf numFmtId="0" fontId="14" fillId="3" borderId="0" xfId="0" applyFont="1" applyFill="1" applyAlignment="1" applyProtection="1">
      <alignment horizontal="left" vertical="center" wrapText="1"/>
      <protection hidden="1"/>
    </xf>
    <xf numFmtId="0" fontId="7" fillId="3" borderId="0" xfId="7" applyFont="1" applyFill="1" applyProtection="1">
      <protection hidden="1"/>
    </xf>
    <xf numFmtId="0" fontId="0" fillId="0" borderId="54" xfId="0" applyBorder="1"/>
    <xf numFmtId="0" fontId="7" fillId="0" borderId="54" xfId="0" applyFont="1" applyBorder="1" applyAlignment="1">
      <alignment horizontal="left"/>
    </xf>
    <xf numFmtId="0" fontId="0" fillId="3" borderId="55" xfId="0" applyFill="1" applyBorder="1" applyAlignment="1" applyProtection="1">
      <alignment vertical="center"/>
      <protection hidden="1"/>
    </xf>
    <xf numFmtId="0" fontId="0" fillId="3" borderId="56" xfId="0" applyFill="1" applyBorder="1" applyAlignment="1" applyProtection="1">
      <alignment horizontal="center" vertical="center" wrapText="1"/>
      <protection hidden="1"/>
    </xf>
    <xf numFmtId="0" fontId="12" fillId="3" borderId="57" xfId="0" applyFont="1" applyFill="1" applyBorder="1" applyAlignment="1" applyProtection="1">
      <alignment horizontal="center" vertical="center"/>
      <protection hidden="1"/>
    </xf>
    <xf numFmtId="0" fontId="0" fillId="3" borderId="58" xfId="0" applyFill="1" applyBorder="1" applyAlignment="1" applyProtection="1">
      <alignment vertical="center"/>
      <protection hidden="1"/>
    </xf>
    <xf numFmtId="0" fontId="12" fillId="0" borderId="0" xfId="12" applyFont="1" applyAlignment="1" applyProtection="1">
      <alignment horizontal="left" vertical="center" wrapText="1"/>
      <protection hidden="1"/>
    </xf>
    <xf numFmtId="0" fontId="43" fillId="0" borderId="0" xfId="12" applyFont="1" applyAlignment="1" applyProtection="1">
      <alignment horizontal="left" wrapText="1"/>
      <protection hidden="1"/>
    </xf>
    <xf numFmtId="0" fontId="107" fillId="0" borderId="0" xfId="0" applyFont="1" applyProtection="1">
      <protection hidden="1"/>
    </xf>
    <xf numFmtId="0" fontId="108" fillId="0" borderId="0" xfId="0" applyFont="1" applyAlignment="1" applyProtection="1">
      <alignment horizontal="center" vertical="center" wrapText="1"/>
      <protection hidden="1"/>
    </xf>
    <xf numFmtId="0" fontId="107" fillId="0" borderId="0" xfId="0" applyFont="1" applyAlignment="1" applyProtection="1">
      <alignment horizontal="center" vertical="center"/>
      <protection hidden="1"/>
    </xf>
    <xf numFmtId="0" fontId="107" fillId="3" borderId="0" xfId="0" applyFont="1" applyFill="1" applyAlignment="1" applyProtection="1">
      <alignment horizontal="center" vertical="center"/>
      <protection hidden="1"/>
    </xf>
    <xf numFmtId="9" fontId="14" fillId="3" borderId="39" xfId="2" applyFont="1" applyFill="1" applyBorder="1" applyProtection="1">
      <protection hidden="1"/>
    </xf>
    <xf numFmtId="0" fontId="14" fillId="3" borderId="40" xfId="0" applyFont="1" applyFill="1" applyBorder="1" applyProtection="1">
      <protection hidden="1"/>
    </xf>
    <xf numFmtId="0" fontId="97" fillId="3" borderId="0" xfId="0" applyFont="1" applyFill="1" applyProtection="1">
      <protection hidden="1"/>
    </xf>
    <xf numFmtId="3" fontId="97" fillId="3" borderId="0" xfId="0" applyNumberFormat="1" applyFont="1" applyFill="1" applyProtection="1">
      <protection hidden="1"/>
    </xf>
    <xf numFmtId="171" fontId="14" fillId="3" borderId="0" xfId="0" applyNumberFormat="1" applyFont="1" applyFill="1" applyProtection="1">
      <protection hidden="1"/>
    </xf>
    <xf numFmtId="0" fontId="0" fillId="0" borderId="61" xfId="0" applyBorder="1"/>
    <xf numFmtId="0" fontId="0" fillId="0" borderId="61" xfId="0" applyBorder="1" applyProtection="1">
      <protection hidden="1"/>
    </xf>
    <xf numFmtId="0" fontId="63" fillId="3" borderId="0" xfId="0" applyFont="1" applyFill="1" applyAlignment="1">
      <alignment horizontal="left"/>
    </xf>
    <xf numFmtId="0" fontId="63" fillId="3" borderId="37" xfId="0" applyFont="1" applyFill="1" applyBorder="1" applyAlignment="1">
      <alignment horizontal="left"/>
    </xf>
    <xf numFmtId="0" fontId="14" fillId="3" borderId="38" xfId="0" applyFont="1" applyFill="1" applyBorder="1"/>
    <xf numFmtId="0" fontId="63" fillId="3" borderId="59" xfId="0" applyFont="1" applyFill="1" applyBorder="1" applyAlignment="1">
      <alignment horizontal="left"/>
    </xf>
    <xf numFmtId="0" fontId="14" fillId="3" borderId="60" xfId="0" applyFont="1" applyFill="1" applyBorder="1"/>
    <xf numFmtId="0" fontId="63" fillId="3" borderId="39" xfId="0" applyFont="1" applyFill="1" applyBorder="1" applyAlignment="1">
      <alignment horizontal="left"/>
    </xf>
    <xf numFmtId="0" fontId="14" fillId="3" borderId="40" xfId="0" applyFont="1" applyFill="1" applyBorder="1"/>
    <xf numFmtId="0" fontId="60" fillId="0" borderId="0" xfId="3" applyFont="1" applyBorder="1" applyAlignment="1" applyProtection="1">
      <alignment horizontal="center" vertical="center" wrapText="1"/>
      <protection hidden="1"/>
    </xf>
    <xf numFmtId="0" fontId="52" fillId="9" borderId="0" xfId="3" applyFont="1" applyFill="1" applyAlignment="1" applyProtection="1">
      <alignment vertical="center"/>
      <protection hidden="1"/>
    </xf>
    <xf numFmtId="0" fontId="0" fillId="9" borderId="43" xfId="3" applyFont="1" applyFill="1" applyBorder="1" applyAlignment="1" applyProtection="1">
      <alignment vertical="center"/>
      <protection hidden="1"/>
    </xf>
    <xf numFmtId="0" fontId="79" fillId="9" borderId="0" xfId="15" applyFill="1" applyBorder="1" applyAlignment="1" applyProtection="1">
      <alignment horizontal="left" vertical="center" wrapText="1"/>
      <protection hidden="1"/>
    </xf>
    <xf numFmtId="0" fontId="79" fillId="9" borderId="45" xfId="15" applyFill="1" applyBorder="1" applyAlignment="1" applyProtection="1">
      <alignment horizontal="left" vertical="center" wrapText="1"/>
      <protection hidden="1"/>
    </xf>
    <xf numFmtId="0" fontId="60" fillId="9" borderId="47" xfId="3" applyFont="1" applyFill="1" applyBorder="1" applyAlignment="1" applyProtection="1">
      <alignment vertical="center" wrapText="1"/>
      <protection hidden="1"/>
    </xf>
    <xf numFmtId="0" fontId="60" fillId="0" borderId="0" xfId="3" applyFont="1" applyBorder="1" applyAlignment="1" applyProtection="1">
      <alignment vertical="center" wrapText="1"/>
      <protection hidden="1"/>
    </xf>
    <xf numFmtId="0" fontId="60" fillId="9" borderId="0" xfId="3" applyFont="1" applyFill="1" applyBorder="1" applyAlignment="1" applyProtection="1">
      <alignment horizontal="center" vertical="center" wrapText="1"/>
      <protection hidden="1"/>
    </xf>
    <xf numFmtId="0" fontId="52" fillId="9" borderId="0" xfId="3" applyFont="1" applyFill="1" applyBorder="1" applyAlignment="1" applyProtection="1">
      <alignment vertical="center" wrapText="1"/>
      <protection hidden="1"/>
    </xf>
    <xf numFmtId="0" fontId="60" fillId="0" borderId="0" xfId="3" applyFont="1" applyBorder="1" applyAlignment="1" applyProtection="1">
      <alignment horizontal="left" vertical="center" wrapText="1"/>
      <protection hidden="1"/>
    </xf>
    <xf numFmtId="0" fontId="60" fillId="0" borderId="0" xfId="3" applyFont="1" applyBorder="1" applyAlignment="1" applyProtection="1">
      <alignment horizontal="center" vertical="center"/>
      <protection hidden="1"/>
    </xf>
    <xf numFmtId="3" fontId="52" fillId="0" borderId="0" xfId="3" applyNumberFormat="1" applyFont="1" applyBorder="1" applyAlignment="1" applyProtection="1">
      <alignment horizontal="left" vertical="center" wrapText="1"/>
      <protection hidden="1"/>
    </xf>
    <xf numFmtId="0" fontId="52" fillId="0" borderId="0" xfId="3" applyFont="1" applyBorder="1" applyAlignment="1" applyProtection="1">
      <alignment horizontal="center" vertical="center"/>
      <protection hidden="1"/>
    </xf>
    <xf numFmtId="0" fontId="52" fillId="0" borderId="0" xfId="3" applyFont="1" applyBorder="1" applyAlignment="1" applyProtection="1">
      <alignment horizontal="left" vertical="center" wrapText="1"/>
      <protection hidden="1"/>
    </xf>
    <xf numFmtId="0" fontId="86" fillId="0" borderId="0" xfId="3" applyFont="1" applyBorder="1" applyAlignment="1" applyProtection="1">
      <alignment vertical="center" wrapText="1"/>
      <protection hidden="1"/>
    </xf>
    <xf numFmtId="3" fontId="15" fillId="3" borderId="0" xfId="0" applyNumberFormat="1" applyFont="1" applyFill="1" applyProtection="1">
      <protection hidden="1"/>
    </xf>
    <xf numFmtId="0" fontId="11" fillId="3" borderId="0" xfId="0" applyFont="1" applyFill="1" applyAlignment="1">
      <alignment vertical="center" wrapText="1"/>
    </xf>
    <xf numFmtId="0" fontId="22" fillId="3" borderId="0" xfId="0" applyFont="1" applyFill="1" applyAlignment="1">
      <alignment horizontal="left" vertical="top" wrapText="1"/>
    </xf>
    <xf numFmtId="0" fontId="22" fillId="3" borderId="0" xfId="0" applyFont="1" applyFill="1"/>
    <xf numFmtId="0" fontId="22" fillId="3" borderId="0" xfId="0" applyFont="1" applyFill="1" applyAlignment="1">
      <alignment wrapText="1"/>
    </xf>
    <xf numFmtId="0" fontId="11" fillId="3" borderId="0" xfId="0" applyFont="1" applyFill="1"/>
    <xf numFmtId="0" fontId="22" fillId="3" borderId="0" xfId="0" applyFont="1" applyFill="1" applyAlignment="1" applyProtection="1">
      <alignment vertical="center" wrapText="1"/>
      <protection hidden="1"/>
    </xf>
    <xf numFmtId="0" fontId="11" fillId="3" borderId="0" xfId="0" applyFont="1" applyFill="1" applyAlignment="1">
      <alignment wrapText="1"/>
    </xf>
    <xf numFmtId="0" fontId="25" fillId="3" borderId="0" xfId="0" applyFont="1" applyFill="1" applyAlignment="1">
      <alignment vertical="top" wrapText="1"/>
    </xf>
    <xf numFmtId="0" fontId="11" fillId="3" borderId="0" xfId="0" applyFont="1" applyFill="1" applyAlignment="1">
      <alignment vertical="top"/>
    </xf>
    <xf numFmtId="0" fontId="23" fillId="3" borderId="0" xfId="0" applyFont="1" applyFill="1" applyAlignment="1" applyProtection="1">
      <alignment horizontal="center" vertical="center" wrapText="1"/>
      <protection hidden="1"/>
    </xf>
    <xf numFmtId="171" fontId="23" fillId="3" borderId="0" xfId="0" applyNumberFormat="1" applyFont="1" applyFill="1" applyAlignment="1" applyProtection="1">
      <alignment horizontal="center" vertical="center"/>
      <protection hidden="1"/>
    </xf>
    <xf numFmtId="10" fontId="23" fillId="3" borderId="0" xfId="2" applyNumberFormat="1" applyFont="1" applyFill="1" applyBorder="1" applyAlignment="1" applyProtection="1">
      <alignment horizontal="center" vertical="center"/>
      <protection hidden="1"/>
    </xf>
    <xf numFmtId="0" fontId="23" fillId="0" borderId="0" xfId="0" applyFont="1" applyAlignment="1" applyProtection="1">
      <alignment horizontal="center" vertical="center"/>
      <protection hidden="1"/>
    </xf>
    <xf numFmtId="3" fontId="23" fillId="0" borderId="0" xfId="0" applyNumberFormat="1" applyFont="1" applyAlignment="1" applyProtection="1">
      <alignment horizontal="center" vertical="center"/>
      <protection hidden="1"/>
    </xf>
    <xf numFmtId="0" fontId="89" fillId="3" borderId="0" xfId="0" applyFont="1" applyFill="1" applyAlignment="1" applyProtection="1">
      <alignment horizontal="left" vertical="center" wrapText="1"/>
      <protection hidden="1"/>
    </xf>
    <xf numFmtId="0" fontId="25" fillId="3" borderId="0" xfId="0" applyFont="1" applyFill="1" applyAlignment="1">
      <alignment vertical="center" wrapText="1"/>
    </xf>
    <xf numFmtId="0" fontId="22" fillId="3" borderId="0" xfId="0" applyFont="1" applyFill="1" applyAlignment="1">
      <alignment vertical="center" wrapText="1"/>
    </xf>
    <xf numFmtId="0" fontId="22" fillId="3" borderId="0" xfId="0" applyFont="1" applyFill="1" applyAlignment="1">
      <alignment vertical="top" wrapText="1"/>
    </xf>
    <xf numFmtId="0" fontId="0" fillId="13" borderId="6" xfId="0" applyFill="1" applyBorder="1" applyAlignment="1" applyProtection="1">
      <alignment horizontal="center" vertical="center" wrapText="1"/>
      <protection locked="0"/>
    </xf>
    <xf numFmtId="0" fontId="11" fillId="3" borderId="0" xfId="0" applyFont="1" applyFill="1" applyAlignment="1">
      <alignment vertical="center"/>
    </xf>
    <xf numFmtId="0" fontId="0" fillId="0" borderId="0" xfId="0" applyAlignment="1">
      <alignment horizontal="center"/>
    </xf>
    <xf numFmtId="0" fontId="15" fillId="3" borderId="0" xfId="0" applyFont="1" applyFill="1" applyAlignment="1" applyProtection="1">
      <alignment horizontal="center"/>
      <protection hidden="1"/>
    </xf>
    <xf numFmtId="0" fontId="0" fillId="0" borderId="61" xfId="0" applyBorder="1" applyAlignment="1">
      <alignment horizontal="center"/>
    </xf>
    <xf numFmtId="0" fontId="22" fillId="3" borderId="0" xfId="0" applyFont="1" applyFill="1" applyAlignment="1">
      <alignment vertical="center"/>
    </xf>
    <xf numFmtId="0" fontId="0" fillId="3" borderId="0" xfId="0" applyFill="1" applyAlignment="1">
      <alignment vertical="center"/>
    </xf>
    <xf numFmtId="0" fontId="15" fillId="3" borderId="0" xfId="0" applyFont="1" applyFill="1" applyAlignment="1" applyProtection="1">
      <alignment vertical="center"/>
      <protection hidden="1"/>
    </xf>
    <xf numFmtId="0" fontId="0" fillId="0" borderId="61" xfId="0" applyBorder="1" applyAlignment="1">
      <alignment vertical="center"/>
    </xf>
    <xf numFmtId="0" fontId="14" fillId="3" borderId="0" xfId="0" applyFont="1" applyFill="1" applyAlignment="1">
      <alignment horizontal="center" vertical="center"/>
    </xf>
    <xf numFmtId="0" fontId="14" fillId="3" borderId="0" xfId="0" applyFont="1" applyFill="1" applyAlignment="1" applyProtection="1">
      <alignment horizontal="center" vertical="center"/>
      <protection hidden="1"/>
    </xf>
    <xf numFmtId="9" fontId="0" fillId="4" borderId="6" xfId="2" applyFont="1" applyFill="1" applyBorder="1" applyAlignment="1" applyProtection="1">
      <alignment horizontal="center" vertical="center"/>
      <protection hidden="1"/>
    </xf>
    <xf numFmtId="1" fontId="0" fillId="3" borderId="0" xfId="0" applyNumberFormat="1" applyFill="1" applyAlignment="1">
      <alignment horizontal="center"/>
    </xf>
    <xf numFmtId="0" fontId="79" fillId="3" borderId="0" xfId="15" applyFill="1" applyAlignment="1">
      <alignment horizontal="left" vertical="center"/>
    </xf>
    <xf numFmtId="0" fontId="60" fillId="9" borderId="44" xfId="3" applyFont="1" applyFill="1" applyBorder="1" applyAlignment="1" applyProtection="1">
      <alignment horizontal="center" vertical="center"/>
      <protection hidden="1"/>
    </xf>
    <xf numFmtId="0" fontId="60" fillId="9" borderId="62" xfId="3" applyFont="1" applyFill="1" applyBorder="1" applyAlignment="1" applyProtection="1">
      <alignment horizontal="center" vertical="center"/>
      <protection hidden="1"/>
    </xf>
    <xf numFmtId="0" fontId="60" fillId="9" borderId="0" xfId="3" applyFont="1" applyFill="1" applyBorder="1" applyAlignment="1" applyProtection="1">
      <alignment horizontal="center" vertical="center"/>
      <protection hidden="1"/>
    </xf>
    <xf numFmtId="0" fontId="60" fillId="9" borderId="63" xfId="3" applyFont="1" applyFill="1" applyBorder="1" applyAlignment="1" applyProtection="1">
      <alignment vertical="center"/>
      <protection hidden="1"/>
    </xf>
    <xf numFmtId="0" fontId="59" fillId="3" borderId="20" xfId="0" applyFont="1" applyFill="1" applyBorder="1" applyAlignment="1">
      <alignment horizontal="center" wrapText="1"/>
    </xf>
    <xf numFmtId="0" fontId="79" fillId="3" borderId="22" xfId="15" applyFill="1" applyBorder="1" applyAlignment="1">
      <alignment horizontal="center" vertical="center" wrapText="1"/>
    </xf>
    <xf numFmtId="0" fontId="79" fillId="3" borderId="24" xfId="15" applyFill="1" applyBorder="1" applyAlignment="1">
      <alignment horizontal="center" vertical="top" wrapText="1"/>
    </xf>
    <xf numFmtId="0" fontId="0" fillId="3" borderId="1" xfId="0" applyFill="1" applyBorder="1" applyAlignment="1">
      <alignment vertical="center"/>
    </xf>
    <xf numFmtId="0" fontId="52" fillId="23" borderId="33" xfId="3" applyFont="1" applyFill="1" applyBorder="1" applyAlignment="1" applyProtection="1">
      <alignment horizontal="left" vertical="center" wrapText="1"/>
      <protection locked="0"/>
    </xf>
    <xf numFmtId="3" fontId="52" fillId="20" borderId="66" xfId="3" applyNumberFormat="1" applyFont="1" applyFill="1" applyBorder="1" applyAlignment="1" applyProtection="1">
      <alignment horizontal="center" vertical="center" wrapText="1"/>
      <protection locked="0"/>
    </xf>
    <xf numFmtId="167" fontId="52" fillId="20" borderId="66" xfId="3" applyNumberFormat="1" applyFont="1" applyFill="1" applyBorder="1" applyAlignment="1" applyProtection="1">
      <alignment horizontal="center" vertical="center" wrapText="1"/>
      <protection locked="0"/>
    </xf>
    <xf numFmtId="0" fontId="59" fillId="3" borderId="1" xfId="0" applyFont="1" applyFill="1" applyBorder="1" applyAlignment="1">
      <alignment vertical="center"/>
    </xf>
    <xf numFmtId="3" fontId="60" fillId="24" borderId="66" xfId="3" applyNumberFormat="1" applyFont="1" applyFill="1" applyBorder="1" applyAlignment="1" applyProtection="1">
      <alignment horizontal="center" vertical="center" wrapText="1"/>
      <protection hidden="1"/>
    </xf>
    <xf numFmtId="167" fontId="60" fillId="24" borderId="66" xfId="3" applyNumberFormat="1" applyFont="1" applyFill="1" applyBorder="1" applyAlignment="1" applyProtection="1">
      <alignment horizontal="center" vertical="center" wrapText="1"/>
      <protection hidden="1"/>
    </xf>
    <xf numFmtId="0" fontId="0" fillId="3" borderId="67" xfId="0" applyFill="1" applyBorder="1" applyAlignment="1">
      <alignment vertical="center"/>
    </xf>
    <xf numFmtId="0" fontId="109" fillId="3" borderId="1" xfId="0" applyFont="1" applyFill="1" applyBorder="1" applyAlignment="1">
      <alignment horizontal="center" vertical="center" wrapText="1"/>
    </xf>
    <xf numFmtId="0" fontId="60" fillId="19" borderId="0" xfId="3" applyFont="1" applyFill="1" applyAlignment="1" applyProtection="1">
      <alignment vertical="center"/>
      <protection hidden="1"/>
    </xf>
    <xf numFmtId="0" fontId="0" fillId="19" borderId="0" xfId="3" applyFont="1" applyFill="1" applyAlignment="1" applyProtection="1">
      <alignment vertical="center"/>
      <protection hidden="1"/>
    </xf>
    <xf numFmtId="0" fontId="83" fillId="19" borderId="0" xfId="3" applyFont="1" applyFill="1" applyAlignment="1" applyProtection="1">
      <alignment vertical="center"/>
      <protection hidden="1"/>
    </xf>
    <xf numFmtId="0" fontId="83" fillId="19" borderId="0" xfId="3" applyFont="1" applyFill="1" applyAlignment="1" applyProtection="1">
      <alignment horizontal="left" vertical="center" wrapText="1"/>
      <protection hidden="1"/>
    </xf>
    <xf numFmtId="3" fontId="60" fillId="24" borderId="33" xfId="3" applyNumberFormat="1" applyFont="1" applyFill="1" applyBorder="1" applyAlignment="1" applyProtection="1">
      <alignment horizontal="center" vertical="center" wrapText="1"/>
      <protection hidden="1"/>
    </xf>
    <xf numFmtId="0" fontId="109" fillId="3" borderId="2" xfId="0" applyFont="1" applyFill="1" applyBorder="1" applyAlignment="1">
      <alignment horizontal="center" vertical="center" wrapText="1"/>
    </xf>
    <xf numFmtId="0" fontId="52" fillId="23" borderId="1" xfId="3" applyFont="1" applyFill="1" applyBorder="1" applyAlignment="1" applyProtection="1">
      <alignment horizontal="left" vertical="center" wrapText="1"/>
      <protection locked="0"/>
    </xf>
    <xf numFmtId="0" fontId="7" fillId="3" borderId="1" xfId="0" applyFont="1" applyFill="1" applyBorder="1" applyAlignment="1">
      <alignment horizontal="center" vertical="center"/>
    </xf>
    <xf numFmtId="3" fontId="52" fillId="20" borderId="1" xfId="3" applyNumberFormat="1" applyFont="1" applyFill="1" applyBorder="1" applyAlignment="1" applyProtection="1">
      <alignment horizontal="center" vertical="center" wrapText="1"/>
      <protection locked="0"/>
    </xf>
    <xf numFmtId="167" fontId="52" fillId="20" borderId="1" xfId="3" applyNumberFormat="1" applyFont="1" applyFill="1" applyBorder="1" applyAlignment="1" applyProtection="1">
      <alignment horizontal="center" vertical="center" wrapText="1"/>
      <protection locked="0"/>
    </xf>
    <xf numFmtId="3" fontId="60" fillId="24" borderId="1" xfId="3" applyNumberFormat="1" applyFont="1" applyFill="1" applyBorder="1" applyAlignment="1" applyProtection="1">
      <alignment horizontal="center" vertical="center" wrapText="1"/>
      <protection hidden="1"/>
    </xf>
    <xf numFmtId="167" fontId="60" fillId="24" borderId="1" xfId="3" applyNumberFormat="1" applyFont="1" applyFill="1" applyBorder="1" applyAlignment="1" applyProtection="1">
      <alignment horizontal="center" vertical="center" wrapText="1"/>
      <protection hidden="1"/>
    </xf>
    <xf numFmtId="0" fontId="30" fillId="25" borderId="21" xfId="0" applyFont="1" applyFill="1" applyBorder="1" applyAlignment="1" applyProtection="1">
      <alignment horizontal="left" vertical="center"/>
      <protection hidden="1"/>
    </xf>
    <xf numFmtId="0" fontId="24" fillId="25" borderId="0" xfId="0" applyFont="1" applyFill="1" applyAlignment="1" applyProtection="1">
      <alignment horizontal="left" vertical="center" wrapText="1"/>
      <protection hidden="1"/>
    </xf>
    <xf numFmtId="0" fontId="24" fillId="25" borderId="0" xfId="0" applyFont="1" applyFill="1" applyAlignment="1" applyProtection="1">
      <alignment vertical="center" wrapText="1"/>
      <protection hidden="1"/>
    </xf>
    <xf numFmtId="0" fontId="79" fillId="25" borderId="0" xfId="15" applyFill="1" applyBorder="1" applyAlignment="1" applyProtection="1">
      <alignment horizontal="left" vertical="center" wrapText="1"/>
      <protection hidden="1"/>
    </xf>
    <xf numFmtId="0" fontId="30" fillId="25" borderId="0" xfId="0" applyFont="1" applyFill="1" applyAlignment="1" applyProtection="1">
      <alignment horizontal="left" vertical="center"/>
      <protection hidden="1"/>
    </xf>
    <xf numFmtId="0" fontId="26" fillId="25" borderId="0" xfId="0" applyFont="1" applyFill="1" applyAlignment="1" applyProtection="1">
      <alignment horizontal="left" vertical="center" wrapText="1"/>
      <protection hidden="1"/>
    </xf>
    <xf numFmtId="0" fontId="12" fillId="25" borderId="0" xfId="0" applyFont="1" applyFill="1" applyAlignment="1" applyProtection="1">
      <alignment horizontal="center" vertical="center"/>
      <protection hidden="1"/>
    </xf>
    <xf numFmtId="0" fontId="24" fillId="25" borderId="21" xfId="0" applyFont="1" applyFill="1" applyBorder="1" applyAlignment="1" applyProtection="1">
      <alignment horizontal="left" vertical="center" wrapText="1"/>
      <protection hidden="1"/>
    </xf>
    <xf numFmtId="3" fontId="12" fillId="25" borderId="6" xfId="1" applyNumberFormat="1" applyFont="1" applyFill="1" applyBorder="1" applyAlignment="1" applyProtection="1">
      <alignment horizontal="center" vertical="center"/>
      <protection locked="0"/>
    </xf>
    <xf numFmtId="3" fontId="12" fillId="25" borderId="6" xfId="1" applyNumberFormat="1" applyFont="1" applyFill="1" applyBorder="1" applyAlignment="1" applyProtection="1">
      <alignment horizontal="center" vertical="center"/>
      <protection hidden="1"/>
    </xf>
    <xf numFmtId="0" fontId="24" fillId="25" borderId="0" xfId="0" applyFont="1" applyFill="1" applyAlignment="1" applyProtection="1">
      <alignment wrapText="1"/>
      <protection hidden="1"/>
    </xf>
    <xf numFmtId="0" fontId="11" fillId="25" borderId="0" xfId="0" applyFont="1" applyFill="1" applyAlignment="1" applyProtection="1">
      <alignment wrapText="1"/>
      <protection hidden="1"/>
    </xf>
    <xf numFmtId="171" fontId="12" fillId="25" borderId="6" xfId="1" applyNumberFormat="1" applyFont="1" applyFill="1" applyBorder="1" applyAlignment="1" applyProtection="1">
      <alignment horizontal="center" vertical="center"/>
      <protection locked="0"/>
    </xf>
    <xf numFmtId="167" fontId="12" fillId="25" borderId="0" xfId="1" applyNumberFormat="1" applyFont="1" applyFill="1" applyBorder="1" applyAlignment="1" applyProtection="1">
      <alignment horizontal="center" vertical="center"/>
      <protection hidden="1"/>
    </xf>
    <xf numFmtId="171" fontId="4" fillId="25" borderId="6" xfId="1" applyNumberFormat="1" applyFont="1" applyFill="1" applyBorder="1" applyAlignment="1" applyProtection="1">
      <alignment horizontal="center" vertical="center"/>
      <protection hidden="1"/>
    </xf>
    <xf numFmtId="0" fontId="0" fillId="25" borderId="6" xfId="0" applyFill="1" applyBorder="1" applyAlignment="1" applyProtection="1">
      <alignment horizontal="right" vertical="center" wrapText="1" indent="1"/>
      <protection locked="0"/>
    </xf>
    <xf numFmtId="0" fontId="0" fillId="25" borderId="0" xfId="0" applyFill="1" applyProtection="1">
      <protection hidden="1"/>
    </xf>
    <xf numFmtId="0" fontId="12" fillId="25" borderId="21" xfId="0" applyFont="1" applyFill="1" applyBorder="1" applyAlignment="1" applyProtection="1">
      <alignment horizontal="left" vertical="center"/>
      <protection hidden="1"/>
    </xf>
    <xf numFmtId="0" fontId="43" fillId="25" borderId="0" xfId="0" applyFont="1" applyFill="1" applyAlignment="1" applyProtection="1">
      <alignment horizontal="left" vertical="top" wrapText="1"/>
      <protection hidden="1"/>
    </xf>
    <xf numFmtId="0" fontId="23" fillId="0" borderId="0" xfId="0" applyFont="1" applyAlignment="1" applyProtection="1">
      <alignment horizontal="left"/>
      <protection hidden="1"/>
    </xf>
    <xf numFmtId="0" fontId="23" fillId="3" borderId="0" xfId="0" applyFont="1" applyFill="1" applyAlignment="1">
      <alignment vertical="center"/>
    </xf>
    <xf numFmtId="0" fontId="23" fillId="3" borderId="0" xfId="0" applyFont="1" applyFill="1" applyAlignment="1">
      <alignment horizontal="center" vertical="center"/>
    </xf>
    <xf numFmtId="0" fontId="23" fillId="3" borderId="0" xfId="0" applyFont="1" applyFill="1"/>
    <xf numFmtId="0" fontId="114" fillId="3" borderId="68" xfId="0" applyFont="1" applyFill="1" applyBorder="1" applyAlignment="1">
      <alignment vertical="center"/>
    </xf>
    <xf numFmtId="0" fontId="114" fillId="3" borderId="68" xfId="0" applyFont="1" applyFill="1" applyBorder="1" applyAlignment="1">
      <alignment horizontal="center" vertical="center"/>
    </xf>
    <xf numFmtId="0" fontId="115" fillId="3" borderId="68" xfId="0" applyFont="1" applyFill="1" applyBorder="1" applyAlignment="1">
      <alignment vertical="center"/>
    </xf>
    <xf numFmtId="0" fontId="115" fillId="3" borderId="68" xfId="0" applyFont="1" applyFill="1" applyBorder="1" applyAlignment="1">
      <alignment horizontal="center" vertical="center"/>
    </xf>
    <xf numFmtId="0" fontId="23" fillId="3" borderId="68" xfId="0" applyFont="1" applyFill="1" applyBorder="1" applyAlignment="1">
      <alignment vertical="center"/>
    </xf>
    <xf numFmtId="0" fontId="23" fillId="3" borderId="68" xfId="0" applyFont="1" applyFill="1" applyBorder="1" applyAlignment="1">
      <alignment horizontal="center" vertical="center"/>
    </xf>
    <xf numFmtId="3" fontId="4" fillId="4" borderId="31" xfId="1" applyNumberFormat="1" applyFont="1" applyFill="1" applyBorder="1" applyAlignment="1" applyProtection="1">
      <alignment horizontal="center" vertical="center"/>
      <protection hidden="1"/>
    </xf>
    <xf numFmtId="0" fontId="0" fillId="3" borderId="34" xfId="0" applyFill="1" applyBorder="1" applyProtection="1">
      <protection hidden="1"/>
    </xf>
    <xf numFmtId="0" fontId="7" fillId="3" borderId="0" xfId="0" applyFont="1" applyFill="1" applyAlignment="1" applyProtection="1">
      <alignment horizontal="center" vertical="center" wrapText="1"/>
      <protection hidden="1"/>
    </xf>
    <xf numFmtId="0" fontId="0" fillId="0" borderId="72" xfId="0" applyBorder="1" applyAlignment="1" applyProtection="1">
      <alignment vertical="center"/>
      <protection hidden="1"/>
    </xf>
    <xf numFmtId="0" fontId="0" fillId="3" borderId="73" xfId="0" applyFill="1" applyBorder="1" applyAlignment="1" applyProtection="1">
      <alignment vertical="center"/>
      <protection hidden="1"/>
    </xf>
    <xf numFmtId="0" fontId="0" fillId="3" borderId="75" xfId="0" applyFill="1" applyBorder="1" applyAlignment="1" applyProtection="1">
      <alignment vertical="center"/>
      <protection hidden="1"/>
    </xf>
    <xf numFmtId="0" fontId="0" fillId="3" borderId="76" xfId="0" applyFill="1" applyBorder="1" applyAlignment="1" applyProtection="1">
      <alignment vertical="center"/>
      <protection hidden="1"/>
    </xf>
    <xf numFmtId="0" fontId="14" fillId="0" borderId="0" xfId="0" applyFont="1" applyAlignment="1" applyProtection="1">
      <alignment vertical="center"/>
      <protection hidden="1"/>
    </xf>
    <xf numFmtId="0" fontId="89" fillId="3" borderId="0" xfId="0" applyFont="1" applyFill="1" applyAlignment="1" applyProtection="1">
      <alignment horizontal="right" vertical="center" wrapText="1"/>
      <protection hidden="1"/>
    </xf>
    <xf numFmtId="0" fontId="63" fillId="3" borderId="0" xfId="0" applyFont="1" applyFill="1" applyProtection="1">
      <protection hidden="1"/>
    </xf>
    <xf numFmtId="0" fontId="7" fillId="3" borderId="0" xfId="0" applyFont="1" applyFill="1" applyProtection="1">
      <protection hidden="1"/>
    </xf>
    <xf numFmtId="0" fontId="63" fillId="3" borderId="0" xfId="0" applyFont="1" applyFill="1"/>
    <xf numFmtId="0" fontId="11" fillId="3" borderId="0" xfId="0" applyFont="1" applyFill="1" applyAlignment="1" applyProtection="1">
      <alignment horizontal="right" vertical="center" wrapText="1"/>
      <protection hidden="1"/>
    </xf>
    <xf numFmtId="0" fontId="60" fillId="19" borderId="69" xfId="3" applyFont="1" applyFill="1" applyBorder="1" applyAlignment="1" applyProtection="1">
      <alignment horizontal="center" vertical="center" wrapText="1"/>
      <protection hidden="1"/>
    </xf>
    <xf numFmtId="0" fontId="60" fillId="19" borderId="72" xfId="3" applyFont="1" applyFill="1" applyBorder="1" applyAlignment="1" applyProtection="1">
      <alignment horizontal="center" vertical="center" wrapText="1"/>
      <protection hidden="1"/>
    </xf>
    <xf numFmtId="0" fontId="0" fillId="3" borderId="72" xfId="0" applyFill="1" applyBorder="1" applyAlignment="1" applyProtection="1">
      <alignment vertical="center"/>
      <protection hidden="1"/>
    </xf>
    <xf numFmtId="0" fontId="0" fillId="3" borderId="72" xfId="3" applyFont="1" applyFill="1" applyBorder="1" applyAlignment="1" applyProtection="1">
      <alignment vertical="center"/>
      <protection hidden="1"/>
    </xf>
    <xf numFmtId="0" fontId="0" fillId="3" borderId="0" xfId="3" applyFont="1" applyFill="1" applyBorder="1" applyAlignment="1" applyProtection="1">
      <alignment vertical="center"/>
      <protection hidden="1"/>
    </xf>
    <xf numFmtId="0" fontId="0" fillId="3" borderId="74" xfId="3" applyFont="1" applyFill="1" applyBorder="1" applyAlignment="1" applyProtection="1">
      <alignment vertical="center"/>
      <protection hidden="1"/>
    </xf>
    <xf numFmtId="0" fontId="0" fillId="3" borderId="75" xfId="3" applyFont="1" applyFill="1" applyBorder="1" applyAlignment="1" applyProtection="1">
      <alignment vertical="center"/>
      <protection hidden="1"/>
    </xf>
    <xf numFmtId="0" fontId="12" fillId="3" borderId="0" xfId="0" applyFont="1" applyFill="1" applyAlignment="1" applyProtection="1">
      <alignment horizontal="left" vertical="center" wrapText="1"/>
      <protection hidden="1"/>
    </xf>
    <xf numFmtId="0" fontId="56" fillId="3" borderId="0" xfId="0" applyFont="1" applyFill="1" applyAlignment="1" applyProtection="1">
      <alignment horizontal="left" vertical="center" wrapText="1"/>
      <protection hidden="1"/>
    </xf>
    <xf numFmtId="0" fontId="26" fillId="3" borderId="0" xfId="0" applyFont="1" applyFill="1" applyAlignment="1" applyProtection="1">
      <alignment horizontal="left" vertical="top" wrapText="1"/>
      <protection hidden="1"/>
    </xf>
    <xf numFmtId="0" fontId="24" fillId="3" borderId="0" xfId="0" applyFont="1" applyFill="1" applyAlignment="1" applyProtection="1">
      <alignment horizontal="left" vertical="center" wrapText="1"/>
      <protection hidden="1"/>
    </xf>
    <xf numFmtId="0" fontId="12" fillId="3" borderId="0" xfId="0" applyFont="1" applyFill="1" applyAlignment="1" applyProtection="1">
      <alignment horizontal="left" vertical="top" wrapText="1"/>
      <protection hidden="1"/>
    </xf>
    <xf numFmtId="0" fontId="67" fillId="15" borderId="0" xfId="12" applyFont="1" applyFill="1" applyAlignment="1" applyProtection="1">
      <alignment horizontal="center" vertical="center"/>
      <protection hidden="1"/>
    </xf>
    <xf numFmtId="0" fontId="26" fillId="0" borderId="0" xfId="0" applyFont="1" applyAlignment="1" applyProtection="1">
      <alignment horizontal="left" vertical="top" wrapText="1"/>
      <protection hidden="1"/>
    </xf>
    <xf numFmtId="0" fontId="35" fillId="5" borderId="0" xfId="0" applyFont="1" applyFill="1" applyAlignment="1" applyProtection="1">
      <alignment horizontal="center" vertical="center" wrapText="1"/>
      <protection hidden="1"/>
    </xf>
    <xf numFmtId="0" fontId="8" fillId="3" borderId="0" xfId="0" applyFont="1" applyFill="1" applyAlignment="1" applyProtection="1">
      <alignment horizontal="left" vertical="top" wrapText="1"/>
      <protection hidden="1"/>
    </xf>
    <xf numFmtId="0" fontId="12" fillId="0" borderId="0" xfId="0" applyFont="1" applyAlignment="1" applyProtection="1">
      <alignment horizontal="left" vertical="center" wrapText="1"/>
      <protection hidden="1"/>
    </xf>
    <xf numFmtId="0" fontId="30" fillId="0" borderId="1" xfId="0" applyFont="1" applyBorder="1" applyProtection="1">
      <protection hidden="1"/>
    </xf>
    <xf numFmtId="0" fontId="12" fillId="0" borderId="1" xfId="0" applyFont="1" applyBorder="1" applyProtection="1">
      <protection hidden="1"/>
    </xf>
    <xf numFmtId="0" fontId="9" fillId="0" borderId="1" xfId="0" applyFont="1" applyBorder="1" applyProtection="1">
      <protection hidden="1"/>
    </xf>
    <xf numFmtId="0" fontId="9" fillId="0" borderId="1" xfId="0" applyFont="1" applyBorder="1" applyAlignment="1" applyProtection="1">
      <alignment wrapText="1"/>
      <protection hidden="1"/>
    </xf>
    <xf numFmtId="0" fontId="12" fillId="0" borderId="1" xfId="0" applyFont="1" applyBorder="1" applyAlignment="1" applyProtection="1">
      <alignment wrapText="1"/>
      <protection hidden="1"/>
    </xf>
    <xf numFmtId="0" fontId="34" fillId="5" borderId="17" xfId="0" applyFont="1" applyFill="1" applyBorder="1" applyAlignment="1" applyProtection="1">
      <alignment horizontal="center"/>
      <protection hidden="1"/>
    </xf>
    <xf numFmtId="0" fontId="25" fillId="3" borderId="0" xfId="0" applyFont="1" applyFill="1" applyAlignment="1" applyProtection="1">
      <alignment horizontal="left" vertical="top" wrapText="1"/>
      <protection hidden="1"/>
    </xf>
    <xf numFmtId="0" fontId="78" fillId="3" borderId="0" xfId="0" applyFont="1" applyFill="1" applyAlignment="1" applyProtection="1">
      <alignment horizontal="left" vertical="center" wrapText="1"/>
      <protection hidden="1"/>
    </xf>
    <xf numFmtId="0" fontId="78" fillId="3" borderId="0" xfId="0" applyFont="1" applyFill="1" applyAlignment="1" applyProtection="1">
      <alignment horizontal="left" vertical="top" wrapText="1"/>
      <protection hidden="1"/>
    </xf>
    <xf numFmtId="0" fontId="25" fillId="3" borderId="0" xfId="0" applyFont="1" applyFill="1" applyAlignment="1" applyProtection="1">
      <alignment vertical="center" wrapText="1"/>
      <protection hidden="1"/>
    </xf>
    <xf numFmtId="0" fontId="24" fillId="0" borderId="0" xfId="0" applyFont="1" applyAlignment="1" applyProtection="1">
      <alignment horizontal="left" vertical="center" wrapText="1"/>
      <protection hidden="1"/>
    </xf>
    <xf numFmtId="0" fontId="25" fillId="3" borderId="0" xfId="0" applyFont="1" applyFill="1" applyAlignment="1" applyProtection="1">
      <alignment horizontal="left" vertical="center" wrapText="1"/>
      <protection hidden="1"/>
    </xf>
    <xf numFmtId="0" fontId="30" fillId="3" borderId="0" xfId="0" applyFont="1" applyFill="1" applyAlignment="1" applyProtection="1">
      <alignment horizontal="center"/>
      <protection hidden="1"/>
    </xf>
    <xf numFmtId="14" fontId="30" fillId="7" borderId="0" xfId="0" applyNumberFormat="1" applyFont="1" applyFill="1" applyAlignment="1" applyProtection="1">
      <alignment horizontal="center"/>
      <protection hidden="1"/>
    </xf>
    <xf numFmtId="0" fontId="24" fillId="3" borderId="18" xfId="0" applyFont="1" applyFill="1" applyBorder="1" applyAlignment="1" applyProtection="1">
      <alignment horizontal="left" vertical="center" wrapText="1"/>
      <protection hidden="1"/>
    </xf>
    <xf numFmtId="0" fontId="24" fillId="3" borderId="21" xfId="0" applyFont="1" applyFill="1" applyBorder="1" applyAlignment="1" applyProtection="1">
      <alignment horizontal="left" vertical="center" wrapText="1"/>
      <protection hidden="1"/>
    </xf>
    <xf numFmtId="0" fontId="24" fillId="3" borderId="19" xfId="0" applyFont="1" applyFill="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25" fillId="25" borderId="0" xfId="0" applyFont="1" applyFill="1" applyAlignment="1" applyProtection="1">
      <alignment horizontal="left" vertical="top" wrapText="1"/>
      <protection hidden="1"/>
    </xf>
    <xf numFmtId="0" fontId="79" fillId="3" borderId="0" xfId="15" applyFill="1" applyBorder="1" applyAlignment="1" applyProtection="1">
      <alignment horizontal="left" vertical="top" wrapText="1"/>
      <protection hidden="1"/>
    </xf>
    <xf numFmtId="0" fontId="55" fillId="0" borderId="0" xfId="0" applyFont="1" applyAlignment="1" applyProtection="1">
      <alignment horizontal="left" vertical="center" wrapText="1"/>
      <protection hidden="1"/>
    </xf>
    <xf numFmtId="0" fontId="30" fillId="3" borderId="0" xfId="0" applyFont="1" applyFill="1" applyAlignment="1" applyProtection="1">
      <alignment horizontal="left" vertical="center" wrapText="1"/>
      <protection hidden="1"/>
    </xf>
    <xf numFmtId="0" fontId="26" fillId="3" borderId="0" xfId="0" applyFont="1" applyFill="1" applyAlignment="1" applyProtection="1">
      <alignment horizontal="left" vertical="center" wrapText="1"/>
      <protection hidden="1"/>
    </xf>
    <xf numFmtId="0" fontId="42" fillId="0" borderId="0" xfId="0" applyFont="1" applyAlignment="1" applyProtection="1">
      <alignment horizontal="left" vertical="top" wrapText="1"/>
      <protection hidden="1"/>
    </xf>
    <xf numFmtId="0" fontId="30" fillId="3" borderId="0" xfId="0" applyFont="1" applyFill="1" applyAlignment="1" applyProtection="1">
      <alignment horizontal="center" vertical="center"/>
      <protection hidden="1"/>
    </xf>
    <xf numFmtId="14" fontId="30" fillId="7" borderId="0" xfId="0" applyNumberFormat="1" applyFont="1" applyFill="1" applyAlignment="1" applyProtection="1">
      <alignment horizontal="center" vertical="center"/>
      <protection hidden="1"/>
    </xf>
    <xf numFmtId="171" fontId="12" fillId="2" borderId="28" xfId="1" applyNumberFormat="1" applyFont="1" applyFill="1" applyBorder="1" applyAlignment="1" applyProtection="1">
      <alignment horizontal="center" vertical="center"/>
      <protection locked="0"/>
    </xf>
    <xf numFmtId="171" fontId="12" fillId="2" borderId="29" xfId="1" applyNumberFormat="1" applyFont="1" applyFill="1" applyBorder="1" applyAlignment="1" applyProtection="1">
      <alignment horizontal="center" vertical="center"/>
      <protection locked="0"/>
    </xf>
    <xf numFmtId="0" fontId="43" fillId="3" borderId="0" xfId="0" applyFont="1" applyFill="1" applyAlignment="1" applyProtection="1">
      <alignment horizontal="left" vertical="center" wrapText="1"/>
      <protection hidden="1"/>
    </xf>
    <xf numFmtId="3" fontId="12" fillId="2" borderId="28" xfId="1" applyNumberFormat="1" applyFont="1" applyFill="1" applyBorder="1" applyAlignment="1" applyProtection="1">
      <alignment horizontal="center" vertical="center"/>
      <protection locked="0"/>
    </xf>
    <xf numFmtId="3" fontId="12" fillId="2" borderId="29" xfId="1" applyNumberFormat="1" applyFont="1" applyFill="1" applyBorder="1" applyAlignment="1" applyProtection="1">
      <alignment horizontal="center" vertical="center"/>
      <protection locked="0"/>
    </xf>
    <xf numFmtId="0" fontId="30" fillId="3" borderId="17" xfId="0" applyFont="1" applyFill="1" applyBorder="1" applyAlignment="1" applyProtection="1">
      <alignment horizontal="center" vertical="center"/>
      <protection hidden="1"/>
    </xf>
    <xf numFmtId="0" fontId="22" fillId="3" borderId="0" xfId="0" applyFont="1" applyFill="1" applyAlignment="1" applyProtection="1">
      <alignment horizontal="left" vertical="center" wrapText="1"/>
      <protection hidden="1"/>
    </xf>
    <xf numFmtId="171" fontId="12" fillId="13" borderId="28" xfId="1" applyNumberFormat="1" applyFont="1" applyFill="1" applyBorder="1" applyAlignment="1" applyProtection="1">
      <alignment horizontal="center" vertical="center"/>
      <protection locked="0"/>
    </xf>
    <xf numFmtId="171" fontId="12" fillId="13" borderId="29" xfId="1" applyNumberFormat="1" applyFont="1" applyFill="1" applyBorder="1" applyAlignment="1" applyProtection="1">
      <alignment horizontal="center" vertical="center"/>
      <protection locked="0"/>
    </xf>
    <xf numFmtId="0" fontId="43" fillId="0" borderId="0" xfId="0" applyFont="1" applyAlignment="1" applyProtection="1">
      <alignment horizontal="left" vertical="center" wrapText="1"/>
      <protection hidden="1"/>
    </xf>
    <xf numFmtId="0" fontId="24" fillId="3" borderId="0" xfId="0" applyFont="1" applyFill="1" applyAlignment="1" applyProtection="1">
      <alignment horizontal="left" vertical="top" wrapText="1"/>
      <protection hidden="1"/>
    </xf>
    <xf numFmtId="0" fontId="25" fillId="3" borderId="12" xfId="0" applyFont="1" applyFill="1" applyBorder="1" applyAlignment="1" applyProtection="1">
      <alignment horizontal="left" vertical="center" wrapText="1"/>
      <protection hidden="1"/>
    </xf>
    <xf numFmtId="0" fontId="24" fillId="3" borderId="7" xfId="0" applyFont="1" applyFill="1" applyBorder="1" applyAlignment="1" applyProtection="1">
      <alignment horizontal="left" vertical="top" wrapText="1"/>
      <protection hidden="1"/>
    </xf>
    <xf numFmtId="0" fontId="24" fillId="3" borderId="8" xfId="0" applyFont="1" applyFill="1" applyBorder="1" applyAlignment="1" applyProtection="1">
      <alignment horizontal="left" vertical="top" wrapText="1"/>
      <protection hidden="1"/>
    </xf>
    <xf numFmtId="0" fontId="24" fillId="3" borderId="7" xfId="0" applyFont="1" applyFill="1" applyBorder="1" applyAlignment="1" applyProtection="1">
      <alignment horizontal="left" vertical="center" wrapText="1"/>
      <protection hidden="1"/>
    </xf>
    <xf numFmtId="0" fontId="24" fillId="3" borderId="8" xfId="0" applyFont="1" applyFill="1" applyBorder="1" applyAlignment="1" applyProtection="1">
      <alignment horizontal="left" vertical="center" wrapText="1"/>
      <protection hidden="1"/>
    </xf>
    <xf numFmtId="0" fontId="24" fillId="3" borderId="10" xfId="0" applyFont="1" applyFill="1" applyBorder="1" applyAlignment="1" applyProtection="1">
      <alignment horizontal="left" vertical="center" wrapText="1"/>
      <protection hidden="1"/>
    </xf>
    <xf numFmtId="0" fontId="24" fillId="0" borderId="7" xfId="0" applyFont="1" applyBorder="1" applyAlignment="1" applyProtection="1">
      <alignment horizontal="left" vertical="center" wrapText="1"/>
      <protection hidden="1"/>
    </xf>
    <xf numFmtId="0" fontId="24" fillId="0" borderId="8" xfId="0" applyFont="1" applyBorder="1" applyAlignment="1" applyProtection="1">
      <alignment horizontal="left" vertical="center" wrapText="1"/>
      <protection hidden="1"/>
    </xf>
    <xf numFmtId="0" fontId="24" fillId="0" borderId="10" xfId="0" applyFont="1" applyBorder="1" applyAlignment="1" applyProtection="1">
      <alignment horizontal="left" vertical="center" wrapText="1"/>
      <protection hidden="1"/>
    </xf>
    <xf numFmtId="166" fontId="0" fillId="0" borderId="1" xfId="1" applyNumberFormat="1" applyFont="1" applyFill="1" applyBorder="1" applyAlignment="1" applyProtection="1">
      <alignment horizontal="center" vertical="center"/>
      <protection hidden="1"/>
    </xf>
    <xf numFmtId="0" fontId="59" fillId="9" borderId="0" xfId="3" applyFont="1" applyFill="1" applyAlignment="1" applyProtection="1">
      <alignment horizontal="center" vertical="top" wrapText="1"/>
      <protection hidden="1"/>
    </xf>
    <xf numFmtId="0" fontId="60" fillId="0" borderId="0" xfId="3" applyFont="1" applyAlignment="1" applyProtection="1">
      <alignment horizontal="center" vertical="top" wrapText="1"/>
      <protection hidden="1"/>
    </xf>
    <xf numFmtId="0" fontId="0" fillId="2" borderId="1" xfId="1" applyNumberFormat="1" applyFont="1" applyFill="1" applyBorder="1" applyAlignment="1" applyProtection="1">
      <alignment horizontal="center" vertical="center"/>
      <protection locked="0"/>
    </xf>
    <xf numFmtId="0" fontId="17" fillId="0" borderId="3" xfId="0" applyFont="1" applyBorder="1" applyAlignment="1" applyProtection="1">
      <alignment horizontal="left" vertical="center" wrapText="1"/>
      <protection hidden="1"/>
    </xf>
    <xf numFmtId="0" fontId="17" fillId="0" borderId="4" xfId="0" applyFont="1" applyBorder="1" applyAlignment="1" applyProtection="1">
      <alignment horizontal="left" vertical="center" wrapText="1"/>
      <protection hidden="1"/>
    </xf>
    <xf numFmtId="0" fontId="17" fillId="0" borderId="2" xfId="0" applyFont="1" applyBorder="1" applyAlignment="1" applyProtection="1">
      <alignment horizontal="left" vertical="center" wrapText="1"/>
      <protection hidden="1"/>
    </xf>
    <xf numFmtId="0" fontId="17" fillId="3" borderId="3" xfId="0" applyFont="1" applyFill="1" applyBorder="1" applyAlignment="1" applyProtection="1">
      <alignment horizontal="left" vertical="center" wrapText="1"/>
      <protection hidden="1"/>
    </xf>
    <xf numFmtId="0" fontId="17" fillId="3" borderId="4" xfId="0" applyFont="1" applyFill="1" applyBorder="1" applyAlignment="1" applyProtection="1">
      <alignment horizontal="left" vertical="center" wrapText="1"/>
      <protection hidden="1"/>
    </xf>
    <xf numFmtId="0" fontId="17" fillId="3" borderId="2" xfId="0" applyFont="1" applyFill="1" applyBorder="1" applyAlignment="1" applyProtection="1">
      <alignment horizontal="left" vertical="center" wrapText="1"/>
      <protection hidden="1"/>
    </xf>
    <xf numFmtId="0" fontId="66" fillId="0" borderId="3" xfId="0" applyFont="1" applyBorder="1" applyAlignment="1" applyProtection="1">
      <alignment horizontal="center" vertical="center"/>
      <protection hidden="1"/>
    </xf>
    <xf numFmtId="0" fontId="66" fillId="0" borderId="4" xfId="0" applyFont="1" applyBorder="1" applyAlignment="1" applyProtection="1">
      <alignment horizontal="center" vertical="center"/>
      <protection hidden="1"/>
    </xf>
    <xf numFmtId="0" fontId="66" fillId="0" borderId="2" xfId="0" applyFont="1" applyBorder="1" applyAlignment="1" applyProtection="1">
      <alignment horizontal="center" vertical="center"/>
      <protection hidden="1"/>
    </xf>
    <xf numFmtId="3" fontId="0" fillId="2" borderId="1" xfId="1" applyNumberFormat="1" applyFont="1" applyFill="1" applyBorder="1" applyAlignment="1" applyProtection="1">
      <alignment horizontal="center" vertical="center"/>
      <protection locked="0"/>
    </xf>
    <xf numFmtId="0" fontId="12" fillId="13" borderId="1" xfId="0" applyFont="1" applyFill="1" applyBorder="1" applyAlignment="1" applyProtection="1">
      <alignment horizontal="center" vertical="center" wrapText="1"/>
      <protection locked="0"/>
    </xf>
    <xf numFmtId="10" fontId="0" fillId="4" borderId="1" xfId="1" applyNumberFormat="1" applyFont="1" applyFill="1" applyBorder="1" applyAlignment="1" applyProtection="1">
      <alignment horizontal="center" vertical="center"/>
      <protection hidden="1"/>
    </xf>
    <xf numFmtId="171" fontId="0" fillId="2" borderId="1" xfId="1" applyNumberFormat="1" applyFont="1" applyFill="1" applyBorder="1" applyAlignment="1" applyProtection="1">
      <alignment horizontal="center" vertical="center"/>
      <protection locked="0"/>
    </xf>
    <xf numFmtId="0" fontId="43" fillId="3" borderId="0" xfId="0" applyFont="1" applyFill="1" applyAlignment="1" applyProtection="1">
      <alignment horizontal="left" vertical="top" wrapText="1"/>
      <protection hidden="1"/>
    </xf>
    <xf numFmtId="3" fontId="0" fillId="2" borderId="28" xfId="1" applyNumberFormat="1" applyFont="1" applyFill="1" applyBorder="1" applyAlignment="1" applyProtection="1">
      <alignment horizontal="center" vertical="center"/>
      <protection locked="0"/>
    </xf>
    <xf numFmtId="3" fontId="0" fillId="2" borderId="34" xfId="1" applyNumberFormat="1" applyFont="1" applyFill="1" applyBorder="1" applyAlignment="1" applyProtection="1">
      <alignment horizontal="center" vertical="center"/>
      <protection locked="0"/>
    </xf>
    <xf numFmtId="3" fontId="0" fillId="2" borderId="29" xfId="1" applyNumberFormat="1" applyFont="1" applyFill="1" applyBorder="1" applyAlignment="1" applyProtection="1">
      <alignment horizontal="center" vertical="center"/>
      <protection locked="0"/>
    </xf>
    <xf numFmtId="0" fontId="38" fillId="3" borderId="0" xfId="0" applyFont="1" applyFill="1" applyAlignment="1" applyProtection="1">
      <alignment horizontal="center" vertical="center"/>
      <protection hidden="1"/>
    </xf>
    <xf numFmtId="0" fontId="11" fillId="3" borderId="19" xfId="0" applyFont="1" applyFill="1" applyBorder="1" applyAlignment="1" applyProtection="1">
      <alignment horizontal="left" vertical="center" wrapText="1"/>
      <protection hidden="1"/>
    </xf>
    <xf numFmtId="0" fontId="11" fillId="3" borderId="0" xfId="0" applyFont="1" applyFill="1" applyAlignment="1" applyProtection="1">
      <alignment horizontal="left" vertical="center" wrapText="1"/>
      <protection hidden="1"/>
    </xf>
    <xf numFmtId="0" fontId="24" fillId="3" borderId="19" xfId="0" applyFont="1" applyFill="1" applyBorder="1" applyAlignment="1" applyProtection="1">
      <alignment horizontal="center" vertical="center" wrapText="1"/>
      <protection hidden="1"/>
    </xf>
    <xf numFmtId="0" fontId="24" fillId="3" borderId="0" xfId="0" applyFont="1" applyFill="1" applyAlignment="1" applyProtection="1">
      <alignment horizontal="center" vertical="center" wrapText="1"/>
      <protection hidden="1"/>
    </xf>
    <xf numFmtId="0" fontId="59" fillId="9" borderId="0" xfId="3" applyFont="1" applyFill="1" applyBorder="1" applyAlignment="1" applyProtection="1">
      <alignment horizontal="center" vertical="center" wrapText="1"/>
      <protection hidden="1"/>
    </xf>
    <xf numFmtId="0" fontId="60" fillId="0" borderId="0" xfId="3" applyFont="1" applyBorder="1" applyAlignment="1" applyProtection="1">
      <alignment horizontal="center" vertical="center" wrapText="1"/>
      <protection hidden="1"/>
    </xf>
    <xf numFmtId="0" fontId="12" fillId="13" borderId="28" xfId="0" applyFont="1" applyFill="1" applyBorder="1" applyAlignment="1" applyProtection="1">
      <alignment horizontal="center" vertical="center" wrapText="1"/>
      <protection locked="0"/>
    </xf>
    <xf numFmtId="0" fontId="12" fillId="13" borderId="34" xfId="0" applyFont="1" applyFill="1" applyBorder="1" applyAlignment="1" applyProtection="1">
      <alignment horizontal="center" vertical="center" wrapText="1"/>
      <protection locked="0"/>
    </xf>
    <xf numFmtId="0" fontId="12" fillId="13" borderId="29" xfId="0" applyFont="1" applyFill="1" applyBorder="1" applyAlignment="1" applyProtection="1">
      <alignment horizontal="center" vertical="center" wrapText="1"/>
      <protection locked="0"/>
    </xf>
    <xf numFmtId="0" fontId="24" fillId="25" borderId="0" xfId="0" applyFont="1" applyFill="1" applyAlignment="1" applyProtection="1">
      <alignment horizontal="left" vertical="center" wrapText="1"/>
      <protection hidden="1"/>
    </xf>
    <xf numFmtId="0" fontId="59" fillId="9" borderId="0" xfId="3" applyFont="1" applyFill="1" applyAlignment="1" applyProtection="1">
      <alignment horizontal="center" vertical="center"/>
      <protection hidden="1"/>
    </xf>
    <xf numFmtId="0" fontId="24" fillId="3" borderId="15" xfId="0" applyFont="1" applyFill="1" applyBorder="1" applyAlignment="1" applyProtection="1">
      <alignment horizontal="left" vertical="center" wrapText="1"/>
      <protection hidden="1"/>
    </xf>
    <xf numFmtId="3" fontId="0" fillId="2" borderId="28" xfId="1" applyNumberFormat="1" applyFont="1" applyFill="1" applyBorder="1" applyAlignment="1" applyProtection="1">
      <alignment horizontal="right" vertical="center" indent="1"/>
      <protection locked="0"/>
    </xf>
    <xf numFmtId="3" fontId="0" fillId="2" borderId="29" xfId="1" applyNumberFormat="1" applyFont="1" applyFill="1" applyBorder="1" applyAlignment="1" applyProtection="1">
      <alignment horizontal="right" vertical="center" indent="1"/>
      <protection locked="0"/>
    </xf>
    <xf numFmtId="0" fontId="12" fillId="13" borderId="28" xfId="0" applyFont="1" applyFill="1" applyBorder="1" applyAlignment="1" applyProtection="1">
      <alignment horizontal="right" vertical="center" wrapText="1" indent="1"/>
      <protection locked="0"/>
    </xf>
    <xf numFmtId="0" fontId="12" fillId="13" borderId="29" xfId="0" applyFont="1" applyFill="1" applyBorder="1" applyAlignment="1" applyProtection="1">
      <alignment horizontal="right" vertical="center" wrapText="1" indent="1"/>
      <protection locked="0"/>
    </xf>
    <xf numFmtId="0" fontId="24" fillId="3" borderId="0" xfId="0" applyFont="1" applyFill="1" applyAlignment="1" applyProtection="1">
      <alignment horizontal="left" wrapText="1"/>
      <protection hidden="1"/>
    </xf>
    <xf numFmtId="166" fontId="4" fillId="4" borderId="16" xfId="1" applyNumberFormat="1" applyFont="1" applyFill="1" applyBorder="1" applyAlignment="1" applyProtection="1">
      <alignment horizontal="center" vertical="center"/>
      <protection hidden="1"/>
    </xf>
    <xf numFmtId="166" fontId="4" fillId="4" borderId="30" xfId="1" applyNumberFormat="1" applyFont="1" applyFill="1" applyBorder="1" applyAlignment="1" applyProtection="1">
      <alignment horizontal="center" vertical="center"/>
      <protection hidden="1"/>
    </xf>
    <xf numFmtId="166" fontId="4" fillId="4" borderId="31" xfId="1" applyNumberFormat="1" applyFont="1" applyFill="1" applyBorder="1" applyAlignment="1" applyProtection="1">
      <alignment horizontal="center" vertical="center"/>
      <protection hidden="1"/>
    </xf>
    <xf numFmtId="0" fontId="43" fillId="25" borderId="0" xfId="0" applyFont="1" applyFill="1" applyAlignment="1" applyProtection="1">
      <alignment horizontal="left" vertical="top" wrapText="1"/>
      <protection hidden="1"/>
    </xf>
    <xf numFmtId="0" fontId="30" fillId="3" borderId="18" xfId="0" applyFont="1" applyFill="1" applyBorder="1" applyAlignment="1" applyProtection="1">
      <alignment horizontal="left" vertical="center"/>
      <protection hidden="1"/>
    </xf>
    <xf numFmtId="0" fontId="30" fillId="3" borderId="21" xfId="0" applyFont="1" applyFill="1" applyBorder="1" applyAlignment="1" applyProtection="1">
      <alignment horizontal="left" vertical="center"/>
      <protection hidden="1"/>
    </xf>
    <xf numFmtId="0" fontId="24" fillId="0" borderId="34" xfId="0" applyFont="1" applyBorder="1" applyAlignment="1" applyProtection="1">
      <alignment horizontal="left" wrapText="1"/>
      <protection hidden="1"/>
    </xf>
    <xf numFmtId="0" fontId="24" fillId="3" borderId="34" xfId="0" applyFont="1" applyFill="1" applyBorder="1" applyAlignment="1" applyProtection="1">
      <alignment horizontal="left" wrapText="1"/>
      <protection hidden="1"/>
    </xf>
    <xf numFmtId="0" fontId="0" fillId="13" borderId="28" xfId="0" applyFill="1" applyBorder="1" applyAlignment="1" applyProtection="1">
      <alignment horizontal="center" vertical="center" wrapText="1"/>
      <protection locked="0"/>
    </xf>
    <xf numFmtId="0" fontId="0" fillId="13" borderId="34" xfId="0" applyFill="1" applyBorder="1" applyAlignment="1" applyProtection="1">
      <alignment horizontal="center" vertical="center" wrapText="1"/>
      <protection locked="0"/>
    </xf>
    <xf numFmtId="0" fontId="0" fillId="13" borderId="29" xfId="0" applyFill="1" applyBorder="1" applyAlignment="1" applyProtection="1">
      <alignment horizontal="center" vertical="center" wrapText="1"/>
      <protection locked="0"/>
    </xf>
    <xf numFmtId="0" fontId="25" fillId="3" borderId="14" xfId="0" applyFont="1" applyFill="1" applyBorder="1" applyAlignment="1" applyProtection="1">
      <alignment horizontal="left" vertical="center" wrapText="1"/>
      <protection hidden="1"/>
    </xf>
    <xf numFmtId="0" fontId="43" fillId="3" borderId="17" xfId="0" applyFont="1" applyFill="1" applyBorder="1" applyAlignment="1" applyProtection="1">
      <alignment horizontal="left" vertical="center" wrapText="1"/>
      <protection hidden="1"/>
    </xf>
    <xf numFmtId="0" fontId="7" fillId="3" borderId="0" xfId="0" applyFont="1" applyFill="1" applyAlignment="1" applyProtection="1">
      <alignment horizontal="left" vertical="center" wrapText="1"/>
      <protection hidden="1"/>
    </xf>
    <xf numFmtId="0" fontId="25" fillId="3" borderId="5" xfId="0" applyFont="1" applyFill="1" applyBorder="1" applyAlignment="1" applyProtection="1">
      <alignment horizontal="left" vertical="center" wrapText="1"/>
      <protection hidden="1"/>
    </xf>
    <xf numFmtId="0" fontId="30" fillId="3" borderId="7" xfId="0" applyFont="1" applyFill="1" applyBorder="1" applyAlignment="1" applyProtection="1">
      <alignment horizontal="left" vertical="center"/>
      <protection hidden="1"/>
    </xf>
    <xf numFmtId="0" fontId="30" fillId="3" borderId="8" xfId="0" applyFont="1" applyFill="1" applyBorder="1" applyAlignment="1" applyProtection="1">
      <alignment horizontal="left" vertical="center"/>
      <protection hidden="1"/>
    </xf>
    <xf numFmtId="0" fontId="24" fillId="3" borderId="11" xfId="0" applyFont="1" applyFill="1" applyBorder="1" applyAlignment="1" applyProtection="1">
      <alignment horizontal="left" vertical="center" wrapText="1"/>
      <protection hidden="1"/>
    </xf>
    <xf numFmtId="0" fontId="24" fillId="3" borderId="5" xfId="0" applyFont="1" applyFill="1" applyBorder="1" applyAlignment="1" applyProtection="1">
      <alignment horizontal="left" vertical="center" wrapText="1"/>
      <protection hidden="1"/>
    </xf>
    <xf numFmtId="0" fontId="89" fillId="3" borderId="0" xfId="0" applyFont="1" applyFill="1" applyAlignment="1" applyProtection="1">
      <alignment horizontal="left" vertical="center" wrapText="1"/>
      <protection hidden="1"/>
    </xf>
    <xf numFmtId="0" fontId="11" fillId="3" borderId="35" xfId="0" applyFont="1" applyFill="1" applyBorder="1" applyAlignment="1" applyProtection="1">
      <alignment horizontal="left" vertical="center" wrapText="1"/>
      <protection hidden="1"/>
    </xf>
    <xf numFmtId="0" fontId="11" fillId="0" borderId="0" xfId="0" applyFont="1" applyAlignment="1" applyProtection="1">
      <alignment horizontal="left" vertical="center" wrapText="1"/>
      <protection hidden="1"/>
    </xf>
    <xf numFmtId="0" fontId="11" fillId="3" borderId="0" xfId="0" applyFont="1" applyFill="1" applyAlignment="1" applyProtection="1">
      <alignment vertical="center" wrapText="1"/>
      <protection hidden="1"/>
    </xf>
    <xf numFmtId="0" fontId="11" fillId="3" borderId="35" xfId="0" applyFont="1" applyFill="1" applyBorder="1" applyAlignment="1" applyProtection="1">
      <alignment vertical="center" wrapText="1"/>
      <protection hidden="1"/>
    </xf>
    <xf numFmtId="0" fontId="14" fillId="3" borderId="37" xfId="0" applyFont="1" applyFill="1" applyBorder="1" applyAlignment="1" applyProtection="1">
      <alignment horizontal="center" wrapText="1"/>
      <protection hidden="1"/>
    </xf>
    <xf numFmtId="0" fontId="14" fillId="3" borderId="38" xfId="0" applyFont="1" applyFill="1" applyBorder="1" applyAlignment="1" applyProtection="1">
      <alignment horizontal="center" wrapText="1"/>
      <protection hidden="1"/>
    </xf>
    <xf numFmtId="0" fontId="11" fillId="3" borderId="22" xfId="0" applyFont="1" applyFill="1" applyBorder="1" applyAlignment="1" applyProtection="1">
      <alignment horizontal="left" vertical="center" wrapText="1"/>
      <protection hidden="1"/>
    </xf>
    <xf numFmtId="0" fontId="38" fillId="9" borderId="0" xfId="3" applyFont="1" applyFill="1" applyBorder="1" applyAlignment="1" applyProtection="1">
      <alignment horizontal="left" vertical="center" wrapText="1"/>
      <protection hidden="1"/>
    </xf>
    <xf numFmtId="0" fontId="38" fillId="9" borderId="50" xfId="3" applyFont="1" applyFill="1" applyBorder="1" applyAlignment="1" applyProtection="1">
      <alignment horizontal="left" vertical="center" wrapText="1"/>
      <protection hidden="1"/>
    </xf>
    <xf numFmtId="0" fontId="24" fillId="9" borderId="0" xfId="3" applyFont="1" applyFill="1" applyBorder="1" applyAlignment="1" applyProtection="1">
      <alignment horizontal="left" vertical="center" wrapText="1"/>
      <protection hidden="1"/>
    </xf>
    <xf numFmtId="0" fontId="24" fillId="9" borderId="45" xfId="3" applyFont="1" applyFill="1" applyBorder="1" applyAlignment="1" applyProtection="1">
      <alignment horizontal="left" vertical="center" wrapText="1"/>
      <protection hidden="1"/>
    </xf>
    <xf numFmtId="0" fontId="38" fillId="0" borderId="0" xfId="3" applyFont="1" applyBorder="1" applyAlignment="1" applyProtection="1">
      <alignment horizontal="left" vertical="center" wrapText="1"/>
      <protection hidden="1"/>
    </xf>
    <xf numFmtId="0" fontId="38" fillId="0" borderId="45" xfId="3" applyFont="1" applyBorder="1" applyAlignment="1" applyProtection="1">
      <alignment horizontal="left" vertical="center" wrapText="1"/>
      <protection hidden="1"/>
    </xf>
    <xf numFmtId="0" fontId="51" fillId="9" borderId="0" xfId="3" applyFont="1" applyFill="1" applyBorder="1" applyAlignment="1" applyProtection="1">
      <alignment horizontal="center" vertical="center" wrapText="1"/>
      <protection hidden="1"/>
    </xf>
    <xf numFmtId="0" fontId="38" fillId="0" borderId="0" xfId="3" applyFont="1" applyBorder="1" applyAlignment="1" applyProtection="1">
      <alignment horizontal="center" vertical="center" wrapText="1"/>
      <protection hidden="1"/>
    </xf>
    <xf numFmtId="0" fontId="38" fillId="9" borderId="41" xfId="3" applyFont="1" applyFill="1" applyBorder="1" applyAlignment="1" applyProtection="1">
      <alignment horizontal="center" vertical="center" wrapText="1"/>
      <protection hidden="1"/>
    </xf>
    <xf numFmtId="0" fontId="38" fillId="9" borderId="44" xfId="3" applyFont="1" applyFill="1" applyBorder="1" applyAlignment="1" applyProtection="1">
      <alignment horizontal="center" vertical="center" wrapText="1"/>
      <protection hidden="1"/>
    </xf>
    <xf numFmtId="0" fontId="38" fillId="9" borderId="42" xfId="3" applyFont="1" applyFill="1" applyBorder="1" applyAlignment="1" applyProtection="1">
      <alignment horizontal="left" vertical="center" wrapText="1"/>
      <protection hidden="1"/>
    </xf>
    <xf numFmtId="0" fontId="38" fillId="9" borderId="43" xfId="3" applyFont="1" applyFill="1" applyBorder="1" applyAlignment="1" applyProtection="1">
      <alignment horizontal="left" vertical="center" wrapText="1"/>
      <protection hidden="1"/>
    </xf>
    <xf numFmtId="0" fontId="38" fillId="9" borderId="45" xfId="3" applyFont="1" applyFill="1" applyBorder="1" applyAlignment="1" applyProtection="1">
      <alignment horizontal="left" vertical="center" wrapText="1"/>
      <protection hidden="1"/>
    </xf>
    <xf numFmtId="0" fontId="82" fillId="9" borderId="0" xfId="3" applyFont="1" applyFill="1" applyBorder="1" applyAlignment="1" applyProtection="1">
      <alignment horizontal="left" vertical="center" wrapText="1"/>
      <protection hidden="1"/>
    </xf>
    <xf numFmtId="0" fontId="82" fillId="9" borderId="45" xfId="3" applyFont="1" applyFill="1" applyBorder="1" applyAlignment="1" applyProtection="1">
      <alignment horizontal="left" vertical="center" wrapText="1"/>
      <protection hidden="1"/>
    </xf>
    <xf numFmtId="0" fontId="24" fillId="0" borderId="0" xfId="3" applyFont="1" applyBorder="1" applyAlignment="1" applyProtection="1">
      <alignment horizontal="left" vertical="center" wrapText="1"/>
      <protection hidden="1"/>
    </xf>
    <xf numFmtId="0" fontId="24" fillId="0" borderId="45" xfId="3" applyFont="1" applyBorder="1" applyAlignment="1" applyProtection="1">
      <alignment horizontal="left" vertical="center" wrapText="1"/>
      <protection hidden="1"/>
    </xf>
    <xf numFmtId="0" fontId="84" fillId="17" borderId="0" xfId="3" applyFont="1" applyFill="1" applyAlignment="1" applyProtection="1">
      <alignment horizontal="center" vertical="center" wrapText="1"/>
      <protection hidden="1"/>
    </xf>
    <xf numFmtId="0" fontId="79" fillId="9" borderId="0" xfId="15" applyFill="1" applyBorder="1" applyAlignment="1" applyProtection="1">
      <alignment horizontal="left" vertical="top" wrapText="1"/>
      <protection hidden="1"/>
    </xf>
    <xf numFmtId="0" fontId="60" fillId="9" borderId="42" xfId="3" applyFont="1" applyFill="1" applyBorder="1" applyAlignment="1" applyProtection="1">
      <alignment horizontal="left" vertical="center" wrapText="1"/>
      <protection hidden="1"/>
    </xf>
    <xf numFmtId="0" fontId="90" fillId="9" borderId="0" xfId="3" applyFont="1" applyFill="1" applyBorder="1" applyAlignment="1" applyProtection="1">
      <alignment horizontal="left" vertical="center" wrapText="1"/>
      <protection hidden="1"/>
    </xf>
    <xf numFmtId="3" fontId="52" fillId="22" borderId="32" xfId="3" applyNumberFormat="1" applyFont="1" applyFill="1" applyBorder="1" applyAlignment="1" applyProtection="1">
      <alignment horizontal="center" vertical="center" wrapText="1"/>
      <protection locked="0"/>
    </xf>
    <xf numFmtId="3" fontId="52" fillId="22" borderId="33" xfId="3" applyNumberFormat="1" applyFont="1" applyFill="1" applyBorder="1" applyAlignment="1" applyProtection="1">
      <alignment horizontal="center" vertical="center" wrapText="1"/>
      <protection locked="0"/>
    </xf>
    <xf numFmtId="0" fontId="79" fillId="9" borderId="0" xfId="15" applyFill="1" applyBorder="1" applyAlignment="1" applyProtection="1">
      <alignment horizontal="left" vertical="center" wrapText="1"/>
      <protection hidden="1"/>
    </xf>
    <xf numFmtId="0" fontId="79" fillId="9" borderId="45" xfId="15" applyFill="1" applyBorder="1" applyAlignment="1" applyProtection="1">
      <alignment horizontal="left" vertical="center" wrapText="1"/>
      <protection hidden="1"/>
    </xf>
    <xf numFmtId="0" fontId="90" fillId="19" borderId="0" xfId="3" applyFont="1" applyFill="1" applyBorder="1" applyAlignment="1" applyProtection="1">
      <alignment horizontal="left" vertical="center" wrapText="1"/>
      <protection hidden="1"/>
    </xf>
    <xf numFmtId="0" fontId="79" fillId="19" borderId="0" xfId="15" applyFill="1" applyBorder="1" applyAlignment="1" applyProtection="1">
      <alignment horizontal="left" vertical="center" wrapText="1"/>
      <protection hidden="1"/>
    </xf>
    <xf numFmtId="0" fontId="79" fillId="19" borderId="45" xfId="15" applyFill="1" applyBorder="1" applyAlignment="1" applyProtection="1">
      <alignment horizontal="left" vertical="center" wrapText="1"/>
      <protection hidden="1"/>
    </xf>
    <xf numFmtId="0" fontId="52" fillId="0" borderId="49" xfId="3" applyFont="1" applyBorder="1" applyAlignment="1" applyProtection="1">
      <alignment horizontal="left" vertical="center" wrapText="1"/>
      <protection hidden="1"/>
    </xf>
    <xf numFmtId="0" fontId="85" fillId="9" borderId="0" xfId="3" applyFont="1" applyFill="1" applyAlignment="1" applyProtection="1">
      <alignment horizontal="left" vertical="center" wrapText="1"/>
      <protection hidden="1"/>
    </xf>
    <xf numFmtId="0" fontId="79" fillId="9" borderId="45" xfId="15" applyFill="1" applyBorder="1" applyAlignment="1" applyProtection="1">
      <alignment horizontal="left" vertical="top" wrapText="1"/>
      <protection hidden="1"/>
    </xf>
    <xf numFmtId="0" fontId="60" fillId="0" borderId="0" xfId="3" applyFont="1" applyBorder="1" applyAlignment="1" applyProtection="1">
      <alignment horizontal="left" vertical="center" wrapText="1"/>
      <protection hidden="1"/>
    </xf>
    <xf numFmtId="0" fontId="52" fillId="0" borderId="0" xfId="3" applyFont="1" applyBorder="1" applyAlignment="1" applyProtection="1">
      <alignment horizontal="left" vertical="center" wrapText="1"/>
      <protection hidden="1"/>
    </xf>
    <xf numFmtId="0" fontId="60" fillId="9" borderId="0" xfId="3" applyFont="1" applyFill="1" applyBorder="1" applyAlignment="1" applyProtection="1">
      <alignment horizontal="left" vertical="center" wrapText="1"/>
      <protection hidden="1"/>
    </xf>
    <xf numFmtId="0" fontId="52" fillId="12" borderId="32" xfId="3" applyFont="1" applyFill="1" applyBorder="1" applyAlignment="1" applyProtection="1">
      <alignment horizontal="center" vertical="center" wrapText="1"/>
      <protection locked="0"/>
    </xf>
    <xf numFmtId="0" fontId="52" fillId="12" borderId="33" xfId="3" applyFont="1" applyFill="1" applyBorder="1" applyAlignment="1" applyProtection="1">
      <alignment horizontal="center" vertical="center" wrapText="1"/>
      <protection locked="0"/>
    </xf>
    <xf numFmtId="0" fontId="60" fillId="19" borderId="0" xfId="3" applyFont="1" applyFill="1" applyBorder="1" applyAlignment="1" applyProtection="1">
      <alignment horizontal="left" vertical="center" wrapText="1"/>
      <protection hidden="1"/>
    </xf>
    <xf numFmtId="0" fontId="60" fillId="0" borderId="42" xfId="3" applyFont="1" applyBorder="1" applyAlignment="1" applyProtection="1">
      <alignment horizontal="left" vertical="center" wrapText="1"/>
      <protection hidden="1"/>
    </xf>
    <xf numFmtId="0" fontId="60" fillId="9" borderId="22" xfId="3" applyFont="1" applyFill="1" applyBorder="1" applyAlignment="1" applyProtection="1">
      <alignment horizontal="left" vertical="center" wrapText="1"/>
      <protection hidden="1"/>
    </xf>
    <xf numFmtId="0" fontId="60" fillId="19" borderId="70" xfId="3" applyFont="1" applyFill="1" applyBorder="1" applyAlignment="1" applyProtection="1">
      <alignment horizontal="left" vertical="center" wrapText="1"/>
      <protection hidden="1"/>
    </xf>
    <xf numFmtId="0" fontId="60" fillId="19" borderId="71" xfId="3" applyFont="1" applyFill="1" applyBorder="1" applyAlignment="1" applyProtection="1">
      <alignment horizontal="left" vertical="center" wrapText="1"/>
      <protection hidden="1"/>
    </xf>
    <xf numFmtId="0" fontId="0" fillId="3" borderId="0" xfId="0" applyFill="1" applyAlignment="1" applyProtection="1">
      <alignment horizontal="left" vertical="center" wrapText="1"/>
      <protection hidden="1"/>
    </xf>
    <xf numFmtId="10" fontId="52" fillId="20" borderId="3" xfId="2" applyNumberFormat="1" applyFont="1" applyFill="1" applyBorder="1" applyAlignment="1" applyProtection="1">
      <alignment horizontal="center" vertical="center"/>
      <protection locked="0"/>
    </xf>
    <xf numFmtId="10" fontId="52" fillId="20" borderId="4" xfId="2" applyNumberFormat="1" applyFont="1" applyFill="1" applyBorder="1" applyAlignment="1" applyProtection="1">
      <alignment horizontal="center" vertical="center"/>
      <protection locked="0"/>
    </xf>
    <xf numFmtId="10" fontId="52" fillId="20" borderId="2" xfId="2" applyNumberFormat="1" applyFont="1" applyFill="1" applyBorder="1" applyAlignment="1" applyProtection="1">
      <alignment horizontal="center" vertical="center"/>
      <protection locked="0"/>
    </xf>
    <xf numFmtId="0" fontId="60" fillId="9" borderId="45" xfId="3" applyFont="1" applyFill="1" applyBorder="1" applyAlignment="1" applyProtection="1">
      <alignment horizontal="left" vertical="center" wrapText="1"/>
      <protection hidden="1"/>
    </xf>
    <xf numFmtId="3" fontId="52" fillId="20" borderId="3" xfId="11" applyNumberFormat="1" applyFont="1" applyFill="1" applyBorder="1" applyAlignment="1" applyProtection="1">
      <alignment horizontal="center" vertical="center"/>
      <protection locked="0"/>
    </xf>
    <xf numFmtId="3" fontId="52" fillId="20" borderId="4" xfId="11" applyNumberFormat="1" applyFont="1" applyFill="1" applyBorder="1" applyAlignment="1" applyProtection="1">
      <alignment horizontal="center" vertical="center"/>
      <protection locked="0"/>
    </xf>
    <xf numFmtId="3" fontId="52" fillId="20" borderId="2" xfId="11" applyNumberFormat="1" applyFont="1" applyFill="1" applyBorder="1" applyAlignment="1" applyProtection="1">
      <alignment horizontal="center" vertical="center"/>
      <protection locked="0"/>
    </xf>
    <xf numFmtId="0" fontId="60" fillId="9" borderId="0" xfId="3" applyFont="1" applyFill="1" applyBorder="1" applyAlignment="1" applyProtection="1">
      <alignment horizontal="left" vertical="top" wrapText="1"/>
      <protection hidden="1"/>
    </xf>
    <xf numFmtId="0" fontId="60" fillId="9" borderId="45" xfId="3" applyFont="1" applyFill="1" applyBorder="1" applyAlignment="1" applyProtection="1">
      <alignment horizontal="left" vertical="top" wrapText="1"/>
      <protection hidden="1"/>
    </xf>
    <xf numFmtId="0" fontId="60" fillId="19" borderId="0" xfId="3" applyFont="1" applyFill="1" applyBorder="1" applyAlignment="1" applyProtection="1">
      <alignment horizontal="left" vertical="top" wrapText="1"/>
      <protection hidden="1"/>
    </xf>
    <xf numFmtId="0" fontId="60" fillId="19" borderId="45" xfId="3" applyFont="1" applyFill="1" applyBorder="1" applyAlignment="1" applyProtection="1">
      <alignment horizontal="left" vertical="top" wrapText="1"/>
      <protection hidden="1"/>
    </xf>
    <xf numFmtId="172" fontId="52" fillId="20" borderId="3" xfId="11" applyNumberFormat="1" applyFont="1" applyFill="1" applyBorder="1" applyAlignment="1" applyProtection="1">
      <alignment horizontal="center" vertical="center"/>
      <protection locked="0"/>
    </xf>
    <xf numFmtId="172" fontId="52" fillId="20" borderId="4" xfId="11" applyNumberFormat="1" applyFont="1" applyFill="1" applyBorder="1" applyAlignment="1" applyProtection="1">
      <alignment horizontal="center" vertical="center"/>
      <protection locked="0"/>
    </xf>
    <xf numFmtId="172" fontId="52" fillId="20" borderId="2" xfId="11" applyNumberFormat="1" applyFont="1" applyFill="1" applyBorder="1" applyAlignment="1" applyProtection="1">
      <alignment horizontal="center" vertical="center"/>
      <protection locked="0"/>
    </xf>
    <xf numFmtId="0" fontId="60" fillId="19" borderId="45" xfId="3" applyFont="1" applyFill="1" applyBorder="1" applyAlignment="1" applyProtection="1">
      <alignment horizontal="left" vertical="center" wrapText="1"/>
      <protection hidden="1"/>
    </xf>
    <xf numFmtId="0" fontId="52" fillId="21" borderId="3" xfId="11" applyNumberFormat="1" applyFont="1" applyFill="1" applyBorder="1" applyAlignment="1" applyProtection="1">
      <alignment horizontal="center" vertical="center"/>
      <protection locked="0"/>
    </xf>
    <xf numFmtId="0" fontId="52" fillId="21" borderId="4" xfId="11" applyNumberFormat="1" applyFont="1" applyFill="1" applyBorder="1" applyAlignment="1" applyProtection="1">
      <alignment horizontal="center" vertical="center"/>
      <protection locked="0"/>
    </xf>
    <xf numFmtId="0" fontId="52" fillId="21" borderId="2" xfId="11" applyNumberFormat="1" applyFont="1" applyFill="1" applyBorder="1" applyAlignment="1" applyProtection="1">
      <alignment horizontal="center" vertical="center"/>
      <protection locked="0"/>
    </xf>
    <xf numFmtId="3" fontId="52" fillId="11" borderId="3" xfId="11" applyNumberFormat="1" applyFont="1" applyFill="1" applyBorder="1" applyAlignment="1" applyProtection="1">
      <alignment horizontal="center" vertical="center"/>
      <protection locked="0"/>
    </xf>
    <xf numFmtId="3" fontId="52" fillId="11" borderId="4" xfId="11" applyNumberFormat="1" applyFont="1" applyFill="1" applyBorder="1" applyAlignment="1" applyProtection="1">
      <alignment horizontal="center" vertical="center"/>
      <protection locked="0"/>
    </xf>
    <xf numFmtId="3" fontId="52" fillId="11" borderId="2" xfId="11" applyNumberFormat="1" applyFont="1" applyFill="1" applyBorder="1" applyAlignment="1" applyProtection="1">
      <alignment horizontal="center" vertical="center"/>
      <protection locked="0"/>
    </xf>
    <xf numFmtId="0" fontId="105" fillId="9" borderId="41" xfId="3" applyFont="1" applyFill="1" applyBorder="1" applyAlignment="1" applyProtection="1">
      <alignment horizontal="center" vertical="center" wrapText="1"/>
      <protection hidden="1"/>
    </xf>
    <xf numFmtId="0" fontId="105" fillId="9" borderId="42" xfId="3" applyFont="1" applyFill="1" applyBorder="1" applyAlignment="1" applyProtection="1">
      <alignment horizontal="center" vertical="center" wrapText="1"/>
      <protection hidden="1"/>
    </xf>
    <xf numFmtId="0" fontId="105" fillId="9" borderId="43" xfId="3" applyFont="1" applyFill="1" applyBorder="1" applyAlignment="1" applyProtection="1">
      <alignment horizontal="center" vertical="center" wrapText="1"/>
      <protection hidden="1"/>
    </xf>
    <xf numFmtId="10" fontId="52" fillId="11" borderId="3" xfId="2" applyNumberFormat="1" applyFont="1" applyFill="1" applyBorder="1" applyAlignment="1" applyProtection="1">
      <alignment horizontal="center" vertical="center"/>
      <protection locked="0"/>
    </xf>
    <xf numFmtId="10" fontId="52" fillId="11" borderId="4" xfId="2" applyNumberFormat="1" applyFont="1" applyFill="1" applyBorder="1" applyAlignment="1" applyProtection="1">
      <alignment horizontal="center" vertical="center"/>
      <protection locked="0"/>
    </xf>
    <xf numFmtId="10" fontId="52" fillId="11" borderId="2" xfId="2" applyNumberFormat="1" applyFont="1" applyFill="1" applyBorder="1" applyAlignment="1" applyProtection="1">
      <alignment horizontal="center" vertical="center"/>
      <protection locked="0"/>
    </xf>
    <xf numFmtId="0" fontId="59" fillId="9" borderId="0" xfId="3" applyFont="1" applyFill="1" applyAlignment="1" applyProtection="1">
      <alignment horizontal="center" vertical="center" wrapText="1"/>
      <protection hidden="1"/>
    </xf>
    <xf numFmtId="172" fontId="52" fillId="11" borderId="3" xfId="11" applyNumberFormat="1" applyFont="1" applyFill="1" applyBorder="1" applyAlignment="1" applyProtection="1">
      <alignment horizontal="center" vertical="center"/>
      <protection locked="0"/>
    </xf>
    <xf numFmtId="172" fontId="52" fillId="11" borderId="4" xfId="11" applyNumberFormat="1" applyFont="1" applyFill="1" applyBorder="1" applyAlignment="1" applyProtection="1">
      <alignment horizontal="center" vertical="center"/>
      <protection locked="0"/>
    </xf>
    <xf numFmtId="172" fontId="52" fillId="11" borderId="2" xfId="11" applyNumberFormat="1" applyFont="1" applyFill="1" applyBorder="1" applyAlignment="1" applyProtection="1">
      <alignment horizontal="center" vertical="center"/>
      <protection locked="0"/>
    </xf>
    <xf numFmtId="0" fontId="90" fillId="19" borderId="45" xfId="3" applyFont="1" applyFill="1" applyBorder="1" applyAlignment="1" applyProtection="1">
      <alignment horizontal="left" vertical="center" wrapText="1"/>
      <protection hidden="1"/>
    </xf>
    <xf numFmtId="0" fontId="84" fillId="17" borderId="0" xfId="3" applyFont="1" applyFill="1" applyAlignment="1" applyProtection="1">
      <alignment horizontal="left" vertical="center" wrapText="1"/>
      <protection hidden="1"/>
    </xf>
    <xf numFmtId="0" fontId="7" fillId="0" borderId="1" xfId="0" applyFont="1" applyBorder="1" applyAlignment="1" applyProtection="1">
      <alignment horizontal="center" vertical="center"/>
      <protection hidden="1"/>
    </xf>
    <xf numFmtId="0" fontId="59" fillId="9" borderId="1" xfId="3" applyFont="1" applyFill="1" applyBorder="1" applyAlignment="1" applyProtection="1">
      <alignment horizontal="center" vertical="center" wrapText="1"/>
      <protection hidden="1"/>
    </xf>
    <xf numFmtId="0" fontId="24" fillId="3" borderId="0" xfId="0" applyFont="1" applyFill="1" applyAlignment="1" applyProtection="1">
      <alignment horizontal="center" vertical="center"/>
      <protection hidden="1"/>
    </xf>
    <xf numFmtId="0" fontId="7" fillId="0" borderId="1" xfId="0" applyFont="1" applyBorder="1" applyAlignment="1" applyProtection="1">
      <alignment horizontal="left" vertical="center" wrapText="1"/>
      <protection hidden="1"/>
    </xf>
    <xf numFmtId="0" fontId="35" fillId="5" borderId="0" xfId="0" applyFont="1" applyFill="1" applyAlignment="1" applyProtection="1">
      <alignment horizontal="left" vertical="center" wrapText="1"/>
      <protection hidden="1"/>
    </xf>
    <xf numFmtId="0" fontId="60" fillId="0" borderId="54" xfId="3" applyFont="1" applyBorder="1" applyAlignment="1" applyProtection="1">
      <alignment horizontal="center" vertical="center" wrapText="1"/>
      <protection hidden="1"/>
    </xf>
    <xf numFmtId="0" fontId="0" fillId="3" borderId="0" xfId="0" applyFill="1" applyAlignment="1">
      <alignment horizontal="left" vertical="center" wrapText="1"/>
    </xf>
    <xf numFmtId="0" fontId="22" fillId="3" borderId="0" xfId="0" applyFont="1" applyFill="1" applyAlignment="1">
      <alignment horizontal="left" vertical="center" wrapText="1"/>
    </xf>
    <xf numFmtId="0" fontId="109" fillId="3" borderId="36" xfId="0" applyFont="1" applyFill="1" applyBorder="1" applyAlignment="1">
      <alignment horizontal="center" vertical="top" wrapText="1"/>
    </xf>
    <xf numFmtId="0" fontId="109" fillId="3" borderId="64" xfId="0" applyFont="1" applyFill="1" applyBorder="1" applyAlignment="1">
      <alignment horizontal="center" vertical="top" wrapText="1"/>
    </xf>
    <xf numFmtId="0" fontId="109" fillId="3" borderId="65" xfId="0" applyFont="1" applyFill="1" applyBorder="1" applyAlignment="1">
      <alignment horizontal="center" vertical="top" wrapText="1"/>
    </xf>
    <xf numFmtId="0" fontId="111" fillId="3" borderId="0" xfId="15" applyFont="1" applyFill="1" applyAlignment="1">
      <alignment horizontal="left" vertical="center"/>
    </xf>
    <xf numFmtId="0" fontId="111" fillId="0" borderId="0" xfId="15" applyFont="1" applyAlignment="1">
      <alignment horizontal="left" vertical="center"/>
    </xf>
    <xf numFmtId="0" fontId="113" fillId="3" borderId="0" xfId="0" applyFont="1" applyFill="1" applyAlignment="1">
      <alignment horizontal="left" vertical="center"/>
    </xf>
    <xf numFmtId="0" fontId="109" fillId="3" borderId="20" xfId="0" applyFont="1" applyFill="1" applyBorder="1" applyAlignment="1">
      <alignment horizontal="center" vertical="top" wrapText="1"/>
    </xf>
    <xf numFmtId="0" fontId="109" fillId="3" borderId="22" xfId="0" applyFont="1" applyFill="1" applyBorder="1" applyAlignment="1">
      <alignment horizontal="center" vertical="top" wrapText="1"/>
    </xf>
    <xf numFmtId="0" fontId="109" fillId="3" borderId="24" xfId="0" applyFont="1" applyFill="1" applyBorder="1" applyAlignment="1">
      <alignment horizontal="center" vertical="top" wrapText="1"/>
    </xf>
    <xf numFmtId="0" fontId="114" fillId="3" borderId="68" xfId="0" applyFont="1" applyFill="1" applyBorder="1" applyAlignment="1">
      <alignment horizontal="center" vertical="center"/>
    </xf>
    <xf numFmtId="0" fontId="59" fillId="3" borderId="1" xfId="0" applyFont="1" applyFill="1" applyBorder="1" applyAlignment="1">
      <alignment horizontal="center" vertical="center"/>
    </xf>
    <xf numFmtId="0" fontId="0" fillId="3" borderId="0" xfId="0" applyFill="1" applyAlignment="1">
      <alignment horizontal="left" vertical="center"/>
    </xf>
    <xf numFmtId="0" fontId="52" fillId="20" borderId="3" xfId="3" applyNumberFormat="1" applyFont="1" applyFill="1" applyBorder="1" applyAlignment="1" applyProtection="1">
      <alignment horizontal="left" vertical="center" wrapText="1"/>
      <protection locked="0"/>
    </xf>
    <xf numFmtId="0" fontId="52" fillId="20" borderId="2" xfId="3" applyNumberFormat="1" applyFont="1" applyFill="1" applyBorder="1" applyAlignment="1" applyProtection="1">
      <alignment horizontal="left" vertical="center" wrapText="1"/>
      <protection locked="0"/>
    </xf>
    <xf numFmtId="0" fontId="59" fillId="3" borderId="36" xfId="0" applyFont="1" applyFill="1" applyBorder="1" applyAlignment="1">
      <alignment horizontal="center" vertical="center"/>
    </xf>
    <xf numFmtId="0" fontId="59" fillId="3" borderId="64" xfId="0" applyFont="1" applyFill="1" applyBorder="1" applyAlignment="1">
      <alignment horizontal="center" vertical="center"/>
    </xf>
    <xf numFmtId="0" fontId="59" fillId="3" borderId="65" xfId="0" applyFont="1" applyFill="1" applyBorder="1" applyAlignment="1">
      <alignment horizontal="center" vertical="center"/>
    </xf>
    <xf numFmtId="0" fontId="35" fillId="15" borderId="0" xfId="12" applyFont="1" applyFill="1" applyAlignment="1" applyProtection="1">
      <alignment horizontal="center" vertical="center"/>
      <protection hidden="1"/>
    </xf>
    <xf numFmtId="0" fontId="7" fillId="3" borderId="0" xfId="7" applyFont="1" applyFill="1" applyAlignment="1" applyProtection="1">
      <alignment horizontal="left" vertical="top" wrapText="1"/>
      <protection hidden="1"/>
    </xf>
    <xf numFmtId="0" fontId="7" fillId="3" borderId="0" xfId="7" applyFont="1" applyFill="1" applyAlignment="1" applyProtection="1">
      <alignment horizontal="left" vertical="center"/>
      <protection hidden="1"/>
    </xf>
    <xf numFmtId="0" fontId="7" fillId="3" borderId="0" xfId="7" applyFont="1" applyFill="1" applyAlignment="1" applyProtection="1">
      <alignment horizontal="left" vertical="center" wrapText="1"/>
      <protection hidden="1"/>
    </xf>
    <xf numFmtId="0" fontId="0" fillId="3" borderId="0" xfId="7" applyFont="1" applyFill="1" applyAlignment="1" applyProtection="1">
      <alignment horizontal="left" vertical="center" wrapText="1"/>
      <protection hidden="1"/>
    </xf>
    <xf numFmtId="0" fontId="35" fillId="15" borderId="25" xfId="7" applyFont="1" applyFill="1" applyBorder="1" applyAlignment="1" applyProtection="1">
      <alignment horizontal="center"/>
      <protection hidden="1"/>
    </xf>
    <xf numFmtId="0" fontId="35" fillId="15" borderId="26" xfId="7" applyFont="1" applyFill="1" applyBorder="1" applyAlignment="1" applyProtection="1">
      <alignment horizontal="center"/>
      <protection hidden="1"/>
    </xf>
    <xf numFmtId="0" fontId="35" fillId="15" borderId="27" xfId="7" applyFont="1" applyFill="1" applyBorder="1" applyAlignment="1" applyProtection="1">
      <alignment horizontal="center"/>
      <protection hidden="1"/>
    </xf>
    <xf numFmtId="0" fontId="35" fillId="5" borderId="0" xfId="7" applyFont="1" applyFill="1" applyAlignment="1" applyProtection="1">
      <alignment horizontal="center"/>
      <protection hidden="1"/>
    </xf>
    <xf numFmtId="0" fontId="7" fillId="3" borderId="0" xfId="7" applyFont="1" applyFill="1" applyAlignment="1" applyProtection="1">
      <alignment vertical="center"/>
      <protection hidden="1"/>
    </xf>
    <xf numFmtId="0" fontId="7" fillId="3" borderId="0" xfId="7" applyFont="1" applyFill="1" applyAlignment="1" applyProtection="1">
      <alignment vertical="center" wrapText="1"/>
      <protection hidden="1"/>
    </xf>
  </cellXfs>
  <cellStyles count="16">
    <cellStyle name="Comma" xfId="1" builtinId="3"/>
    <cellStyle name="Comma 2" xfId="11" xr:uid="{00000000-0005-0000-0000-000001000000}"/>
    <cellStyle name="Comma 3" xfId="6" xr:uid="{00000000-0005-0000-0000-000002000000}"/>
    <cellStyle name="Currency 2" xfId="9" xr:uid="{00000000-0005-0000-0000-000003000000}"/>
    <cellStyle name="Currency 3" xfId="8" xr:uid="{00000000-0005-0000-0000-000004000000}"/>
    <cellStyle name="Hyperlink" xfId="15" builtinId="8"/>
    <cellStyle name="Normal" xfId="0" builtinId="0"/>
    <cellStyle name="Normal 2" xfId="3" xr:uid="{00000000-0005-0000-0000-000007000000}"/>
    <cellStyle name="Normal 3" xfId="7" xr:uid="{00000000-0005-0000-0000-000008000000}"/>
    <cellStyle name="Normal 3 2" xfId="12" xr:uid="{00000000-0005-0000-0000-000009000000}"/>
    <cellStyle name="Normal 4" xfId="13" xr:uid="{00000000-0005-0000-0000-00000A000000}"/>
    <cellStyle name="Normal 6" xfId="4" xr:uid="{00000000-0005-0000-0000-00000B000000}"/>
    <cellStyle name="Normal 7" xfId="10" xr:uid="{00000000-0005-0000-0000-00000C000000}"/>
    <cellStyle name="Percent" xfId="2" builtinId="5"/>
    <cellStyle name="Percent 2" xfId="14" xr:uid="{00000000-0005-0000-0000-00000E000000}"/>
    <cellStyle name="Percent 3" xfId="5" xr:uid="{00000000-0005-0000-0000-00000F000000}"/>
  </cellStyles>
  <dxfs count="207">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b/>
        <i val="0"/>
        <color auto="1"/>
      </font>
      <fill>
        <patternFill>
          <bgColor rgb="FFFF0000"/>
        </patternFill>
      </fill>
    </dxf>
    <dxf>
      <font>
        <b/>
        <i val="0"/>
        <color theme="0"/>
      </font>
      <fill>
        <patternFill>
          <bgColor rgb="FF009900"/>
        </patternFill>
      </fill>
    </dxf>
    <dxf>
      <font>
        <b/>
        <color rgb="FF000000"/>
      </font>
      <fill>
        <patternFill patternType="solid">
          <fgColor rgb="FFFF4B4B"/>
          <bgColor rgb="FFFF4B4B"/>
        </patternFill>
      </fill>
    </dxf>
    <dxf>
      <font>
        <b/>
        <color rgb="FF000000"/>
      </font>
      <fill>
        <patternFill patternType="solid">
          <fgColor rgb="FFFF4B4B"/>
          <bgColor rgb="FFFF0000"/>
        </patternFill>
      </fill>
    </dxf>
    <dxf>
      <font>
        <color auto="1"/>
      </font>
      <fill>
        <patternFill patternType="solid">
          <fgColor rgb="FF009900"/>
          <bgColor rgb="FF0099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border>
        <left/>
        <right/>
        <top/>
        <bottom/>
        <vertical/>
        <horizontal/>
      </border>
    </dxf>
    <dxf>
      <fill>
        <patternFill>
          <bgColor rgb="FFFF0000"/>
        </patternFill>
      </fill>
      <border>
        <left/>
        <right/>
        <top/>
        <bottom/>
        <vertical/>
        <horizontal/>
      </border>
    </dxf>
    <dxf>
      <fill>
        <patternFill>
          <bgColor rgb="FF00B050"/>
        </patternFill>
      </fill>
      <border>
        <left/>
        <right/>
        <top/>
        <bottom/>
        <vertical/>
        <horizontal/>
      </border>
    </dxf>
    <dxf>
      <fill>
        <patternFill>
          <bgColor rgb="FFFF0000"/>
        </patternFill>
      </fill>
      <border>
        <left/>
        <right/>
        <top/>
        <bottom/>
        <vertical/>
        <horizontal/>
      </border>
    </dxf>
    <dxf>
      <fill>
        <patternFill>
          <bgColor rgb="FF00B050"/>
        </patternFill>
      </fill>
      <border>
        <left/>
        <right/>
        <top/>
        <bottom/>
        <vertical/>
        <horizontal/>
      </border>
    </dxf>
    <dxf>
      <fill>
        <patternFill>
          <bgColor rgb="FFFF0000"/>
        </patternFill>
      </fill>
      <border>
        <left/>
        <right/>
        <top/>
        <bottom/>
        <vertical/>
        <horizontal/>
      </border>
    </dxf>
    <dxf>
      <font>
        <b/>
        <color rgb="FF000000"/>
      </font>
      <fill>
        <patternFill patternType="solid">
          <fgColor rgb="FFFF4B4B"/>
          <bgColor rgb="FFFF4B4B"/>
        </patternFill>
      </fill>
    </dxf>
    <dxf>
      <font>
        <b/>
        <color rgb="FF000000"/>
      </font>
      <fill>
        <patternFill patternType="solid">
          <fgColor rgb="FFFF4B4B"/>
          <bgColor rgb="FFFF0000"/>
        </patternFill>
      </fill>
    </dxf>
    <dxf>
      <font>
        <color auto="1"/>
      </font>
      <fill>
        <patternFill patternType="solid">
          <fgColor rgb="FF009900"/>
          <bgColor rgb="FF009900"/>
        </patternFill>
      </fill>
    </dxf>
    <dxf>
      <fill>
        <patternFill>
          <bgColor rgb="FFFF0000"/>
        </patternFill>
      </fill>
    </dxf>
    <dxf>
      <fill>
        <patternFill>
          <bgColor rgb="FF00B050"/>
        </patternFill>
      </fill>
    </dxf>
    <dxf>
      <font>
        <b/>
        <color rgb="FF000000"/>
      </font>
      <fill>
        <patternFill patternType="solid">
          <fgColor rgb="FFFF4B4B"/>
          <bgColor rgb="FFFF4B4B"/>
        </patternFill>
      </fill>
    </dxf>
    <dxf>
      <font>
        <b/>
        <color rgb="FF000000"/>
      </font>
      <fill>
        <patternFill patternType="solid">
          <fgColor rgb="FFFF4B4B"/>
          <bgColor rgb="FFFF0000"/>
        </patternFill>
      </fill>
    </dxf>
    <dxf>
      <font>
        <color auto="1"/>
      </font>
      <fill>
        <patternFill patternType="solid">
          <fgColor rgb="FF009900"/>
          <bgColor rgb="FF0099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border>
        <left/>
        <right/>
        <top/>
        <bottom/>
        <vertical/>
        <horizontal/>
      </border>
    </dxf>
    <dxf>
      <fill>
        <patternFill>
          <bgColor rgb="FFFF0000"/>
        </patternFill>
      </fill>
      <border>
        <left/>
        <right/>
        <top/>
        <bottom/>
        <vertical/>
        <horizontal/>
      </border>
    </dxf>
    <dxf>
      <fill>
        <patternFill>
          <bgColor rgb="FF00B050"/>
        </patternFill>
      </fill>
      <border>
        <left/>
        <right/>
        <top/>
        <bottom/>
        <vertical/>
        <horizontal/>
      </border>
    </dxf>
    <dxf>
      <fill>
        <patternFill>
          <bgColor rgb="FFFF0000"/>
        </patternFill>
      </fill>
      <border>
        <left/>
        <right/>
        <top/>
        <bottom/>
        <vertical/>
        <horizontal/>
      </border>
    </dxf>
    <dxf>
      <fill>
        <patternFill>
          <bgColor rgb="FF00B050"/>
        </patternFill>
      </fill>
      <border>
        <left/>
        <right/>
        <top/>
        <bottom/>
        <vertical/>
        <horizontal/>
      </border>
    </dxf>
    <dxf>
      <fill>
        <patternFill>
          <bgColor rgb="FFFF0000"/>
        </patternFill>
      </fill>
      <border>
        <left/>
        <right/>
        <top/>
        <bottom/>
        <vertical/>
        <horizontal/>
      </border>
    </dxf>
    <dxf>
      <fill>
        <patternFill>
          <bgColor rgb="FFFF0000"/>
        </patternFill>
      </fill>
      <border>
        <left/>
        <right/>
        <top/>
        <bottom/>
      </border>
    </dxf>
    <dxf>
      <fill>
        <patternFill>
          <bgColor rgb="FF00B050"/>
        </patternFill>
      </fill>
      <border>
        <left/>
        <right/>
        <top/>
        <bottom/>
      </border>
    </dxf>
  </dxfs>
  <tableStyles count="0" defaultTableStyle="TableStyleMedium9" defaultPivotStyle="PivotStyleLight16"/>
  <colors>
    <mruColors>
      <color rgb="FF009900"/>
      <color rgb="FFCC0066"/>
      <color rgb="FFD60093"/>
      <color rgb="FFB0CA7C"/>
      <color rgb="FFCC0000"/>
      <color rgb="FF00CC00"/>
      <color rgb="FF666699"/>
      <color rgb="FF008000"/>
      <color rgb="FF33CC33"/>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561975</xdr:colOff>
      <xdr:row>0</xdr:row>
      <xdr:rowOff>65555</xdr:rowOff>
    </xdr:from>
    <xdr:to>
      <xdr:col>9</xdr:col>
      <xdr:colOff>114075</xdr:colOff>
      <xdr:row>4</xdr:row>
      <xdr:rowOff>126371</xdr:rowOff>
    </xdr:to>
    <xdr:pic>
      <xdr:nvPicPr>
        <xdr:cNvPr id="2" name="Picture 1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467600" y="65555"/>
          <a:ext cx="1800000" cy="946641"/>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1016000</xdr:colOff>
      <xdr:row>0</xdr:row>
      <xdr:rowOff>76199</xdr:rowOff>
    </xdr:from>
    <xdr:to>
      <xdr:col>4</xdr:col>
      <xdr:colOff>91850</xdr:colOff>
      <xdr:row>4</xdr:row>
      <xdr:rowOff>66675</xdr:rowOff>
    </xdr:to>
    <xdr:pic>
      <xdr:nvPicPr>
        <xdr:cNvPr id="3" name="Picture 15">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87950" y="76199"/>
          <a:ext cx="1800000" cy="895351"/>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20</xdr:col>
      <xdr:colOff>26195</xdr:colOff>
      <xdr:row>1</xdr:row>
      <xdr:rowOff>61912</xdr:rowOff>
    </xdr:from>
    <xdr:to>
      <xdr:col>22</xdr:col>
      <xdr:colOff>127571</xdr:colOff>
      <xdr:row>4</xdr:row>
      <xdr:rowOff>260205</xdr:rowOff>
    </xdr:to>
    <xdr:pic>
      <xdr:nvPicPr>
        <xdr:cNvPr id="3" name="Picture 15">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135851" y="252412"/>
          <a:ext cx="1803970" cy="912668"/>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1181100</xdr:colOff>
      <xdr:row>0</xdr:row>
      <xdr:rowOff>57150</xdr:rowOff>
    </xdr:from>
    <xdr:to>
      <xdr:col>7</xdr:col>
      <xdr:colOff>190500</xdr:colOff>
      <xdr:row>4</xdr:row>
      <xdr:rowOff>295275</xdr:rowOff>
    </xdr:to>
    <xdr:pic>
      <xdr:nvPicPr>
        <xdr:cNvPr id="2" name="Picture 15">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334125" y="57150"/>
          <a:ext cx="2009775" cy="1076325"/>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2314575</xdr:colOff>
      <xdr:row>0</xdr:row>
      <xdr:rowOff>38100</xdr:rowOff>
    </xdr:from>
    <xdr:to>
      <xdr:col>6</xdr:col>
      <xdr:colOff>171450</xdr:colOff>
      <xdr:row>4</xdr:row>
      <xdr:rowOff>228600</xdr:rowOff>
    </xdr:to>
    <xdr:pic>
      <xdr:nvPicPr>
        <xdr:cNvPr id="2" name="Picture 15">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400675" y="38100"/>
          <a:ext cx="2009775" cy="990600"/>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576583</xdr:colOff>
      <xdr:row>0</xdr:row>
      <xdr:rowOff>47625</xdr:rowOff>
    </xdr:from>
    <xdr:to>
      <xdr:col>7</xdr:col>
      <xdr:colOff>156504</xdr:colOff>
      <xdr:row>4</xdr:row>
      <xdr:rowOff>132674</xdr:rowOff>
    </xdr:to>
    <xdr:pic>
      <xdr:nvPicPr>
        <xdr:cNvPr id="2" name="Picture 15">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882008" y="47625"/>
          <a:ext cx="1846871" cy="951824"/>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576583</xdr:colOff>
      <xdr:row>0</xdr:row>
      <xdr:rowOff>85725</xdr:rowOff>
    </xdr:from>
    <xdr:to>
      <xdr:col>7</xdr:col>
      <xdr:colOff>156504</xdr:colOff>
      <xdr:row>4</xdr:row>
      <xdr:rowOff>170774</xdr:rowOff>
    </xdr:to>
    <xdr:pic>
      <xdr:nvPicPr>
        <xdr:cNvPr id="2" name="Picture 15">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34408" y="85725"/>
          <a:ext cx="1846871" cy="951824"/>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586108</xdr:colOff>
      <xdr:row>0</xdr:row>
      <xdr:rowOff>95250</xdr:rowOff>
    </xdr:from>
    <xdr:to>
      <xdr:col>7</xdr:col>
      <xdr:colOff>166029</xdr:colOff>
      <xdr:row>4</xdr:row>
      <xdr:rowOff>180299</xdr:rowOff>
    </xdr:to>
    <xdr:pic>
      <xdr:nvPicPr>
        <xdr:cNvPr id="2" name="Picture 15">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34408" y="95250"/>
          <a:ext cx="1846871" cy="951824"/>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23</xdr:col>
      <xdr:colOff>1029021</xdr:colOff>
      <xdr:row>0</xdr:row>
      <xdr:rowOff>0</xdr:rowOff>
    </xdr:from>
    <xdr:to>
      <xdr:col>24</xdr:col>
      <xdr:colOff>161267</xdr:colOff>
      <xdr:row>4</xdr:row>
      <xdr:rowOff>189824</xdr:rowOff>
    </xdr:to>
    <xdr:pic>
      <xdr:nvPicPr>
        <xdr:cNvPr id="2" name="Picture 15">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651396" y="0"/>
          <a:ext cx="1846871" cy="1106605"/>
        </a:xfrm>
        <a:prstGeom prst="rect">
          <a:avLst/>
        </a:prstGeom>
        <a:noFill/>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13</xdr:col>
      <xdr:colOff>38100</xdr:colOff>
      <xdr:row>0</xdr:row>
      <xdr:rowOff>35718</xdr:rowOff>
    </xdr:from>
    <xdr:to>
      <xdr:col>15</xdr:col>
      <xdr:colOff>748018</xdr:colOff>
      <xdr:row>4</xdr:row>
      <xdr:rowOff>79494</xdr:rowOff>
    </xdr:to>
    <xdr:pic>
      <xdr:nvPicPr>
        <xdr:cNvPr id="2" name="Picture 15">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789319" y="35718"/>
          <a:ext cx="1805293" cy="912932"/>
        </a:xfrm>
        <a:prstGeom prst="rect">
          <a:avLst/>
        </a:prstGeom>
        <a:noFill/>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66675</xdr:colOff>
      <xdr:row>0</xdr:row>
      <xdr:rowOff>19050</xdr:rowOff>
    </xdr:from>
    <xdr:to>
      <xdr:col>10</xdr:col>
      <xdr:colOff>137454</xdr:colOff>
      <xdr:row>4</xdr:row>
      <xdr:rowOff>231064</xdr:rowOff>
    </xdr:to>
    <xdr:pic>
      <xdr:nvPicPr>
        <xdr:cNvPr id="2" name="Picture 15">
          <a:extLst>
            <a:ext uri="{FF2B5EF4-FFF2-40B4-BE49-F238E27FC236}">
              <a16:creationId xmlns:a16="http://schemas.microsoft.com/office/drawing/2014/main" id="{1B786053-F402-471A-B41D-F5631B4FF67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030200" y="19050"/>
          <a:ext cx="1804329" cy="107878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1590675</xdr:colOff>
      <xdr:row>0</xdr:row>
      <xdr:rowOff>162485</xdr:rowOff>
    </xdr:from>
    <xdr:to>
      <xdr:col>4</xdr:col>
      <xdr:colOff>133125</xdr:colOff>
      <xdr:row>4</xdr:row>
      <xdr:rowOff>48008</xdr:rowOff>
    </xdr:to>
    <xdr:pic>
      <xdr:nvPicPr>
        <xdr:cNvPr id="3" name="Picture 15">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05400" y="162485"/>
          <a:ext cx="1800000" cy="742773"/>
        </a:xfrm>
        <a:prstGeom prst="rect">
          <a:avLst/>
        </a:prstGeom>
        <a:noFill/>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7840662</xdr:colOff>
      <xdr:row>0</xdr:row>
      <xdr:rowOff>180975</xdr:rowOff>
    </xdr:from>
    <xdr:to>
      <xdr:col>5</xdr:col>
      <xdr:colOff>153987</xdr:colOff>
      <xdr:row>5</xdr:row>
      <xdr:rowOff>68263</xdr:rowOff>
    </xdr:to>
    <xdr:pic>
      <xdr:nvPicPr>
        <xdr:cNvPr id="2" name="Picture 15">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26462" y="180975"/>
          <a:ext cx="2009775" cy="887413"/>
        </a:xfrm>
        <a:prstGeom prst="rect">
          <a:avLst/>
        </a:prstGeom>
        <a:noFill/>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4705350</xdr:colOff>
      <xdr:row>0</xdr:row>
      <xdr:rowOff>0</xdr:rowOff>
    </xdr:from>
    <xdr:to>
      <xdr:col>1</xdr:col>
      <xdr:colOff>6315583</xdr:colOff>
      <xdr:row>4</xdr:row>
      <xdr:rowOff>24179</xdr:rowOff>
    </xdr:to>
    <xdr:pic>
      <xdr:nvPicPr>
        <xdr:cNvPr id="3" name="Picture 15">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43500" y="0"/>
          <a:ext cx="1610233" cy="881429"/>
        </a:xfrm>
        <a:prstGeom prst="rect">
          <a:avLst/>
        </a:prstGeom>
        <a:noFill/>
      </xdr:spPr>
    </xdr:pic>
    <xdr:clientData/>
  </xdr:twoCellAnchor>
</xdr:wsDr>
</file>

<file path=xl/drawings/drawing22.xml><?xml version="1.0" encoding="utf-8"?>
<xdr:wsDr xmlns:xdr="http://schemas.openxmlformats.org/drawingml/2006/spreadsheetDrawing" xmlns:a="http://schemas.openxmlformats.org/drawingml/2006/main">
  <xdr:twoCellAnchor>
    <xdr:from>
      <xdr:col>4</xdr:col>
      <xdr:colOff>41412</xdr:colOff>
      <xdr:row>12</xdr:row>
      <xdr:rowOff>180975</xdr:rowOff>
    </xdr:from>
    <xdr:to>
      <xdr:col>8</xdr:col>
      <xdr:colOff>1152525</xdr:colOff>
      <xdr:row>15</xdr:row>
      <xdr:rowOff>28575</xdr:rowOff>
    </xdr:to>
    <xdr:sp macro="" textlink="">
      <xdr:nvSpPr>
        <xdr:cNvPr id="13" name="TextBox 12">
          <a:extLst>
            <a:ext uri="{FF2B5EF4-FFF2-40B4-BE49-F238E27FC236}">
              <a16:creationId xmlns:a16="http://schemas.microsoft.com/office/drawing/2014/main" id="{00000000-0008-0000-1600-00000D000000}"/>
            </a:ext>
          </a:extLst>
        </xdr:cNvPr>
        <xdr:cNvSpPr txBox="1"/>
      </xdr:nvSpPr>
      <xdr:spPr>
        <a:xfrm>
          <a:off x="2498862" y="3009900"/>
          <a:ext cx="3654288"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tx1"/>
              </a:solidFill>
            </a:rPr>
            <a:t>The number of clients who hold units in the Collective Investment Scheme under management.</a:t>
          </a:r>
          <a:endParaRPr lang="el-GR" sz="1100">
            <a:solidFill>
              <a:schemeClr val="tx1"/>
            </a:solidFill>
          </a:endParaRPr>
        </a:p>
      </xdr:txBody>
    </xdr:sp>
    <xdr:clientData/>
  </xdr:twoCellAnchor>
  <xdr:twoCellAnchor>
    <xdr:from>
      <xdr:col>4</xdr:col>
      <xdr:colOff>35617</xdr:colOff>
      <xdr:row>16</xdr:row>
      <xdr:rowOff>0</xdr:rowOff>
    </xdr:from>
    <xdr:to>
      <xdr:col>8</xdr:col>
      <xdr:colOff>1162050</xdr:colOff>
      <xdr:row>19</xdr:row>
      <xdr:rowOff>19051</xdr:rowOff>
    </xdr:to>
    <xdr:sp macro="" textlink="">
      <xdr:nvSpPr>
        <xdr:cNvPr id="14" name="TextBox 13">
          <a:extLst>
            <a:ext uri="{FF2B5EF4-FFF2-40B4-BE49-F238E27FC236}">
              <a16:creationId xmlns:a16="http://schemas.microsoft.com/office/drawing/2014/main" id="{00000000-0008-0000-1600-00000E000000}"/>
            </a:ext>
          </a:extLst>
        </xdr:cNvPr>
        <xdr:cNvSpPr txBox="1"/>
      </xdr:nvSpPr>
      <xdr:spPr>
        <a:xfrm>
          <a:off x="2769292" y="3019425"/>
          <a:ext cx="3669608" cy="9239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Are investor who does not meet the conditions required to be included in the professional investors’ or the well informed investors’ category.</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"Retail Clients" are defined in L144(I)/2007 Article 2, and Law 56(I)/2013 Article 2.</a:t>
          </a:r>
          <a:endParaRPr lang="en-US">
            <a:effectLst/>
          </a:endParaRPr>
        </a:p>
        <a:p>
          <a:endParaRPr lang="el-GR" sz="1100">
            <a:solidFill>
              <a:srgbClr val="FF0000"/>
            </a:solidFill>
          </a:endParaRPr>
        </a:p>
      </xdr:txBody>
    </xdr:sp>
    <xdr:clientData/>
  </xdr:twoCellAnchor>
  <xdr:twoCellAnchor>
    <xdr:from>
      <xdr:col>4</xdr:col>
      <xdr:colOff>41413</xdr:colOff>
      <xdr:row>23</xdr:row>
      <xdr:rowOff>180983</xdr:rowOff>
    </xdr:from>
    <xdr:to>
      <xdr:col>8</xdr:col>
      <xdr:colOff>1162050</xdr:colOff>
      <xdr:row>29</xdr:row>
      <xdr:rowOff>95251</xdr:rowOff>
    </xdr:to>
    <xdr:sp macro="" textlink="">
      <xdr:nvSpPr>
        <xdr:cNvPr id="15" name="TextBox 14">
          <a:extLst>
            <a:ext uri="{FF2B5EF4-FFF2-40B4-BE49-F238E27FC236}">
              <a16:creationId xmlns:a16="http://schemas.microsoft.com/office/drawing/2014/main" id="{00000000-0008-0000-1600-00000F000000}"/>
            </a:ext>
          </a:extLst>
        </xdr:cNvPr>
        <xdr:cNvSpPr txBox="1"/>
      </xdr:nvSpPr>
      <xdr:spPr>
        <a:xfrm>
          <a:off x="2775088" y="6724658"/>
          <a:ext cx="3663812" cy="1057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Professional Investor as defined in Article 2, </a:t>
          </a:r>
          <a:r>
            <a:rPr lang="en-US" sz="1100">
              <a:solidFill>
                <a:schemeClr val="dk1"/>
              </a:solidFill>
              <a:effectLst/>
              <a:latin typeface="+mn-lt"/>
              <a:ea typeface="+mn-ea"/>
              <a:cs typeface="+mn-cs"/>
            </a:rPr>
            <a:t>means an investor which is considered to be a professional client or may, on request, be treated as a professional client within the meaning of Annex II of the Investment Services and Activities and Regulated Markets Law as amended; </a:t>
          </a:r>
          <a:endParaRPr lang="en-US">
            <a:effectLst/>
          </a:endParaRPr>
        </a:p>
        <a:p>
          <a:endParaRPr lang="el-GR" sz="1100">
            <a:solidFill>
              <a:srgbClr val="FF0000"/>
            </a:solidFill>
          </a:endParaRPr>
        </a:p>
      </xdr:txBody>
    </xdr:sp>
    <xdr:clientData/>
  </xdr:twoCellAnchor>
  <xdr:twoCellAnchor>
    <xdr:from>
      <xdr:col>4</xdr:col>
      <xdr:colOff>41412</xdr:colOff>
      <xdr:row>19</xdr:row>
      <xdr:rowOff>171449</xdr:rowOff>
    </xdr:from>
    <xdr:to>
      <xdr:col>8</xdr:col>
      <xdr:colOff>1123950</xdr:colOff>
      <xdr:row>22</xdr:row>
      <xdr:rowOff>171450</xdr:rowOff>
    </xdr:to>
    <xdr:sp macro="" textlink="">
      <xdr:nvSpPr>
        <xdr:cNvPr id="16" name="TextBox 15">
          <a:extLst>
            <a:ext uri="{FF2B5EF4-FFF2-40B4-BE49-F238E27FC236}">
              <a16:creationId xmlns:a16="http://schemas.microsoft.com/office/drawing/2014/main" id="{00000000-0008-0000-1600-000010000000}"/>
            </a:ext>
          </a:extLst>
        </xdr:cNvPr>
        <xdr:cNvSpPr txBox="1"/>
      </xdr:nvSpPr>
      <xdr:spPr>
        <a:xfrm>
          <a:off x="2775087" y="4133849"/>
          <a:ext cx="3625713" cy="23907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Well</a:t>
          </a:r>
          <a:r>
            <a:rPr lang="en-US" sz="1100" baseline="0">
              <a:solidFill>
                <a:schemeClr val="dk1"/>
              </a:solidFill>
              <a:effectLst/>
              <a:latin typeface="+mn-lt"/>
              <a:ea typeface="+mn-ea"/>
              <a:cs typeface="+mn-cs"/>
            </a:rPr>
            <a:t> informed investor as defined in Article 2, of AIF Law, </a:t>
          </a:r>
          <a:r>
            <a:rPr lang="en-US" sz="1100">
              <a:solidFill>
                <a:schemeClr val="dk1"/>
              </a:solidFill>
              <a:effectLst/>
              <a:latin typeface="+mn-lt"/>
              <a:ea typeface="+mn-ea"/>
              <a:cs typeface="+mn-cs"/>
            </a:rPr>
            <a:t>means every investor which is not a professional investor and fulfils the following conditions: (a) the investor confirms in writing that he is a well-informed investor and that he is aware of the risks related with the proposed investment; and (b) either his investment in the AIF amounts, at least, to €125 000, or he is assessed as a well-informed investor, either by a credit institution that falls within the scope of the Banking Laws as amended, or by an Investment Firm, or by a UCITS management company and the above mentioned assessment shows that he has the necessary experience and knowledge to be able to evaluate the appropriateness of the investment in the AIF</a:t>
          </a:r>
          <a:endParaRPr lang="en-US">
            <a:effectLst/>
          </a:endParaRPr>
        </a:p>
      </xdr:txBody>
    </xdr:sp>
    <xdr:clientData/>
  </xdr:twoCellAnchor>
  <xdr:twoCellAnchor>
    <xdr:from>
      <xdr:col>4</xdr:col>
      <xdr:colOff>41415</xdr:colOff>
      <xdr:row>31</xdr:row>
      <xdr:rowOff>0</xdr:rowOff>
    </xdr:from>
    <xdr:to>
      <xdr:col>8</xdr:col>
      <xdr:colOff>1152525</xdr:colOff>
      <xdr:row>32</xdr:row>
      <xdr:rowOff>266700</xdr:rowOff>
    </xdr:to>
    <xdr:sp macro="" textlink="">
      <xdr:nvSpPr>
        <xdr:cNvPr id="17" name="TextBox 16">
          <a:extLst>
            <a:ext uri="{FF2B5EF4-FFF2-40B4-BE49-F238E27FC236}">
              <a16:creationId xmlns:a16="http://schemas.microsoft.com/office/drawing/2014/main" id="{00000000-0008-0000-1600-000011000000}"/>
            </a:ext>
          </a:extLst>
        </xdr:cNvPr>
        <xdr:cNvSpPr txBox="1"/>
      </xdr:nvSpPr>
      <xdr:spPr>
        <a:xfrm>
          <a:off x="2775090" y="8010525"/>
          <a:ext cx="3654285"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Individual Clients refer to clients to whom the entity provides the services defined in UCI Law of 2012, Art. 109 (4) or AIFM Law of 2013, Art 6 (6).</a:t>
          </a:r>
          <a:endParaRPr lang="el-GR" sz="1100">
            <a:solidFill>
              <a:sysClr val="windowText" lastClr="000000"/>
            </a:solidFill>
          </a:endParaRPr>
        </a:p>
      </xdr:txBody>
    </xdr:sp>
    <xdr:clientData/>
  </xdr:twoCellAnchor>
  <xdr:twoCellAnchor>
    <xdr:from>
      <xdr:col>4</xdr:col>
      <xdr:colOff>49698</xdr:colOff>
      <xdr:row>33</xdr:row>
      <xdr:rowOff>0</xdr:rowOff>
    </xdr:from>
    <xdr:to>
      <xdr:col>8</xdr:col>
      <xdr:colOff>1162050</xdr:colOff>
      <xdr:row>34</xdr:row>
      <xdr:rowOff>28575</xdr:rowOff>
    </xdr:to>
    <xdr:sp macro="" textlink="">
      <xdr:nvSpPr>
        <xdr:cNvPr id="8" name="TextBox 7">
          <a:extLst>
            <a:ext uri="{FF2B5EF4-FFF2-40B4-BE49-F238E27FC236}">
              <a16:creationId xmlns:a16="http://schemas.microsoft.com/office/drawing/2014/main" id="{00000000-0008-0000-1600-000008000000}"/>
            </a:ext>
          </a:extLst>
        </xdr:cNvPr>
        <xdr:cNvSpPr txBox="1"/>
      </xdr:nvSpPr>
      <xdr:spPr>
        <a:xfrm>
          <a:off x="2783373" y="8201025"/>
          <a:ext cx="3655527" cy="6000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Undertakin</a:t>
          </a:r>
          <a:r>
            <a:rPr lang="en-US" sz="1100" baseline="0">
              <a:solidFill>
                <a:sysClr val="windowText" lastClr="000000"/>
              </a:solidFill>
            </a:rPr>
            <a:t>g of </a:t>
          </a:r>
          <a:r>
            <a:rPr lang="en-US" sz="1100">
              <a:solidFill>
                <a:sysClr val="windowText" lastClr="000000"/>
              </a:solidFill>
            </a:rPr>
            <a:t>Collective investment as these are defined</a:t>
          </a:r>
          <a:r>
            <a:rPr lang="en-US" sz="1100" baseline="0">
              <a:solidFill>
                <a:sysClr val="windowText" lastClr="000000"/>
              </a:solidFill>
            </a:rPr>
            <a:t> in Section 2 of the Law 78(I)/2012, in section 2 of the Law131(I)/2014 and Section 114 of Law 131(I) /2014.</a:t>
          </a:r>
          <a:endParaRPr lang="el-GR" sz="1100">
            <a:solidFill>
              <a:sysClr val="windowText" lastClr="000000"/>
            </a:solidFill>
          </a:endParaRPr>
        </a:p>
      </xdr:txBody>
    </xdr:sp>
    <xdr:clientData/>
  </xdr:twoCellAnchor>
  <xdr:twoCellAnchor>
    <xdr:from>
      <xdr:col>4</xdr:col>
      <xdr:colOff>49698</xdr:colOff>
      <xdr:row>34</xdr:row>
      <xdr:rowOff>132521</xdr:rowOff>
    </xdr:from>
    <xdr:to>
      <xdr:col>8</xdr:col>
      <xdr:colOff>1152525</xdr:colOff>
      <xdr:row>37</xdr:row>
      <xdr:rowOff>24848</xdr:rowOff>
    </xdr:to>
    <xdr:sp macro="" textlink="">
      <xdr:nvSpPr>
        <xdr:cNvPr id="9" name="TextBox 8">
          <a:extLst>
            <a:ext uri="{FF2B5EF4-FFF2-40B4-BE49-F238E27FC236}">
              <a16:creationId xmlns:a16="http://schemas.microsoft.com/office/drawing/2014/main" id="{00000000-0008-0000-1600-000009000000}"/>
            </a:ext>
          </a:extLst>
        </xdr:cNvPr>
        <xdr:cNvSpPr txBox="1"/>
      </xdr:nvSpPr>
      <xdr:spPr>
        <a:xfrm>
          <a:off x="2783373" y="8905046"/>
          <a:ext cx="3646002" cy="844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AUM as defined in UCI Law</a:t>
          </a:r>
          <a:r>
            <a:rPr lang="en-US" sz="1100" baseline="0">
              <a:solidFill>
                <a:sysClr val="windowText" lastClr="000000"/>
              </a:solidFill>
            </a:rPr>
            <a:t> of 2012, Art 110 (2) (b) or the AIFM Law of 2013, Art. 19 as applicable.  </a:t>
          </a:r>
        </a:p>
        <a:p>
          <a:r>
            <a:rPr lang="en-US" sz="1100" baseline="0">
              <a:solidFill>
                <a:sysClr val="windowText" lastClr="000000"/>
              </a:solidFill>
            </a:rPr>
            <a:t>For the calculation of AIFM's AUM, it is requested to take into account the provisions of CRD231/2013 Section 2, which provides further guidance on the principals that should be followed in order to calculate the total value of assets under management. </a:t>
          </a:r>
          <a:endParaRPr lang="el-GR" sz="1100">
            <a:solidFill>
              <a:sysClr val="windowText" lastClr="000000"/>
            </a:solidFill>
          </a:endParaRPr>
        </a:p>
      </xdr:txBody>
    </xdr:sp>
    <xdr:clientData/>
  </xdr:twoCellAnchor>
  <xdr:twoCellAnchor>
    <xdr:from>
      <xdr:col>4</xdr:col>
      <xdr:colOff>57980</xdr:colOff>
      <xdr:row>54</xdr:row>
      <xdr:rowOff>159026</xdr:rowOff>
    </xdr:from>
    <xdr:to>
      <xdr:col>8</xdr:col>
      <xdr:colOff>1152525</xdr:colOff>
      <xdr:row>56</xdr:row>
      <xdr:rowOff>66675</xdr:rowOff>
    </xdr:to>
    <xdr:sp macro="" textlink="">
      <xdr:nvSpPr>
        <xdr:cNvPr id="11" name="TextBox 10">
          <a:extLst>
            <a:ext uri="{FF2B5EF4-FFF2-40B4-BE49-F238E27FC236}">
              <a16:creationId xmlns:a16="http://schemas.microsoft.com/office/drawing/2014/main" id="{00000000-0008-0000-1600-00000B000000}"/>
            </a:ext>
          </a:extLst>
        </xdr:cNvPr>
        <xdr:cNvSpPr txBox="1"/>
      </xdr:nvSpPr>
      <xdr:spPr>
        <a:xfrm>
          <a:off x="2791655" y="13455926"/>
          <a:ext cx="3637720" cy="4505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Funds</a:t>
          </a:r>
          <a:r>
            <a:rPr lang="en-US" sz="1100" baseline="0">
              <a:solidFill>
                <a:sysClr val="windowText" lastClr="000000"/>
              </a:solidFill>
            </a:rPr>
            <a:t> domiciled in the Republic and distributed in the Republic only.</a:t>
          </a:r>
          <a:endParaRPr lang="el-GR" sz="1100">
            <a:solidFill>
              <a:sysClr val="windowText" lastClr="000000"/>
            </a:solidFill>
          </a:endParaRPr>
        </a:p>
      </xdr:txBody>
    </xdr:sp>
    <xdr:clientData/>
  </xdr:twoCellAnchor>
  <xdr:twoCellAnchor>
    <xdr:from>
      <xdr:col>4</xdr:col>
      <xdr:colOff>41415</xdr:colOff>
      <xdr:row>56</xdr:row>
      <xdr:rowOff>157368</xdr:rowOff>
    </xdr:from>
    <xdr:to>
      <xdr:col>8</xdr:col>
      <xdr:colOff>1171575</xdr:colOff>
      <xdr:row>58</xdr:row>
      <xdr:rowOff>57150</xdr:rowOff>
    </xdr:to>
    <xdr:sp macro="" textlink="">
      <xdr:nvSpPr>
        <xdr:cNvPr id="12" name="TextBox 11">
          <a:extLst>
            <a:ext uri="{FF2B5EF4-FFF2-40B4-BE49-F238E27FC236}">
              <a16:creationId xmlns:a16="http://schemas.microsoft.com/office/drawing/2014/main" id="{00000000-0008-0000-1600-00000C000000}"/>
            </a:ext>
          </a:extLst>
        </xdr:cNvPr>
        <xdr:cNvSpPr txBox="1"/>
      </xdr:nvSpPr>
      <xdr:spPr>
        <a:xfrm>
          <a:off x="2775090" y="13997193"/>
          <a:ext cx="3673335" cy="4712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Funds</a:t>
          </a:r>
          <a:r>
            <a:rPr lang="en-US" sz="1100" baseline="0">
              <a:solidFill>
                <a:sysClr val="windowText" lastClr="000000"/>
              </a:solidFill>
            </a:rPr>
            <a:t> domiciled in the Republic, distributed in its domicile and also marketed in another country. </a:t>
          </a:r>
          <a:endParaRPr lang="el-GR" sz="1100">
            <a:solidFill>
              <a:sysClr val="windowText" lastClr="000000"/>
            </a:solidFill>
          </a:endParaRPr>
        </a:p>
      </xdr:txBody>
    </xdr:sp>
    <xdr:clientData/>
  </xdr:twoCellAnchor>
  <xdr:twoCellAnchor>
    <xdr:from>
      <xdr:col>4</xdr:col>
      <xdr:colOff>41415</xdr:colOff>
      <xdr:row>58</xdr:row>
      <xdr:rowOff>157368</xdr:rowOff>
    </xdr:from>
    <xdr:to>
      <xdr:col>8</xdr:col>
      <xdr:colOff>1200150</xdr:colOff>
      <xdr:row>59</xdr:row>
      <xdr:rowOff>323850</xdr:rowOff>
    </xdr:to>
    <xdr:sp macro="" textlink="">
      <xdr:nvSpPr>
        <xdr:cNvPr id="18" name="TextBox 17">
          <a:extLst>
            <a:ext uri="{FF2B5EF4-FFF2-40B4-BE49-F238E27FC236}">
              <a16:creationId xmlns:a16="http://schemas.microsoft.com/office/drawing/2014/main" id="{00000000-0008-0000-1600-000012000000}"/>
            </a:ext>
          </a:extLst>
        </xdr:cNvPr>
        <xdr:cNvSpPr txBox="1"/>
      </xdr:nvSpPr>
      <xdr:spPr>
        <a:xfrm>
          <a:off x="2498865" y="18150093"/>
          <a:ext cx="3701910" cy="3569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Funds</a:t>
          </a:r>
          <a:r>
            <a:rPr lang="en-US" sz="1100" baseline="0">
              <a:solidFill>
                <a:sysClr val="windowText" lastClr="000000"/>
              </a:solidFill>
            </a:rPr>
            <a:t> domiciled abroad. </a:t>
          </a:r>
          <a:endParaRPr lang="el-GR" sz="1100">
            <a:solidFill>
              <a:sysClr val="windowText" lastClr="000000"/>
            </a:solidFill>
          </a:endParaRPr>
        </a:p>
      </xdr:txBody>
    </xdr:sp>
    <xdr:clientData/>
  </xdr:twoCellAnchor>
  <xdr:twoCellAnchor>
    <xdr:from>
      <xdr:col>4</xdr:col>
      <xdr:colOff>41413</xdr:colOff>
      <xdr:row>60</xdr:row>
      <xdr:rowOff>173934</xdr:rowOff>
    </xdr:from>
    <xdr:to>
      <xdr:col>8</xdr:col>
      <xdr:colOff>1219200</xdr:colOff>
      <xdr:row>63</xdr:row>
      <xdr:rowOff>85724</xdr:rowOff>
    </xdr:to>
    <xdr:sp macro="" textlink="">
      <xdr:nvSpPr>
        <xdr:cNvPr id="19" name="TextBox 18">
          <a:extLst>
            <a:ext uri="{FF2B5EF4-FFF2-40B4-BE49-F238E27FC236}">
              <a16:creationId xmlns:a16="http://schemas.microsoft.com/office/drawing/2014/main" id="{00000000-0008-0000-1600-000013000000}"/>
            </a:ext>
          </a:extLst>
        </xdr:cNvPr>
        <xdr:cNvSpPr txBox="1"/>
      </xdr:nvSpPr>
      <xdr:spPr>
        <a:xfrm>
          <a:off x="2775088" y="15156759"/>
          <a:ext cx="3720962" cy="7976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The figure should be calculated using the Commitment Method, as defined in the regulatory framework (AIFM Level 2, Commission Delegated Regulation (EU) No 231/2013, Article 6 and 8).</a:t>
          </a:r>
          <a:endParaRPr lang="el-GR" sz="1100">
            <a:solidFill>
              <a:sysClr val="windowText" lastClr="000000"/>
            </a:solidFill>
          </a:endParaRPr>
        </a:p>
      </xdr:txBody>
    </xdr:sp>
    <xdr:clientData/>
  </xdr:twoCellAnchor>
  <xdr:twoCellAnchor>
    <xdr:from>
      <xdr:col>4</xdr:col>
      <xdr:colOff>41413</xdr:colOff>
      <xdr:row>63</xdr:row>
      <xdr:rowOff>228599</xdr:rowOff>
    </xdr:from>
    <xdr:to>
      <xdr:col>8</xdr:col>
      <xdr:colOff>1219200</xdr:colOff>
      <xdr:row>70</xdr:row>
      <xdr:rowOff>9525</xdr:rowOff>
    </xdr:to>
    <xdr:sp macro="" textlink="">
      <xdr:nvSpPr>
        <xdr:cNvPr id="20" name="TextBox 19">
          <a:extLst>
            <a:ext uri="{FF2B5EF4-FFF2-40B4-BE49-F238E27FC236}">
              <a16:creationId xmlns:a16="http://schemas.microsoft.com/office/drawing/2014/main" id="{00000000-0008-0000-1600-000014000000}"/>
            </a:ext>
          </a:extLst>
        </xdr:cNvPr>
        <xdr:cNvSpPr txBox="1"/>
      </xdr:nvSpPr>
      <xdr:spPr>
        <a:xfrm>
          <a:off x="2498863" y="19678649"/>
          <a:ext cx="3720962" cy="1162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 -The figure should be calculated using the Gross Method, as defined in the regulatory framework (AIFM Level 2, Commission Delegated Regulation (EU) No 231/2013, Article 6 and 7).</a:t>
          </a:r>
        </a:p>
        <a:p>
          <a:r>
            <a:rPr lang="en-US" sz="1100">
              <a:solidFill>
                <a:sysClr val="windowText" lastClr="000000"/>
              </a:solidFill>
            </a:rPr>
            <a:t>- The gross exposure should be calculated as the sum of the absolute values of all positions.</a:t>
          </a:r>
          <a:endParaRPr lang="el-GR" sz="1100">
            <a:solidFill>
              <a:sysClr val="windowText" lastClr="000000"/>
            </a:solidFill>
          </a:endParaRPr>
        </a:p>
      </xdr:txBody>
    </xdr:sp>
    <xdr:clientData/>
  </xdr:twoCellAnchor>
  <xdr:twoCellAnchor>
    <xdr:from>
      <xdr:col>4</xdr:col>
      <xdr:colOff>57978</xdr:colOff>
      <xdr:row>38</xdr:row>
      <xdr:rowOff>33130</xdr:rowOff>
    </xdr:from>
    <xdr:to>
      <xdr:col>8</xdr:col>
      <xdr:colOff>1133475</xdr:colOff>
      <xdr:row>52</xdr:row>
      <xdr:rowOff>142875</xdr:rowOff>
    </xdr:to>
    <xdr:sp macro="" textlink="">
      <xdr:nvSpPr>
        <xdr:cNvPr id="21" name="TextBox 20">
          <a:extLst>
            <a:ext uri="{FF2B5EF4-FFF2-40B4-BE49-F238E27FC236}">
              <a16:creationId xmlns:a16="http://schemas.microsoft.com/office/drawing/2014/main" id="{00000000-0008-0000-1600-000015000000}"/>
            </a:ext>
          </a:extLst>
        </xdr:cNvPr>
        <xdr:cNvSpPr txBox="1"/>
      </xdr:nvSpPr>
      <xdr:spPr>
        <a:xfrm>
          <a:off x="2791653" y="11110705"/>
          <a:ext cx="3618672" cy="39197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‘Independent’ means the person who:</a:t>
          </a:r>
        </a:p>
        <a:p>
          <a:r>
            <a:rPr lang="en-US" sz="1100">
              <a:solidFill>
                <a:sysClr val="windowText" lastClr="000000"/>
              </a:solidFill>
            </a:rPr>
            <a:t>i. Does not have a professional relation of any kind or a close relation (blood relation or relation by marriage up to first degree or is a spouse) or an employee-employer relation with other members of the Board of Directors or possibly with a shareholder who directly or indirectly controls the majority of the share capital of the CIF or the voting rights thereof.</a:t>
          </a:r>
        </a:p>
        <a:p>
          <a:r>
            <a:rPr lang="en-US" sz="1100">
              <a:solidFill>
                <a:sysClr val="windowText" lastClr="000000"/>
              </a:solidFill>
            </a:rPr>
            <a:t>ii. Does not have any other material relation with the CIF, which due to the nature of the relation may affect his independent and objective judgment, and specifically does not offer services to the CIF which due to the nature of the services may affect his independent and objective judgment, nor is a member of a business offering services to the CIF.</a:t>
          </a:r>
        </a:p>
        <a:p>
          <a:r>
            <a:rPr lang="en-US" sz="1100">
              <a:solidFill>
                <a:sysClr val="windowText" lastClr="000000"/>
              </a:solidFill>
            </a:rPr>
            <a:t>iii. Is not an executive managerial staff or an executive member of the Board of Directors of a directly or indirectly closely linked or subsidiary undertaking, or has been during the last 12 months.</a:t>
          </a:r>
        </a:p>
        <a:p>
          <a:r>
            <a:rPr lang="en-US" sz="1100">
              <a:solidFill>
                <a:sysClr val="windowText" lastClr="000000"/>
              </a:solidFill>
            </a:rPr>
            <a:t>iv. Does not have any other relation of any kind, beyond the aforementioned, which, according to the Commission, may affect his independent and objective judgment.</a:t>
          </a:r>
          <a:endParaRPr lang="el-GR" sz="1100">
            <a:solidFill>
              <a:sysClr val="windowText" lastClr="000000"/>
            </a:solidFill>
          </a:endParaRPr>
        </a:p>
      </xdr:txBody>
    </xdr:sp>
    <xdr:clientData/>
  </xdr:twoCellAnchor>
  <xdr:twoCellAnchor editAs="oneCell">
    <xdr:from>
      <xdr:col>7</xdr:col>
      <xdr:colOff>504825</xdr:colOff>
      <xdr:row>0</xdr:row>
      <xdr:rowOff>95250</xdr:rowOff>
    </xdr:from>
    <xdr:to>
      <xdr:col>9</xdr:col>
      <xdr:colOff>67183</xdr:colOff>
      <xdr:row>4</xdr:row>
      <xdr:rowOff>55418</xdr:rowOff>
    </xdr:to>
    <xdr:pic>
      <xdr:nvPicPr>
        <xdr:cNvPr id="22" name="Picture 15">
          <a:extLst>
            <a:ext uri="{FF2B5EF4-FFF2-40B4-BE49-F238E27FC236}">
              <a16:creationId xmlns:a16="http://schemas.microsoft.com/office/drawing/2014/main" id="{00000000-0008-0000-1600-00001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629150" y="95250"/>
          <a:ext cx="1800733" cy="912668"/>
        </a:xfrm>
        <a:prstGeom prst="rect">
          <a:avLst/>
        </a:prstGeom>
        <a:noFill/>
      </xdr:spPr>
    </xdr:pic>
    <xdr:clientData/>
  </xdr:twoCellAnchor>
  <xdr:twoCellAnchor>
    <xdr:from>
      <xdr:col>4</xdr:col>
      <xdr:colOff>38100</xdr:colOff>
      <xdr:row>9</xdr:row>
      <xdr:rowOff>66675</xdr:rowOff>
    </xdr:from>
    <xdr:to>
      <xdr:col>8</xdr:col>
      <xdr:colOff>1149213</xdr:colOff>
      <xdr:row>12</xdr:row>
      <xdr:rowOff>104775</xdr:rowOff>
    </xdr:to>
    <xdr:sp macro="" textlink="">
      <xdr:nvSpPr>
        <xdr:cNvPr id="23" name="TextBox 22">
          <a:extLst>
            <a:ext uri="{FF2B5EF4-FFF2-40B4-BE49-F238E27FC236}">
              <a16:creationId xmlns:a16="http://schemas.microsoft.com/office/drawing/2014/main" id="{00000000-0008-0000-1600-000017000000}"/>
            </a:ext>
          </a:extLst>
        </xdr:cNvPr>
        <xdr:cNvSpPr txBox="1"/>
      </xdr:nvSpPr>
      <xdr:spPr>
        <a:xfrm>
          <a:off x="2495550" y="2324100"/>
          <a:ext cx="3654288" cy="150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Customers as</a:t>
          </a:r>
          <a:r>
            <a:rPr lang="en-GB" sz="1100" baseline="0">
              <a:solidFill>
                <a:schemeClr val="dk1"/>
              </a:solidFill>
              <a:effectLst/>
              <a:latin typeface="+mn-lt"/>
              <a:ea typeface="+mn-ea"/>
              <a:cs typeface="+mn-cs"/>
            </a:rPr>
            <a:t> defined in </a:t>
          </a:r>
          <a:r>
            <a:rPr lang="en-GB" sz="1100">
              <a:solidFill>
                <a:schemeClr val="dk1"/>
              </a:solidFill>
              <a:effectLst/>
              <a:latin typeface="+mn-lt"/>
              <a:ea typeface="+mn-ea"/>
              <a:cs typeface="+mn-cs"/>
            </a:rPr>
            <a:t>Article 2 of the Prevention and Suppression of Money Laundering  and Terrorist Financing Laws of 2007-2018 (‘the AML Laws of 2007-2018’) and specifically the definition given for “customer” and “business relationship”. The total</a:t>
          </a:r>
          <a:r>
            <a:rPr lang="en-GB" sz="1100" baseline="0">
              <a:solidFill>
                <a:schemeClr val="dk1"/>
              </a:solidFill>
              <a:effectLst/>
              <a:latin typeface="+mn-lt"/>
              <a:ea typeface="+mn-ea"/>
              <a:cs typeface="+mn-cs"/>
            </a:rPr>
            <a:t> number of Customers, comprise of </a:t>
          </a:r>
        </a:p>
        <a:p>
          <a:r>
            <a:rPr lang="en-GB" sz="1100" baseline="0">
              <a:solidFill>
                <a:schemeClr val="dk1"/>
              </a:solidFill>
              <a:effectLst/>
              <a:latin typeface="+mn-lt"/>
              <a:ea typeface="+mn-ea"/>
              <a:cs typeface="+mn-cs"/>
            </a:rPr>
            <a:t>Unitholders and Individual Clients. </a:t>
          </a:r>
          <a:r>
            <a:rPr lang="en-GB" sz="1100">
              <a:solidFill>
                <a:schemeClr val="dk1"/>
              </a:solidFill>
              <a:effectLst/>
              <a:latin typeface="+mn-lt"/>
              <a:ea typeface="+mn-ea"/>
              <a:cs typeface="+mn-cs"/>
            </a:rPr>
            <a:t>For the purposes of the Form the terms "customers" and "clients" are used interchangeably.</a:t>
          </a:r>
          <a:endParaRPr lang="en-GB" sz="1100" baseline="0">
            <a:solidFill>
              <a:schemeClr val="dk1"/>
            </a:solidFill>
            <a:effectLst/>
            <a:latin typeface="+mn-lt"/>
            <a:ea typeface="+mn-ea"/>
            <a:cs typeface="+mn-cs"/>
          </a:endParaRPr>
        </a:p>
        <a:p>
          <a:endParaRPr lang="el-GR" sz="1100">
            <a:solidFill>
              <a:schemeClr val="tx1"/>
            </a:solidFill>
          </a:endParaRPr>
        </a:p>
      </xdr:txBody>
    </xdr:sp>
    <xdr:clientData/>
  </xdr:twoCellAnchor>
  <xdr:twoCellAnchor>
    <xdr:from>
      <xdr:col>3</xdr:col>
      <xdr:colOff>1704975</xdr:colOff>
      <xdr:row>70</xdr:row>
      <xdr:rowOff>171449</xdr:rowOff>
    </xdr:from>
    <xdr:to>
      <xdr:col>8</xdr:col>
      <xdr:colOff>1209675</xdr:colOff>
      <xdr:row>86</xdr:row>
      <xdr:rowOff>104775</xdr:rowOff>
    </xdr:to>
    <xdr:sp macro="" textlink="">
      <xdr:nvSpPr>
        <xdr:cNvPr id="24" name="TextBox 23">
          <a:extLst>
            <a:ext uri="{FF2B5EF4-FFF2-40B4-BE49-F238E27FC236}">
              <a16:creationId xmlns:a16="http://schemas.microsoft.com/office/drawing/2014/main" id="{00000000-0008-0000-1600-000018000000}"/>
            </a:ext>
          </a:extLst>
        </xdr:cNvPr>
        <xdr:cNvSpPr txBox="1"/>
      </xdr:nvSpPr>
      <xdr:spPr>
        <a:xfrm>
          <a:off x="2447925" y="21002624"/>
          <a:ext cx="3762375" cy="2981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Means an investment in an economic activity that contributes to an environmental objective, as measured, for example, by key resource efficiency indicators on the use of energy, renewable energy, raw materials, water and land, on the production of waste, and greenhouse gas emissions, or on its impact on biodiversity and the circular economy, or an investment in an economic activity that contributes to a social objective, in particular an investment that contributes to tackling inequality or that fosters social cohesion, social integration and labour relations, or an investment in human capital or economically or socially disadvantaged communities, provided that such investments do not significantly harm any of those objectives and that the investee companies follow good governance practices, in particular with respect to sound management structures, employee relations, remuneration of staff and tax compliance; </a:t>
          </a:r>
          <a:endParaRPr lang="en-US" sz="1100">
            <a:solidFill>
              <a:schemeClr val="dk1"/>
            </a:solidFill>
            <a:effectLst/>
            <a:latin typeface="+mn-lt"/>
            <a:ea typeface="+mn-ea"/>
            <a:cs typeface="+mn-cs"/>
          </a:endParaRPr>
        </a:p>
        <a:p>
          <a:endParaRPr lang="el-GR" sz="1100">
            <a:solidFill>
              <a:sysClr val="windowText" lastClr="000000"/>
            </a:solidFill>
          </a:endParaRPr>
        </a:p>
      </xdr:txBody>
    </xdr:sp>
    <xdr:clientData/>
  </xdr:twoCellAnchor>
  <xdr:twoCellAnchor>
    <xdr:from>
      <xdr:col>4</xdr:col>
      <xdr:colOff>0</xdr:colOff>
      <xdr:row>87</xdr:row>
      <xdr:rowOff>114300</xdr:rowOff>
    </xdr:from>
    <xdr:to>
      <xdr:col>8</xdr:col>
      <xdr:colOff>1209675</xdr:colOff>
      <xdr:row>93</xdr:row>
      <xdr:rowOff>123825</xdr:rowOff>
    </xdr:to>
    <xdr:sp macro="" textlink="">
      <xdr:nvSpPr>
        <xdr:cNvPr id="25" name="TextBox 24">
          <a:extLst>
            <a:ext uri="{FF2B5EF4-FFF2-40B4-BE49-F238E27FC236}">
              <a16:creationId xmlns:a16="http://schemas.microsoft.com/office/drawing/2014/main" id="{00000000-0008-0000-1600-000019000000}"/>
            </a:ext>
          </a:extLst>
        </xdr:cNvPr>
        <xdr:cNvSpPr txBox="1"/>
      </xdr:nvSpPr>
      <xdr:spPr>
        <a:xfrm>
          <a:off x="2457450" y="23955375"/>
          <a:ext cx="3752850" cy="115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chemeClr val="dk1"/>
              </a:solidFill>
              <a:effectLst/>
              <a:latin typeface="+mn-lt"/>
              <a:ea typeface="+mn-ea"/>
              <a:cs typeface="+mn-cs"/>
            </a:rPr>
            <a:t>Please refer to:</a:t>
          </a:r>
          <a:endParaRPr lang="el-GR" b="0">
            <a:effectLst/>
          </a:endParaRPr>
        </a:p>
        <a:p>
          <a:r>
            <a:rPr lang="en-US" sz="1100" b="0">
              <a:solidFill>
                <a:schemeClr val="dk1"/>
              </a:solidFill>
              <a:effectLst/>
              <a:latin typeface="+mn-lt"/>
              <a:ea typeface="+mn-ea"/>
              <a:cs typeface="+mn-cs"/>
            </a:rPr>
            <a:t>(a)</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CESR’s guidelines on the methodology for calculation of the ongoing charges figure in the Key Investor Information Document.</a:t>
          </a:r>
          <a:endParaRPr lang="el-GR" b="0">
            <a:effectLst/>
          </a:endParaRPr>
        </a:p>
        <a:p>
          <a:r>
            <a:rPr lang="en-US" sz="1100" b="0">
              <a:solidFill>
                <a:schemeClr val="dk1"/>
              </a:solidFill>
              <a:effectLst/>
              <a:latin typeface="+mn-lt"/>
              <a:ea typeface="+mn-ea"/>
              <a:cs typeface="+mn-cs"/>
            </a:rPr>
            <a:t>(b) ESMA Supervisory briefing on the supervision of costs in UCITS and AIFs.</a:t>
          </a:r>
          <a:endParaRPr lang="el-GR" b="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122237</xdr:colOff>
      <xdr:row>0</xdr:row>
      <xdr:rowOff>119063</xdr:rowOff>
    </xdr:from>
    <xdr:to>
      <xdr:col>12</xdr:col>
      <xdr:colOff>37874</xdr:colOff>
      <xdr:row>4</xdr:row>
      <xdr:rowOff>39199</xdr:rowOff>
    </xdr:to>
    <xdr:pic>
      <xdr:nvPicPr>
        <xdr:cNvPr id="3" name="Picture 15">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647362" y="119063"/>
          <a:ext cx="1801587" cy="767861"/>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28575</xdr:colOff>
      <xdr:row>0</xdr:row>
      <xdr:rowOff>190500</xdr:rowOff>
    </xdr:from>
    <xdr:to>
      <xdr:col>11</xdr:col>
      <xdr:colOff>145825</xdr:colOff>
      <xdr:row>4</xdr:row>
      <xdr:rowOff>48724</xdr:rowOff>
    </xdr:to>
    <xdr:pic>
      <xdr:nvPicPr>
        <xdr:cNvPr id="3" name="Picture 15">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153525" y="190500"/>
          <a:ext cx="1803175" cy="77262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1238250</xdr:colOff>
      <xdr:row>0</xdr:row>
      <xdr:rowOff>190500</xdr:rowOff>
    </xdr:from>
    <xdr:to>
      <xdr:col>9</xdr:col>
      <xdr:colOff>152175</xdr:colOff>
      <xdr:row>4</xdr:row>
      <xdr:rowOff>48724</xdr:rowOff>
    </xdr:to>
    <xdr:pic>
      <xdr:nvPicPr>
        <xdr:cNvPr id="3" name="Picture 15">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58150" y="190500"/>
          <a:ext cx="1800000" cy="77262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1504950</xdr:colOff>
      <xdr:row>0</xdr:row>
      <xdr:rowOff>180976</xdr:rowOff>
    </xdr:from>
    <xdr:to>
      <xdr:col>10</xdr:col>
      <xdr:colOff>147412</xdr:colOff>
      <xdr:row>4</xdr:row>
      <xdr:rowOff>55920</xdr:rowOff>
    </xdr:to>
    <xdr:pic>
      <xdr:nvPicPr>
        <xdr:cNvPr id="3" name="Picture 15">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553950" y="180976"/>
          <a:ext cx="1804762" cy="741719"/>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133350</xdr:colOff>
      <xdr:row>1</xdr:row>
      <xdr:rowOff>1</xdr:rowOff>
    </xdr:from>
    <xdr:to>
      <xdr:col>10</xdr:col>
      <xdr:colOff>18825</xdr:colOff>
      <xdr:row>4</xdr:row>
      <xdr:rowOff>65445</xdr:rowOff>
    </xdr:to>
    <xdr:pic>
      <xdr:nvPicPr>
        <xdr:cNvPr id="3" name="Picture 15">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334375" y="200026"/>
          <a:ext cx="1800000" cy="741719"/>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1028700</xdr:colOff>
      <xdr:row>0</xdr:row>
      <xdr:rowOff>228599</xdr:rowOff>
    </xdr:from>
    <xdr:to>
      <xdr:col>9</xdr:col>
      <xdr:colOff>180975</xdr:colOff>
      <xdr:row>4</xdr:row>
      <xdr:rowOff>65445</xdr:rowOff>
    </xdr:to>
    <xdr:pic>
      <xdr:nvPicPr>
        <xdr:cNvPr id="3" name="Picture 15">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277225" y="228599"/>
          <a:ext cx="1647825" cy="741721"/>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552450</xdr:colOff>
      <xdr:row>0</xdr:row>
      <xdr:rowOff>180975</xdr:rowOff>
    </xdr:from>
    <xdr:to>
      <xdr:col>9</xdr:col>
      <xdr:colOff>209550</xdr:colOff>
      <xdr:row>4</xdr:row>
      <xdr:rowOff>71846</xdr:rowOff>
    </xdr:to>
    <xdr:pic>
      <xdr:nvPicPr>
        <xdr:cNvPr id="3" name="Picture 15">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57900" y="180975"/>
          <a:ext cx="1676400" cy="80527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vi.gavriel\AppData\Local\Microsoft\Windows\INetCache\Content.Outlook\E00FUPF8\Form%20T190-001%20v1%20Unlocked-Loc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stylianou/Desktop/Elisavet%20Stylianou/Clients'%20Assets%20-%20T144-002/Forms/Form%20T144-002%20for%20CIFs%20Quarterly%20Statistics%20v.4%20Unlock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rv\share\SEC\17.1.0%20&#932;&#956;&#942;&#956;&#945;%20&#931;&#964;&#945;&#964;&#953;&#963;&#964;&#953;&#954;&#942;&#962;,%20&#916;&#953;&#945;&#967;.%20&#922;&#953;&#957;&#948;&#973;&#957;&#969;&#957;\17.1.07.RBS-F\2016\ASPs\&#917;&#957;&#964;&#965;&#960;&#945;,%20&#917;&#947;&#954;&#965;&#954;&#955;&#953;&#959;&#953;\Draft%20forms\Appendix%20v.2%20-%202016%20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stylianou/Desktop/RBSF-CIF%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eneral Info"/>
      <sheetName val="Section A"/>
      <sheetName val="Section B"/>
      <sheetName val="Section C"/>
      <sheetName val="Section D"/>
      <sheetName val="Section E"/>
      <sheetName val="Section F"/>
      <sheetName val="Validation Tests"/>
      <sheetName val="Definitions"/>
      <sheetName val="Allowed Values"/>
    </sheetNames>
    <sheetDataSet>
      <sheetData sheetId="0"/>
      <sheetData sheetId="1">
        <row r="46">
          <cell r="C46" t="b">
            <v>0</v>
          </cell>
        </row>
      </sheetData>
      <sheetData sheetId="2">
        <row r="25">
          <cell r="E25" t="b">
            <v>0</v>
          </cell>
        </row>
      </sheetData>
      <sheetData sheetId="3"/>
      <sheetData sheetId="4">
        <row r="25">
          <cell r="E25" t="b">
            <v>0</v>
          </cell>
        </row>
      </sheetData>
      <sheetData sheetId="5">
        <row r="120">
          <cell r="E120" t="b">
            <v>0</v>
          </cell>
        </row>
      </sheetData>
      <sheetData sheetId="6">
        <row r="31">
          <cell r="B31" t="b">
            <v>0</v>
          </cell>
        </row>
      </sheetData>
      <sheetData sheetId="7">
        <row r="42">
          <cell r="E42" t="b">
            <v>0</v>
          </cell>
        </row>
      </sheetData>
      <sheetData sheetId="8"/>
      <sheetData sheetId="9"/>
      <sheetData sheetId="10">
        <row r="57">
          <cell r="B57" t="str">
            <v>YES</v>
          </cell>
        </row>
        <row r="58">
          <cell r="B58" t="str">
            <v>NO</v>
          </cell>
        </row>
        <row r="59">
          <cell r="B59" t="str">
            <v>N/A</v>
          </cell>
        </row>
        <row r="67">
          <cell r="B67" t="str">
            <v>N/A</v>
          </cell>
        </row>
        <row r="68">
          <cell r="B68" t="str">
            <v>Afghanistan,AF</v>
          </cell>
        </row>
        <row r="69">
          <cell r="B69" t="str">
            <v>Åland Islands,AX</v>
          </cell>
        </row>
        <row r="70">
          <cell r="B70" t="str">
            <v>Albania,AL</v>
          </cell>
        </row>
        <row r="71">
          <cell r="B71" t="str">
            <v>Algeria,DZ</v>
          </cell>
        </row>
        <row r="72">
          <cell r="B72" t="str">
            <v>American Samoa,AS</v>
          </cell>
        </row>
        <row r="73">
          <cell r="B73" t="str">
            <v>Andorra,AD</v>
          </cell>
        </row>
        <row r="74">
          <cell r="B74" t="str">
            <v>Angola,AO</v>
          </cell>
        </row>
        <row r="75">
          <cell r="B75" t="str">
            <v>Anguilla,AI</v>
          </cell>
        </row>
        <row r="76">
          <cell r="B76" t="str">
            <v>Antarctica,AQ</v>
          </cell>
        </row>
        <row r="77">
          <cell r="B77" t="str">
            <v>Antigua and Barbuda,AG</v>
          </cell>
        </row>
        <row r="78">
          <cell r="B78" t="str">
            <v>Argentina,AR</v>
          </cell>
        </row>
        <row r="79">
          <cell r="B79" t="str">
            <v>Armenia,AM</v>
          </cell>
        </row>
        <row r="80">
          <cell r="B80" t="str">
            <v>Aruba,AW</v>
          </cell>
        </row>
        <row r="81">
          <cell r="B81" t="str">
            <v>Australia,AU</v>
          </cell>
        </row>
        <row r="82">
          <cell r="B82" t="str">
            <v>Austria,AT</v>
          </cell>
        </row>
        <row r="83">
          <cell r="B83" t="str">
            <v>Azerbaijan,AZ</v>
          </cell>
        </row>
        <row r="84">
          <cell r="B84" t="str">
            <v>Bahamas,BS</v>
          </cell>
        </row>
        <row r="85">
          <cell r="B85" t="str">
            <v>Bahrain,BH</v>
          </cell>
        </row>
        <row r="86">
          <cell r="B86" t="str">
            <v>Bangladesh,BD</v>
          </cell>
        </row>
        <row r="87">
          <cell r="B87" t="str">
            <v>Barbados,BB</v>
          </cell>
        </row>
        <row r="88">
          <cell r="B88" t="str">
            <v>Belarus,BY</v>
          </cell>
        </row>
        <row r="89">
          <cell r="B89" t="str">
            <v>Belgium,BE</v>
          </cell>
        </row>
        <row r="90">
          <cell r="B90" t="str">
            <v>Belize,BZ</v>
          </cell>
        </row>
        <row r="91">
          <cell r="B91" t="str">
            <v>Benin,BJ</v>
          </cell>
        </row>
        <row r="92">
          <cell r="B92" t="str">
            <v>Bermuda,BM</v>
          </cell>
        </row>
        <row r="93">
          <cell r="B93" t="str">
            <v>Bhutan,BT</v>
          </cell>
        </row>
        <row r="94">
          <cell r="B94" t="str">
            <v>"Bolivia, Plurinational State of",BO</v>
          </cell>
        </row>
        <row r="95">
          <cell r="B95" t="str">
            <v>"Bonaire, Sint Eustatius and Saba",BQ</v>
          </cell>
        </row>
        <row r="96">
          <cell r="B96" t="str">
            <v>Bosnia and Herzegovina,BA</v>
          </cell>
        </row>
        <row r="97">
          <cell r="B97" t="str">
            <v>Botswana,BW</v>
          </cell>
        </row>
        <row r="98">
          <cell r="B98" t="str">
            <v>Bouvet Island,BV</v>
          </cell>
        </row>
        <row r="99">
          <cell r="B99" t="str">
            <v>Brazil,BR</v>
          </cell>
        </row>
        <row r="100">
          <cell r="B100" t="str">
            <v>British Indian Ocean Territory,IO</v>
          </cell>
        </row>
        <row r="101">
          <cell r="B101" t="str">
            <v>Brunei Darussalam,BN</v>
          </cell>
        </row>
        <row r="102">
          <cell r="B102" t="str">
            <v>Bulgaria,BG</v>
          </cell>
        </row>
        <row r="103">
          <cell r="B103" t="str">
            <v>Burkina Faso,BF</v>
          </cell>
        </row>
        <row r="104">
          <cell r="B104" t="str">
            <v>Burundi,BI</v>
          </cell>
        </row>
        <row r="105">
          <cell r="B105" t="str">
            <v>Cambodia,KH</v>
          </cell>
        </row>
        <row r="106">
          <cell r="B106" t="str">
            <v>Cameroon,CM</v>
          </cell>
        </row>
        <row r="107">
          <cell r="B107" t="str">
            <v>Canada,CA</v>
          </cell>
        </row>
        <row r="108">
          <cell r="B108" t="str">
            <v>Cape Verde,CV</v>
          </cell>
        </row>
        <row r="109">
          <cell r="B109" t="str">
            <v>Cayman Islands,KY</v>
          </cell>
        </row>
        <row r="110">
          <cell r="B110" t="str">
            <v>Central African Republic,CF</v>
          </cell>
        </row>
        <row r="111">
          <cell r="B111" t="str">
            <v>Chad,TD</v>
          </cell>
        </row>
        <row r="112">
          <cell r="B112" t="str">
            <v>Chile,CL</v>
          </cell>
        </row>
        <row r="113">
          <cell r="B113" t="str">
            <v>China,CN</v>
          </cell>
        </row>
        <row r="114">
          <cell r="B114" t="str">
            <v>Christmas Island,CX</v>
          </cell>
        </row>
        <row r="115">
          <cell r="B115" t="str">
            <v>Cocos (Keeling) Islands,CC</v>
          </cell>
        </row>
        <row r="116">
          <cell r="B116" t="str">
            <v>Colombia,CO</v>
          </cell>
        </row>
        <row r="117">
          <cell r="B117" t="str">
            <v>Comoros,KM</v>
          </cell>
        </row>
        <row r="118">
          <cell r="B118" t="str">
            <v>Congo,CG</v>
          </cell>
        </row>
        <row r="119">
          <cell r="B119" t="str">
            <v>"Congo, the Democratic Republic of the",CD</v>
          </cell>
        </row>
        <row r="120">
          <cell r="B120" t="str">
            <v>Cook Islands,CK</v>
          </cell>
        </row>
        <row r="121">
          <cell r="B121" t="str">
            <v>Costa Rica,CR</v>
          </cell>
        </row>
        <row r="122">
          <cell r="B122" t="str">
            <v>Côte d'Ivoire,CI</v>
          </cell>
        </row>
        <row r="123">
          <cell r="B123" t="str">
            <v>Croatia,HR</v>
          </cell>
        </row>
        <row r="124">
          <cell r="B124" t="str">
            <v>Cuba,CU</v>
          </cell>
        </row>
        <row r="125">
          <cell r="B125" t="str">
            <v>Curaçao,CW</v>
          </cell>
        </row>
        <row r="126">
          <cell r="B126" t="str">
            <v>Cyprus,CY</v>
          </cell>
        </row>
        <row r="127">
          <cell r="B127" t="str">
            <v>Czech Republic,CZ</v>
          </cell>
        </row>
        <row r="128">
          <cell r="B128" t="str">
            <v>Denmark,DK</v>
          </cell>
        </row>
        <row r="129">
          <cell r="B129" t="str">
            <v>Djibouti,DJ</v>
          </cell>
        </row>
        <row r="130">
          <cell r="B130" t="str">
            <v>Dominica,DM</v>
          </cell>
        </row>
        <row r="131">
          <cell r="B131" t="str">
            <v>Dominican Republic,DO</v>
          </cell>
        </row>
        <row r="132">
          <cell r="B132" t="str">
            <v>Ecuador,EC</v>
          </cell>
        </row>
        <row r="133">
          <cell r="B133" t="str">
            <v>Egypt,EG</v>
          </cell>
        </row>
        <row r="134">
          <cell r="B134" t="str">
            <v>El Salvador,SV</v>
          </cell>
        </row>
        <row r="135">
          <cell r="B135" t="str">
            <v>Equatorial Guinea,GQ</v>
          </cell>
        </row>
        <row r="136">
          <cell r="B136" t="str">
            <v>Eritrea,ER</v>
          </cell>
        </row>
        <row r="137">
          <cell r="B137" t="str">
            <v>Estonia,EE</v>
          </cell>
        </row>
        <row r="138">
          <cell r="B138" t="str">
            <v>Ethiopia,ET</v>
          </cell>
        </row>
        <row r="139">
          <cell r="B139" t="str">
            <v>Falkland Islands (Malvinas),FK</v>
          </cell>
        </row>
        <row r="140">
          <cell r="B140" t="str">
            <v>Faroe Islands,FO</v>
          </cell>
        </row>
        <row r="141">
          <cell r="B141" t="str">
            <v>Fiji,FJ</v>
          </cell>
        </row>
        <row r="142">
          <cell r="B142" t="str">
            <v>Finland,FI</v>
          </cell>
        </row>
        <row r="143">
          <cell r="B143" t="str">
            <v>France,FR</v>
          </cell>
        </row>
        <row r="144">
          <cell r="B144" t="str">
            <v>French Guiana,GF</v>
          </cell>
        </row>
        <row r="145">
          <cell r="B145" t="str">
            <v>French Polynesia,PF</v>
          </cell>
        </row>
        <row r="146">
          <cell r="B146" t="str">
            <v>French Southern Territories,TF</v>
          </cell>
        </row>
        <row r="147">
          <cell r="B147" t="str">
            <v>Gabon,GA</v>
          </cell>
        </row>
        <row r="148">
          <cell r="B148" t="str">
            <v>Gambia,GM</v>
          </cell>
        </row>
        <row r="149">
          <cell r="B149" t="str">
            <v>Georgia,GE</v>
          </cell>
        </row>
        <row r="150">
          <cell r="B150" t="str">
            <v>Germany,DE</v>
          </cell>
        </row>
        <row r="151">
          <cell r="B151" t="str">
            <v>Ghana,GH</v>
          </cell>
        </row>
        <row r="152">
          <cell r="B152" t="str">
            <v>Gibraltar,GI</v>
          </cell>
        </row>
        <row r="153">
          <cell r="B153" t="str">
            <v>Greece,GR</v>
          </cell>
        </row>
        <row r="154">
          <cell r="B154" t="str">
            <v>Greenland,GL</v>
          </cell>
        </row>
        <row r="155">
          <cell r="B155" t="str">
            <v>Grenada,GD</v>
          </cell>
        </row>
        <row r="156">
          <cell r="B156" t="str">
            <v>Guadeloupe,GP</v>
          </cell>
        </row>
        <row r="157">
          <cell r="B157" t="str">
            <v>Guam,GU</v>
          </cell>
        </row>
        <row r="158">
          <cell r="B158" t="str">
            <v>Guatemala,GT</v>
          </cell>
        </row>
        <row r="159">
          <cell r="B159" t="str">
            <v>Guernsey,GG</v>
          </cell>
        </row>
        <row r="160">
          <cell r="B160" t="str">
            <v>Guinea,GN</v>
          </cell>
        </row>
        <row r="161">
          <cell r="B161" t="str">
            <v>Guinea-Bissau,GW</v>
          </cell>
        </row>
        <row r="162">
          <cell r="B162" t="str">
            <v>Guyana,GY</v>
          </cell>
        </row>
        <row r="163">
          <cell r="B163" t="str">
            <v>Haiti,HT</v>
          </cell>
        </row>
        <row r="164">
          <cell r="B164" t="str">
            <v>Heard Island and McDonald Islands,HM</v>
          </cell>
        </row>
        <row r="165">
          <cell r="B165" t="str">
            <v>Holy See (Vatican City State),VA</v>
          </cell>
        </row>
        <row r="166">
          <cell r="B166" t="str">
            <v>Honduras,HN</v>
          </cell>
        </row>
        <row r="167">
          <cell r="B167" t="str">
            <v>Hong Kong,HK</v>
          </cell>
        </row>
        <row r="168">
          <cell r="B168" t="str">
            <v>Hungary,HU</v>
          </cell>
        </row>
        <row r="169">
          <cell r="B169" t="str">
            <v>Iceland,IS</v>
          </cell>
        </row>
        <row r="170">
          <cell r="B170" t="str">
            <v>India,IN</v>
          </cell>
        </row>
        <row r="171">
          <cell r="B171" t="str">
            <v>Indonesia,ID</v>
          </cell>
        </row>
        <row r="172">
          <cell r="B172" t="str">
            <v>"Iran, Islamic Republic of",IR</v>
          </cell>
        </row>
        <row r="173">
          <cell r="B173" t="str">
            <v>Iraq,IQ</v>
          </cell>
        </row>
        <row r="174">
          <cell r="B174" t="str">
            <v>Ireland,IE</v>
          </cell>
        </row>
        <row r="175">
          <cell r="B175" t="str">
            <v>Isle of Man,IM</v>
          </cell>
        </row>
        <row r="176">
          <cell r="B176" t="str">
            <v>Israel,IL</v>
          </cell>
        </row>
        <row r="177">
          <cell r="B177" t="str">
            <v>Italy,IT</v>
          </cell>
        </row>
        <row r="178">
          <cell r="B178" t="str">
            <v>Jamaica,JM</v>
          </cell>
        </row>
        <row r="179">
          <cell r="B179" t="str">
            <v>Japan,JP</v>
          </cell>
        </row>
        <row r="180">
          <cell r="B180" t="str">
            <v>Jersey,JE</v>
          </cell>
        </row>
        <row r="181">
          <cell r="B181" t="str">
            <v>Jordan,JO</v>
          </cell>
        </row>
        <row r="182">
          <cell r="B182" t="str">
            <v>Kazakhstan,KZ</v>
          </cell>
        </row>
        <row r="183">
          <cell r="B183" t="str">
            <v>Kenya,KE</v>
          </cell>
        </row>
        <row r="184">
          <cell r="B184" t="str">
            <v>Kiribati,KI</v>
          </cell>
        </row>
        <row r="185">
          <cell r="B185" t="str">
            <v>"Korea, Democratic People's Republic of",KP</v>
          </cell>
        </row>
        <row r="186">
          <cell r="B186" t="str">
            <v>"Korea, Republic of",KR</v>
          </cell>
        </row>
        <row r="187">
          <cell r="B187" t="str">
            <v>Kuwait,KW</v>
          </cell>
        </row>
        <row r="188">
          <cell r="B188" t="str">
            <v>Kyrgyzstan,KG</v>
          </cell>
        </row>
        <row r="189">
          <cell r="B189" t="str">
            <v>Lao People's Democratic Republic,LA</v>
          </cell>
        </row>
        <row r="190">
          <cell r="B190" t="str">
            <v>Latvia,LV</v>
          </cell>
        </row>
        <row r="191">
          <cell r="B191" t="str">
            <v>Lebanon,LB</v>
          </cell>
        </row>
        <row r="192">
          <cell r="B192" t="str">
            <v>Lesotho,LS</v>
          </cell>
        </row>
        <row r="193">
          <cell r="B193" t="str">
            <v>Liberia,LR</v>
          </cell>
        </row>
        <row r="194">
          <cell r="B194" t="str">
            <v>Libya,LY</v>
          </cell>
        </row>
        <row r="195">
          <cell r="B195" t="str">
            <v>Liechtenstein,LI</v>
          </cell>
        </row>
        <row r="196">
          <cell r="B196" t="str">
            <v>Lithuania,LT</v>
          </cell>
        </row>
        <row r="197">
          <cell r="B197" t="str">
            <v>Luxembourg,LU</v>
          </cell>
        </row>
        <row r="198">
          <cell r="B198" t="str">
            <v>Macao,MO</v>
          </cell>
        </row>
        <row r="199">
          <cell r="B199" t="str">
            <v>"Macedonia, the Former Yugoslav Republic of",MK</v>
          </cell>
        </row>
        <row r="200">
          <cell r="B200" t="str">
            <v>Madagascar,MG</v>
          </cell>
        </row>
        <row r="201">
          <cell r="B201" t="str">
            <v>Malawi,MW</v>
          </cell>
        </row>
        <row r="202">
          <cell r="B202" t="str">
            <v>Malaysia,MY</v>
          </cell>
        </row>
        <row r="203">
          <cell r="B203" t="str">
            <v>Maldives,MV</v>
          </cell>
        </row>
        <row r="204">
          <cell r="B204" t="str">
            <v>Mali,ML</v>
          </cell>
        </row>
        <row r="205">
          <cell r="B205" t="str">
            <v>Malta,MT</v>
          </cell>
        </row>
        <row r="206">
          <cell r="B206" t="str">
            <v>Marshall Islands,MH</v>
          </cell>
        </row>
        <row r="207">
          <cell r="B207" t="str">
            <v>Martinique,MQ</v>
          </cell>
        </row>
        <row r="208">
          <cell r="B208" t="str">
            <v>Mauritania,MR</v>
          </cell>
        </row>
        <row r="209">
          <cell r="B209" t="str">
            <v>Mauritius,MU</v>
          </cell>
        </row>
        <row r="210">
          <cell r="B210" t="str">
            <v>Mayotte,YT</v>
          </cell>
        </row>
        <row r="211">
          <cell r="B211" t="str">
            <v>Mexico,MX</v>
          </cell>
        </row>
        <row r="212">
          <cell r="B212" t="str">
            <v>"Micronesia, Federated States of",FM</v>
          </cell>
        </row>
        <row r="213">
          <cell r="B213" t="str">
            <v>"Moldova, Republic of",MD</v>
          </cell>
        </row>
        <row r="214">
          <cell r="B214" t="str">
            <v>Monaco,MC</v>
          </cell>
        </row>
        <row r="215">
          <cell r="B215" t="str">
            <v>Mongolia,MN</v>
          </cell>
        </row>
        <row r="216">
          <cell r="B216" t="str">
            <v>Montenegro,ME</v>
          </cell>
        </row>
        <row r="217">
          <cell r="B217" t="str">
            <v>Montserrat,MS</v>
          </cell>
        </row>
        <row r="218">
          <cell r="B218" t="str">
            <v>Morocco,MA</v>
          </cell>
        </row>
        <row r="219">
          <cell r="B219" t="str">
            <v>Mozambique,MZ</v>
          </cell>
        </row>
        <row r="220">
          <cell r="B220" t="str">
            <v>Myanmar,MM</v>
          </cell>
        </row>
        <row r="221">
          <cell r="B221" t="str">
            <v>Namibia,NA</v>
          </cell>
        </row>
        <row r="222">
          <cell r="B222" t="str">
            <v>Nauru,NR</v>
          </cell>
        </row>
        <row r="223">
          <cell r="B223" t="str">
            <v>Nepal,NP</v>
          </cell>
        </row>
        <row r="224">
          <cell r="B224" t="str">
            <v>Netherlands,NL</v>
          </cell>
        </row>
        <row r="225">
          <cell r="B225" t="str">
            <v>New Caledonia,NC</v>
          </cell>
        </row>
        <row r="226">
          <cell r="B226" t="str">
            <v>New Zealand,NZ</v>
          </cell>
        </row>
        <row r="227">
          <cell r="B227" t="str">
            <v>Nicaragua,NI</v>
          </cell>
        </row>
        <row r="228">
          <cell r="B228" t="str">
            <v>Niger,NE</v>
          </cell>
        </row>
        <row r="229">
          <cell r="B229" t="str">
            <v>Nigeria,NG</v>
          </cell>
        </row>
        <row r="230">
          <cell r="B230" t="str">
            <v>Niue,NU</v>
          </cell>
        </row>
        <row r="231">
          <cell r="B231" t="str">
            <v>Norfolk Island,NF</v>
          </cell>
        </row>
        <row r="232">
          <cell r="B232" t="str">
            <v>Northern Mariana Islands,MP</v>
          </cell>
        </row>
        <row r="233">
          <cell r="B233" t="str">
            <v>Norway,NO</v>
          </cell>
        </row>
        <row r="234">
          <cell r="B234" t="str">
            <v>Oman,OM</v>
          </cell>
        </row>
        <row r="235">
          <cell r="B235" t="str">
            <v>Pakistan,PK</v>
          </cell>
        </row>
        <row r="236">
          <cell r="B236" t="str">
            <v>Palau,PW</v>
          </cell>
        </row>
        <row r="237">
          <cell r="B237" t="str">
            <v>"Palestine, State of",PS</v>
          </cell>
        </row>
        <row r="238">
          <cell r="B238" t="str">
            <v>Panama,PA</v>
          </cell>
        </row>
        <row r="239">
          <cell r="B239" t="str">
            <v>Papua New Guinea,PG</v>
          </cell>
        </row>
        <row r="240">
          <cell r="B240" t="str">
            <v>Paraguay,PY</v>
          </cell>
        </row>
        <row r="241">
          <cell r="B241" t="str">
            <v>Peru,PE</v>
          </cell>
        </row>
        <row r="242">
          <cell r="B242" t="str">
            <v>Philippines,PH</v>
          </cell>
        </row>
        <row r="243">
          <cell r="B243" t="str">
            <v>Pitcairn,PN</v>
          </cell>
        </row>
        <row r="244">
          <cell r="B244" t="str">
            <v>Poland,PL</v>
          </cell>
        </row>
        <row r="245">
          <cell r="B245" t="str">
            <v>Portugal,PT</v>
          </cell>
        </row>
        <row r="246">
          <cell r="B246" t="str">
            <v>Puerto Rico,PR</v>
          </cell>
        </row>
        <row r="247">
          <cell r="B247" t="str">
            <v>Qatar,QA</v>
          </cell>
        </row>
        <row r="248">
          <cell r="B248" t="str">
            <v>Réunion,RE</v>
          </cell>
        </row>
        <row r="249">
          <cell r="B249" t="str">
            <v>Romania,RO</v>
          </cell>
        </row>
        <row r="250">
          <cell r="B250" t="str">
            <v>Russian Federation,RU</v>
          </cell>
        </row>
        <row r="251">
          <cell r="B251" t="str">
            <v>Rwanda,RW</v>
          </cell>
        </row>
        <row r="252">
          <cell r="B252" t="str">
            <v>Saint Barthélemy,BL</v>
          </cell>
        </row>
        <row r="253">
          <cell r="B253" t="str">
            <v>"Saint Helena, Ascension and Tristan da Cunha",SH</v>
          </cell>
        </row>
        <row r="254">
          <cell r="B254" t="str">
            <v>Saint Kitts and Nevis,KN</v>
          </cell>
        </row>
        <row r="255">
          <cell r="B255" t="str">
            <v>Saint Lucia,LC</v>
          </cell>
        </row>
        <row r="256">
          <cell r="B256" t="str">
            <v>Saint Martin (French part),MF</v>
          </cell>
        </row>
        <row r="257">
          <cell r="B257" t="str">
            <v>Saint Pierre and Miquelon,PM</v>
          </cell>
        </row>
        <row r="258">
          <cell r="B258" t="str">
            <v>Saint Vincent and the Grenadines,VC</v>
          </cell>
        </row>
        <row r="259">
          <cell r="B259" t="str">
            <v>Samoa,WS</v>
          </cell>
        </row>
        <row r="260">
          <cell r="B260" t="str">
            <v>San Marino,SM</v>
          </cell>
        </row>
        <row r="261">
          <cell r="B261" t="str">
            <v>Sao Tome and Principe,ST</v>
          </cell>
        </row>
        <row r="262">
          <cell r="B262" t="str">
            <v>Saudi Arabia,SA</v>
          </cell>
        </row>
        <row r="263">
          <cell r="B263" t="str">
            <v>Senegal,SN</v>
          </cell>
        </row>
        <row r="264">
          <cell r="B264" t="str">
            <v>Serbia,RS</v>
          </cell>
        </row>
        <row r="265">
          <cell r="B265" t="str">
            <v>Seychelles,SC</v>
          </cell>
        </row>
        <row r="266">
          <cell r="B266" t="str">
            <v>Sierra Leone,SL</v>
          </cell>
        </row>
        <row r="267">
          <cell r="B267" t="str">
            <v>Singapore,SG</v>
          </cell>
        </row>
        <row r="268">
          <cell r="B268" t="str">
            <v>Sint Maarten (Dutch part),SX</v>
          </cell>
        </row>
        <row r="269">
          <cell r="B269" t="str">
            <v>Slovakia,SK</v>
          </cell>
        </row>
        <row r="270">
          <cell r="B270" t="str">
            <v>Slovenia,SI</v>
          </cell>
        </row>
        <row r="271">
          <cell r="B271" t="str">
            <v>Solomon Islands,SB</v>
          </cell>
        </row>
        <row r="272">
          <cell r="B272" t="str">
            <v>Somalia,SO</v>
          </cell>
        </row>
        <row r="273">
          <cell r="B273" t="str">
            <v>South Africa,ZA</v>
          </cell>
        </row>
        <row r="274">
          <cell r="B274" t="str">
            <v>South Georgia and the South Sandwich Islands,GS</v>
          </cell>
        </row>
        <row r="275">
          <cell r="B275" t="str">
            <v>South Sudan,SS</v>
          </cell>
        </row>
        <row r="276">
          <cell r="B276" t="str">
            <v>Spain,ES</v>
          </cell>
        </row>
        <row r="277">
          <cell r="B277" t="str">
            <v>Sri Lanka,LK</v>
          </cell>
        </row>
        <row r="278">
          <cell r="B278" t="str">
            <v>Sudan,SD</v>
          </cell>
        </row>
        <row r="279">
          <cell r="B279" t="str">
            <v>Suriname,SR</v>
          </cell>
        </row>
        <row r="280">
          <cell r="B280" t="str">
            <v>Svalbard and Jan Mayen,SJ</v>
          </cell>
        </row>
        <row r="281">
          <cell r="B281" t="str">
            <v>Swaziland,SZ</v>
          </cell>
        </row>
        <row r="282">
          <cell r="B282" t="str">
            <v>Sweden,SE</v>
          </cell>
        </row>
        <row r="283">
          <cell r="B283" t="str">
            <v>Switzerland,CH</v>
          </cell>
        </row>
        <row r="284">
          <cell r="B284" t="str">
            <v>Syrian Arab Republic,SY</v>
          </cell>
        </row>
        <row r="285">
          <cell r="B285" t="str">
            <v>"Taiwan, Province of China",TW</v>
          </cell>
        </row>
        <row r="286">
          <cell r="B286" t="str">
            <v>Tajikistan,TJ</v>
          </cell>
        </row>
        <row r="287">
          <cell r="B287" t="str">
            <v>"Tanzania, United Republic of",TZ</v>
          </cell>
        </row>
        <row r="288">
          <cell r="B288" t="str">
            <v>Thailand,TH</v>
          </cell>
        </row>
        <row r="289">
          <cell r="B289" t="str">
            <v>Timor-Leste,TL</v>
          </cell>
        </row>
        <row r="290">
          <cell r="B290" t="str">
            <v>Togo,TG</v>
          </cell>
        </row>
        <row r="291">
          <cell r="B291" t="str">
            <v>Tokelau,TK</v>
          </cell>
        </row>
        <row r="292">
          <cell r="B292" t="str">
            <v>Tonga,TO</v>
          </cell>
        </row>
        <row r="293">
          <cell r="B293" t="str">
            <v>Trinidad and Tobago,TT</v>
          </cell>
        </row>
        <row r="294">
          <cell r="B294" t="str">
            <v>Tunisia,TN</v>
          </cell>
        </row>
        <row r="295">
          <cell r="B295" t="str">
            <v>Turkey,TR</v>
          </cell>
        </row>
        <row r="296">
          <cell r="B296" t="str">
            <v>Turkmenistan,TM</v>
          </cell>
        </row>
        <row r="297">
          <cell r="B297" t="str">
            <v>Turks and Caicos Islands,TC</v>
          </cell>
        </row>
        <row r="298">
          <cell r="B298" t="str">
            <v>Tuvalu,TV</v>
          </cell>
        </row>
        <row r="299">
          <cell r="B299" t="str">
            <v>Uganda,UG</v>
          </cell>
        </row>
        <row r="300">
          <cell r="B300" t="str">
            <v>Ukraine,UA</v>
          </cell>
        </row>
        <row r="301">
          <cell r="B301" t="str">
            <v>United Arab Emirates,AE</v>
          </cell>
        </row>
        <row r="302">
          <cell r="B302" t="str">
            <v>United Kingdom,GB</v>
          </cell>
        </row>
        <row r="303">
          <cell r="B303" t="str">
            <v>United States,US</v>
          </cell>
        </row>
        <row r="304">
          <cell r="B304" t="str">
            <v>United States Minor Outlying Islands,UM</v>
          </cell>
        </row>
        <row r="305">
          <cell r="B305" t="str">
            <v>Uruguay,UY</v>
          </cell>
        </row>
        <row r="306">
          <cell r="B306" t="str">
            <v>Uzbekistan,UZ</v>
          </cell>
        </row>
        <row r="307">
          <cell r="B307" t="str">
            <v>Vanuatu,VU</v>
          </cell>
        </row>
        <row r="308">
          <cell r="B308" t="str">
            <v>"Venezuela, Bolivarian Republic of",VE</v>
          </cell>
        </row>
        <row r="309">
          <cell r="B309" t="str">
            <v>Viet Nam,VN</v>
          </cell>
        </row>
        <row r="310">
          <cell r="B310" t="str">
            <v>"Virgin Islands, British",VG</v>
          </cell>
        </row>
        <row r="311">
          <cell r="B311" t="str">
            <v>"Virgin Islands, U.S.",VI</v>
          </cell>
        </row>
        <row r="312">
          <cell r="B312" t="str">
            <v>Wallis and Futuna,WF</v>
          </cell>
        </row>
        <row r="313">
          <cell r="B313" t="str">
            <v>Western Sahara,EH</v>
          </cell>
        </row>
        <row r="314">
          <cell r="B314" t="str">
            <v>Yemen,YE</v>
          </cell>
        </row>
        <row r="315">
          <cell r="B315" t="str">
            <v>Zambia,ZM</v>
          </cell>
        </row>
        <row r="316">
          <cell r="B316" t="str">
            <v>Zimbabwe,ZW</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eneral Info"/>
      <sheetName val="Section A"/>
      <sheetName val="Section B"/>
      <sheetName val="Section C"/>
      <sheetName val="Section D(1)"/>
      <sheetName val="Section D(2)"/>
      <sheetName val="Section E"/>
      <sheetName val="Section F"/>
      <sheetName val="Section G"/>
      <sheetName val="Section H"/>
      <sheetName val="Validation Tests"/>
      <sheetName val="Definitions"/>
      <sheetName val="Allowed Values"/>
    </sheetNames>
    <sheetDataSet>
      <sheetData sheetId="0"/>
      <sheetData sheetId="1">
        <row r="36">
          <cell r="C36" t="str">
            <v>FALSE</v>
          </cell>
        </row>
      </sheetData>
      <sheetData sheetId="2">
        <row r="17">
          <cell r="E17" t="b">
            <v>0</v>
          </cell>
        </row>
      </sheetData>
      <sheetData sheetId="3">
        <row r="14">
          <cell r="F14" t="b">
            <v>0</v>
          </cell>
        </row>
      </sheetData>
      <sheetData sheetId="4">
        <row r="12">
          <cell r="F12" t="b">
            <v>0</v>
          </cell>
        </row>
      </sheetData>
      <sheetData sheetId="5">
        <row r="8">
          <cell r="M8" t="b">
            <v>0</v>
          </cell>
        </row>
      </sheetData>
      <sheetData sheetId="6"/>
      <sheetData sheetId="7">
        <row r="29">
          <cell r="E29" t="b">
            <v>0</v>
          </cell>
        </row>
      </sheetData>
      <sheetData sheetId="8">
        <row r="9">
          <cell r="G9" t="b">
            <v>0</v>
          </cell>
        </row>
      </sheetData>
      <sheetData sheetId="9"/>
      <sheetData sheetId="10"/>
      <sheetData sheetId="11"/>
      <sheetData sheetId="12"/>
      <sheetData sheetId="13">
        <row r="9">
          <cell r="B9" t="str">
            <v>N/A</v>
          </cell>
        </row>
        <row r="10">
          <cell r="B10" t="str">
            <v>Afghanistan,AF</v>
          </cell>
        </row>
        <row r="11">
          <cell r="B11" t="str">
            <v>Åland Islands,AX</v>
          </cell>
        </row>
        <row r="12">
          <cell r="B12" t="str">
            <v>Albania,AL</v>
          </cell>
        </row>
        <row r="13">
          <cell r="B13" t="str">
            <v>Algeria,DZ</v>
          </cell>
        </row>
        <row r="14">
          <cell r="B14" t="str">
            <v>American Samoa,AS</v>
          </cell>
        </row>
        <row r="15">
          <cell r="B15" t="str">
            <v>Andorra,AD</v>
          </cell>
        </row>
        <row r="16">
          <cell r="B16" t="str">
            <v>Angola,AO</v>
          </cell>
        </row>
        <row r="17">
          <cell r="B17" t="str">
            <v>Anguilla,AI</v>
          </cell>
        </row>
        <row r="18">
          <cell r="B18" t="str">
            <v>Antarctica,AQ</v>
          </cell>
        </row>
        <row r="19">
          <cell r="B19" t="str">
            <v>Antigua and Barbuda,AG</v>
          </cell>
        </row>
        <row r="20">
          <cell r="B20" t="str">
            <v>Argentina,AR</v>
          </cell>
        </row>
        <row r="21">
          <cell r="B21" t="str">
            <v>Armenia,AM</v>
          </cell>
        </row>
        <row r="22">
          <cell r="B22" t="str">
            <v>Aruba,AW</v>
          </cell>
        </row>
        <row r="23">
          <cell r="B23" t="str">
            <v>Australia,AU</v>
          </cell>
        </row>
        <row r="24">
          <cell r="B24" t="str">
            <v>Austria,AT</v>
          </cell>
        </row>
        <row r="25">
          <cell r="B25" t="str">
            <v>Azerbaijan,AZ</v>
          </cell>
        </row>
        <row r="26">
          <cell r="B26" t="str">
            <v>Bahamas,BS</v>
          </cell>
        </row>
        <row r="27">
          <cell r="B27" t="str">
            <v>Bahrain,BH</v>
          </cell>
        </row>
        <row r="28">
          <cell r="B28" t="str">
            <v>Bangladesh,BD</v>
          </cell>
        </row>
        <row r="29">
          <cell r="B29" t="str">
            <v>Barbados,BB</v>
          </cell>
        </row>
        <row r="30">
          <cell r="B30" t="str">
            <v>Belarus,BY</v>
          </cell>
        </row>
        <row r="31">
          <cell r="B31" t="str">
            <v>Belgium,BE</v>
          </cell>
        </row>
        <row r="32">
          <cell r="B32" t="str">
            <v>Belize,BZ</v>
          </cell>
        </row>
        <row r="33">
          <cell r="B33" t="str">
            <v>Benin,BJ</v>
          </cell>
        </row>
        <row r="34">
          <cell r="B34" t="str">
            <v>Bermuda,BM</v>
          </cell>
        </row>
        <row r="35">
          <cell r="B35" t="str">
            <v>Bhutan,BT</v>
          </cell>
        </row>
        <row r="36">
          <cell r="B36" t="str">
            <v>"Bolivia, Plurinational State of",BO</v>
          </cell>
        </row>
        <row r="37">
          <cell r="B37" t="str">
            <v>"Bonaire, Sint Eustatius and Saba",BQ</v>
          </cell>
        </row>
        <row r="38">
          <cell r="B38" t="str">
            <v>Bosnia and Herzegovina,BA</v>
          </cell>
        </row>
        <row r="39">
          <cell r="B39" t="str">
            <v>Botswana,BW</v>
          </cell>
        </row>
        <row r="40">
          <cell r="B40" t="str">
            <v>Bouvet Island,BV</v>
          </cell>
        </row>
        <row r="41">
          <cell r="B41" t="str">
            <v>Brazil,BR</v>
          </cell>
        </row>
        <row r="42">
          <cell r="B42" t="str">
            <v>British Indian Ocean Territory,IO</v>
          </cell>
        </row>
        <row r="43">
          <cell r="B43" t="str">
            <v>Brunei Darussalam,BN</v>
          </cell>
        </row>
        <row r="44">
          <cell r="B44" t="str">
            <v>Bulgaria,BG</v>
          </cell>
        </row>
        <row r="45">
          <cell r="B45" t="str">
            <v>Burkina Faso,BF</v>
          </cell>
        </row>
        <row r="46">
          <cell r="B46" t="str">
            <v>Burundi,BI</v>
          </cell>
        </row>
        <row r="47">
          <cell r="B47" t="str">
            <v>Cambodia,KH</v>
          </cell>
        </row>
        <row r="48">
          <cell r="B48" t="str">
            <v>Cameroon,CM</v>
          </cell>
        </row>
        <row r="49">
          <cell r="B49" t="str">
            <v>Canada,CA</v>
          </cell>
        </row>
        <row r="50">
          <cell r="B50" t="str">
            <v>Cape Verde,CV</v>
          </cell>
        </row>
        <row r="51">
          <cell r="B51" t="str">
            <v>Cayman Islands,KY</v>
          </cell>
        </row>
        <row r="52">
          <cell r="B52" t="str">
            <v>Central African Republic,CF</v>
          </cell>
        </row>
        <row r="53">
          <cell r="B53" t="str">
            <v>Chad,TD</v>
          </cell>
        </row>
        <row r="54">
          <cell r="B54" t="str">
            <v>Chile,CL</v>
          </cell>
        </row>
        <row r="55">
          <cell r="B55" t="str">
            <v>China,CN</v>
          </cell>
        </row>
        <row r="56">
          <cell r="B56" t="str">
            <v>Christmas Island,CX</v>
          </cell>
        </row>
        <row r="57">
          <cell r="B57" t="str">
            <v>Cocos (Keeling) Islands,CC</v>
          </cell>
        </row>
        <row r="58">
          <cell r="B58" t="str">
            <v>Colombia,CO</v>
          </cell>
        </row>
        <row r="59">
          <cell r="B59" t="str">
            <v>Comoros,KM</v>
          </cell>
        </row>
        <row r="60">
          <cell r="B60" t="str">
            <v>Congo,CG</v>
          </cell>
        </row>
        <row r="61">
          <cell r="B61" t="str">
            <v>"Congo, the Democratic Republic of the",CD</v>
          </cell>
        </row>
        <row r="62">
          <cell r="B62" t="str">
            <v>Cook Islands,CK</v>
          </cell>
        </row>
        <row r="63">
          <cell r="B63" t="str">
            <v>Costa Rica,CR</v>
          </cell>
        </row>
        <row r="64">
          <cell r="B64" t="str">
            <v>Côte d'Ivoire,CI</v>
          </cell>
        </row>
        <row r="65">
          <cell r="B65" t="str">
            <v>Croatia,HR</v>
          </cell>
        </row>
        <row r="66">
          <cell r="B66" t="str">
            <v>Cuba,CU</v>
          </cell>
        </row>
        <row r="67">
          <cell r="B67" t="str">
            <v>Curaçao,CW</v>
          </cell>
        </row>
        <row r="68">
          <cell r="B68" t="str">
            <v>Cyprus,CY</v>
          </cell>
        </row>
        <row r="69">
          <cell r="B69" t="str">
            <v>Czech Republic,CZ</v>
          </cell>
        </row>
        <row r="70">
          <cell r="B70" t="str">
            <v>Denmark,DK</v>
          </cell>
        </row>
        <row r="71">
          <cell r="B71" t="str">
            <v>Djibouti,DJ</v>
          </cell>
        </row>
        <row r="72">
          <cell r="B72" t="str">
            <v>Dominica,DM</v>
          </cell>
        </row>
        <row r="73">
          <cell r="B73" t="str">
            <v>Dominican Republic,DO</v>
          </cell>
        </row>
        <row r="74">
          <cell r="B74" t="str">
            <v>Ecuador,EC</v>
          </cell>
        </row>
        <row r="75">
          <cell r="B75" t="str">
            <v>Egypt,EG</v>
          </cell>
        </row>
        <row r="76">
          <cell r="B76" t="str">
            <v>El Salvador,SV</v>
          </cell>
        </row>
        <row r="77">
          <cell r="B77" t="str">
            <v>Equatorial Guinea,GQ</v>
          </cell>
        </row>
        <row r="78">
          <cell r="B78" t="str">
            <v>Eritrea,ER</v>
          </cell>
        </row>
        <row r="79">
          <cell r="B79" t="str">
            <v>Estonia,EE</v>
          </cell>
        </row>
        <row r="80">
          <cell r="B80" t="str">
            <v>Ethiopia,ET</v>
          </cell>
        </row>
        <row r="81">
          <cell r="B81" t="str">
            <v>Falkland Islands (Malvinas),FK</v>
          </cell>
        </row>
        <row r="82">
          <cell r="B82" t="str">
            <v>Faroe Islands,FO</v>
          </cell>
        </row>
        <row r="83">
          <cell r="B83" t="str">
            <v>Fiji,FJ</v>
          </cell>
        </row>
        <row r="84">
          <cell r="B84" t="str">
            <v>Finland,FI</v>
          </cell>
        </row>
        <row r="85">
          <cell r="B85" t="str">
            <v>France,FR</v>
          </cell>
        </row>
        <row r="86">
          <cell r="B86" t="str">
            <v>French Guiana,GF</v>
          </cell>
        </row>
        <row r="87">
          <cell r="B87" t="str">
            <v>French Polynesia,PF</v>
          </cell>
        </row>
        <row r="88">
          <cell r="B88" t="str">
            <v>French Southern Territories,TF</v>
          </cell>
        </row>
        <row r="89">
          <cell r="B89" t="str">
            <v>Gabon,GA</v>
          </cell>
        </row>
        <row r="90">
          <cell r="B90" t="str">
            <v>Gambia,GM</v>
          </cell>
        </row>
        <row r="91">
          <cell r="B91" t="str">
            <v>Georgia,GE</v>
          </cell>
        </row>
        <row r="92">
          <cell r="B92" t="str">
            <v>Germany,DE</v>
          </cell>
        </row>
        <row r="93">
          <cell r="B93" t="str">
            <v>Ghana,GH</v>
          </cell>
        </row>
        <row r="94">
          <cell r="B94" t="str">
            <v>Gibraltar,GI</v>
          </cell>
        </row>
        <row r="95">
          <cell r="B95" t="str">
            <v>Greece,GR</v>
          </cell>
        </row>
        <row r="96">
          <cell r="B96" t="str">
            <v>Greenland,GL</v>
          </cell>
        </row>
        <row r="97">
          <cell r="B97" t="str">
            <v>Grenada,GD</v>
          </cell>
        </row>
        <row r="98">
          <cell r="B98" t="str">
            <v>Guadeloupe,GP</v>
          </cell>
        </row>
        <row r="99">
          <cell r="B99" t="str">
            <v>Guam,GU</v>
          </cell>
        </row>
        <row r="100">
          <cell r="B100" t="str">
            <v>Guatemala,GT</v>
          </cell>
        </row>
        <row r="101">
          <cell r="B101" t="str">
            <v>Guernsey,GG</v>
          </cell>
        </row>
        <row r="102">
          <cell r="B102" t="str">
            <v>Guinea,GN</v>
          </cell>
        </row>
        <row r="103">
          <cell r="B103" t="str">
            <v>Guinea-Bissau,GW</v>
          </cell>
        </row>
        <row r="104">
          <cell r="B104" t="str">
            <v>Guyana,GY</v>
          </cell>
        </row>
        <row r="105">
          <cell r="B105" t="str">
            <v>Haiti,HT</v>
          </cell>
        </row>
        <row r="106">
          <cell r="B106" t="str">
            <v>Heard Island and McDonald Islands,HM</v>
          </cell>
        </row>
        <row r="107">
          <cell r="B107" t="str">
            <v>Holy See (Vatican City State),VA</v>
          </cell>
        </row>
        <row r="108">
          <cell r="B108" t="str">
            <v>Honduras,HN</v>
          </cell>
        </row>
        <row r="109">
          <cell r="B109" t="str">
            <v>Hong Kong,HK</v>
          </cell>
        </row>
        <row r="110">
          <cell r="B110" t="str">
            <v>Hungary,HU</v>
          </cell>
        </row>
        <row r="111">
          <cell r="B111" t="str">
            <v>Iceland,IS</v>
          </cell>
        </row>
        <row r="112">
          <cell r="B112" t="str">
            <v>India,IN</v>
          </cell>
        </row>
        <row r="113">
          <cell r="B113" t="str">
            <v>Indonesia,ID</v>
          </cell>
        </row>
        <row r="114">
          <cell r="B114" t="str">
            <v>"Iran, Islamic Republic of",IR</v>
          </cell>
        </row>
        <row r="115">
          <cell r="B115" t="str">
            <v>Iraq,IQ</v>
          </cell>
        </row>
        <row r="116">
          <cell r="B116" t="str">
            <v>Ireland,IE</v>
          </cell>
        </row>
        <row r="117">
          <cell r="B117" t="str">
            <v>Isle of Man,IM</v>
          </cell>
        </row>
        <row r="118">
          <cell r="B118" t="str">
            <v>Israel,IL</v>
          </cell>
        </row>
        <row r="119">
          <cell r="B119" t="str">
            <v>Italy,IT</v>
          </cell>
        </row>
        <row r="120">
          <cell r="B120" t="str">
            <v>Jamaica,JM</v>
          </cell>
        </row>
        <row r="121">
          <cell r="B121" t="str">
            <v>Japan,JP</v>
          </cell>
        </row>
        <row r="122">
          <cell r="B122" t="str">
            <v>Jersey,JE</v>
          </cell>
        </row>
        <row r="123">
          <cell r="B123" t="str">
            <v>Jordan,JO</v>
          </cell>
        </row>
        <row r="124">
          <cell r="B124" t="str">
            <v>Kazakhstan,KZ</v>
          </cell>
        </row>
        <row r="125">
          <cell r="B125" t="str">
            <v>Kenya,KE</v>
          </cell>
        </row>
        <row r="126">
          <cell r="B126" t="str">
            <v>Kiribati,KI</v>
          </cell>
        </row>
        <row r="127">
          <cell r="B127" t="str">
            <v>"Korea, Democratic People's Republic of",KP</v>
          </cell>
        </row>
        <row r="128">
          <cell r="B128" t="str">
            <v>"Korea, Republic of",KR</v>
          </cell>
        </row>
        <row r="129">
          <cell r="B129" t="str">
            <v>Kuwait,KW</v>
          </cell>
        </row>
        <row r="130">
          <cell r="B130" t="str">
            <v>Kyrgyzstan,KG</v>
          </cell>
        </row>
        <row r="131">
          <cell r="B131" t="str">
            <v>Lao People's Democratic Republic,LA</v>
          </cell>
        </row>
        <row r="132">
          <cell r="B132" t="str">
            <v>Latvia,LV</v>
          </cell>
        </row>
        <row r="133">
          <cell r="B133" t="str">
            <v>Lebanon,LB</v>
          </cell>
        </row>
        <row r="134">
          <cell r="B134" t="str">
            <v>Lesotho,LS</v>
          </cell>
        </row>
        <row r="135">
          <cell r="B135" t="str">
            <v>Liberia,LR</v>
          </cell>
        </row>
        <row r="136">
          <cell r="B136" t="str">
            <v>Libya,LY</v>
          </cell>
        </row>
        <row r="137">
          <cell r="B137" t="str">
            <v>Liechtenstein,LI</v>
          </cell>
        </row>
        <row r="138">
          <cell r="B138" t="str">
            <v>Lithuania,LT</v>
          </cell>
        </row>
        <row r="139">
          <cell r="B139" t="str">
            <v>Luxembourg,LU</v>
          </cell>
        </row>
        <row r="140">
          <cell r="B140" t="str">
            <v>Macao,MO</v>
          </cell>
        </row>
        <row r="141">
          <cell r="B141" t="str">
            <v>"Macedonia, the Former Yugoslav Republic of",MK</v>
          </cell>
        </row>
        <row r="142">
          <cell r="B142" t="str">
            <v>Madagascar,MG</v>
          </cell>
        </row>
        <row r="143">
          <cell r="B143" t="str">
            <v>Malawi,MW</v>
          </cell>
        </row>
        <row r="144">
          <cell r="B144" t="str">
            <v>Malaysia,MY</v>
          </cell>
        </row>
        <row r="145">
          <cell r="B145" t="str">
            <v>Maldives,MV</v>
          </cell>
        </row>
        <row r="146">
          <cell r="B146" t="str">
            <v>Mali,ML</v>
          </cell>
        </row>
        <row r="147">
          <cell r="B147" t="str">
            <v>Malta,MT</v>
          </cell>
        </row>
        <row r="148">
          <cell r="B148" t="str">
            <v>Marshall Islands,MH</v>
          </cell>
        </row>
        <row r="149">
          <cell r="B149" t="str">
            <v>Martinique,MQ</v>
          </cell>
        </row>
        <row r="150">
          <cell r="B150" t="str">
            <v>Mauritania,MR</v>
          </cell>
        </row>
        <row r="151">
          <cell r="B151" t="str">
            <v>Mauritius,MU</v>
          </cell>
        </row>
        <row r="152">
          <cell r="B152" t="str">
            <v>Mayotte,YT</v>
          </cell>
        </row>
        <row r="153">
          <cell r="B153" t="str">
            <v>Mexico,MX</v>
          </cell>
        </row>
        <row r="154">
          <cell r="B154" t="str">
            <v>"Micronesia, Federated States of",FM</v>
          </cell>
        </row>
        <row r="155">
          <cell r="B155" t="str">
            <v>"Moldova, Republic of",MD</v>
          </cell>
        </row>
        <row r="156">
          <cell r="B156" t="str">
            <v>Monaco,MC</v>
          </cell>
        </row>
        <row r="157">
          <cell r="B157" t="str">
            <v>Mongolia,MN</v>
          </cell>
        </row>
        <row r="158">
          <cell r="B158" t="str">
            <v>Montenegro,ME</v>
          </cell>
        </row>
        <row r="159">
          <cell r="B159" t="str">
            <v>Montserrat,MS</v>
          </cell>
        </row>
        <row r="160">
          <cell r="B160" t="str">
            <v>Morocco,MA</v>
          </cell>
        </row>
        <row r="161">
          <cell r="B161" t="str">
            <v>Mozambique,MZ</v>
          </cell>
        </row>
        <row r="162">
          <cell r="B162" t="str">
            <v>Myanmar,MM</v>
          </cell>
        </row>
        <row r="163">
          <cell r="B163" t="str">
            <v>Namibia,NA</v>
          </cell>
        </row>
        <row r="164">
          <cell r="B164" t="str">
            <v>Nauru,NR</v>
          </cell>
        </row>
        <row r="165">
          <cell r="B165" t="str">
            <v>Nepal,NP</v>
          </cell>
        </row>
        <row r="166">
          <cell r="B166" t="str">
            <v>Netherlands,NL</v>
          </cell>
        </row>
        <row r="167">
          <cell r="B167" t="str">
            <v>New Caledonia,NC</v>
          </cell>
        </row>
        <row r="168">
          <cell r="B168" t="str">
            <v>New Zealand,NZ</v>
          </cell>
        </row>
        <row r="169">
          <cell r="B169" t="str">
            <v>Nicaragua,NI</v>
          </cell>
        </row>
        <row r="170">
          <cell r="B170" t="str">
            <v>Niger,NE</v>
          </cell>
        </row>
        <row r="171">
          <cell r="B171" t="str">
            <v>Nigeria,NG</v>
          </cell>
        </row>
        <row r="172">
          <cell r="B172" t="str">
            <v>Niue,NU</v>
          </cell>
        </row>
        <row r="173">
          <cell r="B173" t="str">
            <v>Norfolk Island,NF</v>
          </cell>
        </row>
        <row r="174">
          <cell r="B174" t="str">
            <v>Northern Mariana Islands,MP</v>
          </cell>
        </row>
        <row r="175">
          <cell r="B175" t="str">
            <v>Norway,NO</v>
          </cell>
        </row>
        <row r="176">
          <cell r="B176" t="str">
            <v>Oman,OM</v>
          </cell>
        </row>
        <row r="177">
          <cell r="B177" t="str">
            <v>Pakistan,PK</v>
          </cell>
        </row>
        <row r="178">
          <cell r="B178" t="str">
            <v>Palau,PW</v>
          </cell>
        </row>
        <row r="179">
          <cell r="B179" t="str">
            <v>"Palestine, State of",PS</v>
          </cell>
        </row>
        <row r="180">
          <cell r="B180" t="str">
            <v>Panama,PA</v>
          </cell>
        </row>
        <row r="181">
          <cell r="B181" t="str">
            <v>Papua New Guinea,PG</v>
          </cell>
        </row>
        <row r="182">
          <cell r="B182" t="str">
            <v>Paraguay,PY</v>
          </cell>
        </row>
        <row r="183">
          <cell r="B183" t="str">
            <v>Peru,PE</v>
          </cell>
        </row>
        <row r="184">
          <cell r="B184" t="str">
            <v>Philippines,PH</v>
          </cell>
        </row>
        <row r="185">
          <cell r="B185" t="str">
            <v>Pitcairn,PN</v>
          </cell>
        </row>
        <row r="186">
          <cell r="B186" t="str">
            <v>Poland,PL</v>
          </cell>
        </row>
        <row r="187">
          <cell r="B187" t="str">
            <v>Portugal,PT</v>
          </cell>
        </row>
        <row r="188">
          <cell r="B188" t="str">
            <v>Puerto Rico,PR</v>
          </cell>
        </row>
        <row r="189">
          <cell r="B189" t="str">
            <v>Qatar,QA</v>
          </cell>
        </row>
        <row r="190">
          <cell r="B190" t="str">
            <v>Réunion,RE</v>
          </cell>
        </row>
        <row r="191">
          <cell r="B191" t="str">
            <v>Romania,RO</v>
          </cell>
        </row>
        <row r="192">
          <cell r="B192" t="str">
            <v>Russian Federation,RU</v>
          </cell>
        </row>
        <row r="193">
          <cell r="B193" t="str">
            <v>Rwanda,RW</v>
          </cell>
        </row>
        <row r="194">
          <cell r="B194" t="str">
            <v>Saint Barthélemy,BL</v>
          </cell>
        </row>
        <row r="195">
          <cell r="B195" t="str">
            <v>"Saint Helena, Ascension and Tristan da Cunha",SH</v>
          </cell>
        </row>
        <row r="196">
          <cell r="B196" t="str">
            <v>Saint Kitts and Nevis,KN</v>
          </cell>
        </row>
        <row r="197">
          <cell r="B197" t="str">
            <v>Saint Lucia,LC</v>
          </cell>
        </row>
        <row r="198">
          <cell r="B198" t="str">
            <v>Saint Martin (French part),MF</v>
          </cell>
        </row>
        <row r="199">
          <cell r="B199" t="str">
            <v>Saint Pierre and Miquelon,PM</v>
          </cell>
        </row>
        <row r="200">
          <cell r="B200" t="str">
            <v>Saint Vincent and the Grenadines,VC</v>
          </cell>
        </row>
        <row r="201">
          <cell r="B201" t="str">
            <v>Samoa,WS</v>
          </cell>
        </row>
        <row r="202">
          <cell r="B202" t="str">
            <v>San Marino,SM</v>
          </cell>
        </row>
        <row r="203">
          <cell r="B203" t="str">
            <v>Sao Tome and Principe,ST</v>
          </cell>
        </row>
        <row r="204">
          <cell r="B204" t="str">
            <v>Saudi Arabia,SA</v>
          </cell>
        </row>
        <row r="205">
          <cell r="B205" t="str">
            <v>Senegal,SN</v>
          </cell>
        </row>
        <row r="206">
          <cell r="B206" t="str">
            <v>Serbia,RS</v>
          </cell>
        </row>
        <row r="207">
          <cell r="B207" t="str">
            <v>Seychelles,SC</v>
          </cell>
        </row>
        <row r="208">
          <cell r="B208" t="str">
            <v>Sierra Leone,SL</v>
          </cell>
        </row>
        <row r="209">
          <cell r="B209" t="str">
            <v>Singapore,SG</v>
          </cell>
        </row>
        <row r="210">
          <cell r="B210" t="str">
            <v>Sint Maarten (Dutch part),SX</v>
          </cell>
        </row>
        <row r="211">
          <cell r="B211" t="str">
            <v>Slovakia,SK</v>
          </cell>
        </row>
        <row r="212">
          <cell r="B212" t="str">
            <v>Slovenia,SI</v>
          </cell>
        </row>
        <row r="213">
          <cell r="B213" t="str">
            <v>Solomon Islands,SB</v>
          </cell>
        </row>
        <row r="214">
          <cell r="B214" t="str">
            <v>Somalia,SO</v>
          </cell>
        </row>
        <row r="215">
          <cell r="B215" t="str">
            <v>South Africa,ZA</v>
          </cell>
        </row>
        <row r="216">
          <cell r="B216" t="str">
            <v>South Georgia and the South Sandwich Islands,GS</v>
          </cell>
        </row>
        <row r="217">
          <cell r="B217" t="str">
            <v>South Sudan,SS</v>
          </cell>
        </row>
        <row r="218">
          <cell r="B218" t="str">
            <v>Spain,ES</v>
          </cell>
        </row>
        <row r="219">
          <cell r="B219" t="str">
            <v>Sri Lanka,LK</v>
          </cell>
        </row>
        <row r="220">
          <cell r="B220" t="str">
            <v>Sudan,SD</v>
          </cell>
        </row>
        <row r="221">
          <cell r="B221" t="str">
            <v>Suriname,SR</v>
          </cell>
        </row>
        <row r="222">
          <cell r="B222" t="str">
            <v>Svalbard and Jan Mayen,SJ</v>
          </cell>
        </row>
        <row r="223">
          <cell r="B223" t="str">
            <v>Swaziland,SZ</v>
          </cell>
        </row>
        <row r="224">
          <cell r="B224" t="str">
            <v>Sweden,SE</v>
          </cell>
        </row>
        <row r="225">
          <cell r="B225" t="str">
            <v>Switzerland,CH</v>
          </cell>
        </row>
        <row r="226">
          <cell r="B226" t="str">
            <v>Syrian Arab Republic,SY</v>
          </cell>
        </row>
        <row r="227">
          <cell r="B227" t="str">
            <v>"Taiwan, Province of China",TW</v>
          </cell>
        </row>
        <row r="228">
          <cell r="B228" t="str">
            <v>Tajikistan,TJ</v>
          </cell>
        </row>
        <row r="229">
          <cell r="B229" t="str">
            <v>"Tanzania, United Republic of",TZ</v>
          </cell>
        </row>
        <row r="230">
          <cell r="B230" t="str">
            <v>Thailand,TH</v>
          </cell>
        </row>
        <row r="231">
          <cell r="B231" t="str">
            <v>Timor-Leste,TL</v>
          </cell>
        </row>
        <row r="232">
          <cell r="B232" t="str">
            <v>Togo,TG</v>
          </cell>
        </row>
        <row r="233">
          <cell r="B233" t="str">
            <v>Tokelau,TK</v>
          </cell>
        </row>
        <row r="234">
          <cell r="B234" t="str">
            <v>Tonga,TO</v>
          </cell>
        </row>
        <row r="235">
          <cell r="B235" t="str">
            <v>Trinidad and Tobago,TT</v>
          </cell>
        </row>
        <row r="236">
          <cell r="B236" t="str">
            <v>Tunisia,TN</v>
          </cell>
        </row>
        <row r="237">
          <cell r="B237" t="str">
            <v>Turkey,TR</v>
          </cell>
        </row>
        <row r="238">
          <cell r="B238" t="str">
            <v>Turkmenistan,TM</v>
          </cell>
        </row>
        <row r="239">
          <cell r="B239" t="str">
            <v>Turks and Caicos Islands,TC</v>
          </cell>
        </row>
        <row r="240">
          <cell r="B240" t="str">
            <v>Tuvalu,TV</v>
          </cell>
        </row>
        <row r="241">
          <cell r="B241" t="str">
            <v>Uganda,UG</v>
          </cell>
        </row>
        <row r="242">
          <cell r="B242" t="str">
            <v>Ukraine,UA</v>
          </cell>
        </row>
        <row r="243">
          <cell r="B243" t="str">
            <v>United Arab Emirates,AE</v>
          </cell>
        </row>
        <row r="244">
          <cell r="B244" t="str">
            <v>United Kingdom,GB</v>
          </cell>
        </row>
        <row r="245">
          <cell r="B245" t="str">
            <v>United States,US</v>
          </cell>
        </row>
        <row r="246">
          <cell r="B246" t="str">
            <v>United States Minor Outlying Islands,UM</v>
          </cell>
        </row>
        <row r="247">
          <cell r="B247" t="str">
            <v>Uruguay,UY</v>
          </cell>
        </row>
        <row r="248">
          <cell r="B248" t="str">
            <v>Uzbekistan,UZ</v>
          </cell>
        </row>
        <row r="249">
          <cell r="B249" t="str">
            <v>Vanuatu,VU</v>
          </cell>
        </row>
        <row r="250">
          <cell r="B250" t="str">
            <v>"Venezuela, Bolivarian Republic of",VE</v>
          </cell>
        </row>
        <row r="251">
          <cell r="B251" t="str">
            <v>Viet Nam,VN</v>
          </cell>
        </row>
        <row r="252">
          <cell r="B252" t="str">
            <v>"Virgin Islands, British",VG</v>
          </cell>
        </row>
        <row r="253">
          <cell r="B253" t="str">
            <v>"Virgin Islands, U.S.",VI</v>
          </cell>
        </row>
        <row r="254">
          <cell r="B254" t="str">
            <v>Wallis and Futuna,WF</v>
          </cell>
        </row>
        <row r="255">
          <cell r="B255" t="str">
            <v>Western Sahara,EH</v>
          </cell>
        </row>
        <row r="256">
          <cell r="B256" t="str">
            <v>Yemen,YE</v>
          </cell>
        </row>
        <row r="257">
          <cell r="B257" t="str">
            <v>Zambia,ZM</v>
          </cell>
        </row>
        <row r="258">
          <cell r="B258" t="str">
            <v>Zimbabwe,ZW</v>
          </cell>
        </row>
        <row r="262">
          <cell r="B262" t="str">
            <v>N/A</v>
          </cell>
        </row>
        <row r="263">
          <cell r="B263" t="str">
            <v>Retail</v>
          </cell>
        </row>
        <row r="264">
          <cell r="B264" t="str">
            <v>Professional</v>
          </cell>
        </row>
        <row r="265">
          <cell r="B265" t="str">
            <v>Eligible Counterparty</v>
          </cell>
        </row>
        <row r="269">
          <cell r="B269" t="str">
            <v>N/A</v>
          </cell>
        </row>
        <row r="270">
          <cell r="B270" t="str">
            <v>Central Bank</v>
          </cell>
        </row>
        <row r="271">
          <cell r="B271" t="str">
            <v>Credit Institution</v>
          </cell>
        </row>
        <row r="272">
          <cell r="B272" t="str">
            <v>Bank in third Country</v>
          </cell>
        </row>
        <row r="273">
          <cell r="B273" t="str">
            <v>Qualifying Market Fund</v>
          </cell>
        </row>
        <row r="274">
          <cell r="B274" t="str">
            <v>Payment Institution</v>
          </cell>
        </row>
        <row r="275">
          <cell r="B275" t="str">
            <v>Investment Firm</v>
          </cell>
        </row>
        <row r="276">
          <cell r="B276" t="str">
            <v>Other</v>
          </cell>
        </row>
        <row r="279">
          <cell r="B279" t="str">
            <v>Related</v>
          </cell>
        </row>
        <row r="280">
          <cell r="B280" t="str">
            <v>Non-Related</v>
          </cell>
        </row>
        <row r="281">
          <cell r="B281" t="str">
            <v>N/A</v>
          </cell>
        </row>
        <row r="313">
          <cell r="B313" t="str">
            <v>On-Balance Sheet</v>
          </cell>
        </row>
        <row r="314">
          <cell r="B314" t="str">
            <v>Off- Balance Sheet</v>
          </cell>
        </row>
        <row r="315">
          <cell r="B315" t="str">
            <v>N/A</v>
          </cell>
        </row>
        <row r="318">
          <cell r="B318" t="str">
            <v>YES</v>
          </cell>
        </row>
        <row r="319">
          <cell r="B319" t="str">
            <v>NO</v>
          </cell>
        </row>
        <row r="322">
          <cell r="B322" t="str">
            <v>Solo</v>
          </cell>
        </row>
        <row r="323">
          <cell r="B323" t="str">
            <v>Consolidated</v>
          </cell>
        </row>
        <row r="326">
          <cell r="B326" t="str">
            <v>0-50</v>
          </cell>
        </row>
        <row r="327">
          <cell r="B327" t="str">
            <v>0-100</v>
          </cell>
        </row>
        <row r="328">
          <cell r="B328" t="str">
            <v>0-200</v>
          </cell>
        </row>
        <row r="329">
          <cell r="B329" t="str">
            <v>0-500</v>
          </cell>
        </row>
        <row r="330">
          <cell r="B330" t="str">
            <v>0-1.000</v>
          </cell>
        </row>
        <row r="331">
          <cell r="B331" t="str">
            <v>Other</v>
          </cell>
        </row>
        <row r="332">
          <cell r="B332" t="str">
            <v>N/A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ction A"/>
      <sheetName val="Section B"/>
      <sheetName val="Section C"/>
      <sheetName val="Section D"/>
      <sheetName val="Section E"/>
      <sheetName val="Section F"/>
      <sheetName val="Section G"/>
      <sheetName val="Validation Tests"/>
      <sheetName val="Allowed Values"/>
    </sheetNames>
    <sheetDataSet>
      <sheetData sheetId="0" refreshError="1"/>
      <sheetData sheetId="1">
        <row r="35">
          <cell r="C35" t="str">
            <v>FALSE</v>
          </cell>
        </row>
      </sheetData>
      <sheetData sheetId="2"/>
      <sheetData sheetId="3"/>
      <sheetData sheetId="4"/>
      <sheetData sheetId="5"/>
      <sheetData sheetId="6"/>
      <sheetData sheetId="7"/>
      <sheetData sheetId="8"/>
      <sheetData sheetId="9">
        <row r="9">
          <cell r="B9" t="str">
            <v>YES</v>
          </cell>
        </row>
        <row r="10">
          <cell r="B10" t="str">
            <v>NO</v>
          </cell>
        </row>
        <row r="13">
          <cell r="B13" t="str">
            <v>N/A</v>
          </cell>
        </row>
        <row r="14">
          <cell r="B14" t="str">
            <v>Afghanistan,AF</v>
          </cell>
        </row>
        <row r="15">
          <cell r="B15" t="str">
            <v>Åland Islands,AX</v>
          </cell>
        </row>
        <row r="16">
          <cell r="B16" t="str">
            <v>Albania,AL</v>
          </cell>
        </row>
        <row r="17">
          <cell r="B17" t="str">
            <v>Algeria,DZ</v>
          </cell>
        </row>
        <row r="18">
          <cell r="B18" t="str">
            <v>American Samoa,AS</v>
          </cell>
        </row>
        <row r="19">
          <cell r="B19" t="str">
            <v>Andorra,AD</v>
          </cell>
        </row>
        <row r="20">
          <cell r="B20" t="str">
            <v>Angola,AO</v>
          </cell>
        </row>
        <row r="21">
          <cell r="B21" t="str">
            <v>Anguilla,AI</v>
          </cell>
        </row>
        <row r="22">
          <cell r="B22" t="str">
            <v>Antarctica,AQ</v>
          </cell>
        </row>
        <row r="23">
          <cell r="B23" t="str">
            <v>Antigua and Barbuda,AG</v>
          </cell>
        </row>
        <row r="24">
          <cell r="B24" t="str">
            <v>Argentina,AR</v>
          </cell>
        </row>
        <row r="25">
          <cell r="B25" t="str">
            <v>Armenia,AM</v>
          </cell>
        </row>
        <row r="26">
          <cell r="B26" t="str">
            <v>Aruba,AW</v>
          </cell>
        </row>
        <row r="27">
          <cell r="B27" t="str">
            <v>Australia,AU</v>
          </cell>
        </row>
        <row r="28">
          <cell r="B28" t="str">
            <v>Austria,AT</v>
          </cell>
        </row>
        <row r="29">
          <cell r="B29" t="str">
            <v>Azerbaijan,AZ</v>
          </cell>
        </row>
        <row r="30">
          <cell r="B30" t="str">
            <v>Bahamas,BS</v>
          </cell>
        </row>
        <row r="31">
          <cell r="B31" t="str">
            <v>Bahrain,BH</v>
          </cell>
        </row>
        <row r="32">
          <cell r="B32" t="str">
            <v>Bangladesh,BD</v>
          </cell>
        </row>
        <row r="33">
          <cell r="B33" t="str">
            <v>Barbados,BB</v>
          </cell>
        </row>
        <row r="34">
          <cell r="B34" t="str">
            <v>Belarus,BY</v>
          </cell>
        </row>
        <row r="35">
          <cell r="B35" t="str">
            <v>Belgium,BE</v>
          </cell>
        </row>
        <row r="36">
          <cell r="B36" t="str">
            <v>Belize,BZ</v>
          </cell>
        </row>
        <row r="37">
          <cell r="B37" t="str">
            <v>Benin,BJ</v>
          </cell>
        </row>
        <row r="38">
          <cell r="B38" t="str">
            <v>Bermuda,BM</v>
          </cell>
        </row>
        <row r="39">
          <cell r="B39" t="str">
            <v>Bhutan,BT</v>
          </cell>
        </row>
        <row r="40">
          <cell r="B40" t="str">
            <v>"Bolivia, Plurinational State of",BO</v>
          </cell>
        </row>
        <row r="41">
          <cell r="B41" t="str">
            <v>"Bonaire, Sint Eustatius and Saba",BQ</v>
          </cell>
        </row>
        <row r="42">
          <cell r="B42" t="str">
            <v>Bosnia and Herzegovina,BA</v>
          </cell>
        </row>
        <row r="43">
          <cell r="B43" t="str">
            <v>Botswana,BW</v>
          </cell>
        </row>
        <row r="44">
          <cell r="B44" t="str">
            <v>Bouvet Island,BV</v>
          </cell>
        </row>
        <row r="45">
          <cell r="B45" t="str">
            <v>Brazil,BR</v>
          </cell>
        </row>
        <row r="46">
          <cell r="B46" t="str">
            <v>British Indian Ocean Territory,IO</v>
          </cell>
        </row>
        <row r="47">
          <cell r="B47" t="str">
            <v>Brunei Darussalam,BN</v>
          </cell>
        </row>
        <row r="48">
          <cell r="B48" t="str">
            <v>Bulgaria,BG</v>
          </cell>
        </row>
        <row r="49">
          <cell r="B49" t="str">
            <v>Burkina Faso,BF</v>
          </cell>
        </row>
        <row r="50">
          <cell r="B50" t="str">
            <v>Burundi,BI</v>
          </cell>
        </row>
        <row r="51">
          <cell r="B51" t="str">
            <v>Cambodia,KH</v>
          </cell>
        </row>
        <row r="52">
          <cell r="B52" t="str">
            <v>Cameroon,CM</v>
          </cell>
        </row>
        <row r="53">
          <cell r="B53" t="str">
            <v>Canada,CA</v>
          </cell>
        </row>
        <row r="54">
          <cell r="B54" t="str">
            <v>Cape Verde,CV</v>
          </cell>
        </row>
        <row r="55">
          <cell r="B55" t="str">
            <v>Cayman Islands,KY</v>
          </cell>
        </row>
        <row r="56">
          <cell r="B56" t="str">
            <v>Central African Republic,CF</v>
          </cell>
        </row>
        <row r="57">
          <cell r="B57" t="str">
            <v>Chad,TD</v>
          </cell>
        </row>
        <row r="58">
          <cell r="B58" t="str">
            <v>Chile,CL</v>
          </cell>
        </row>
        <row r="59">
          <cell r="B59" t="str">
            <v>China,CN</v>
          </cell>
        </row>
        <row r="60">
          <cell r="B60" t="str">
            <v>Christmas Island,CX</v>
          </cell>
        </row>
        <row r="61">
          <cell r="B61" t="str">
            <v>Cocos (Keeling) Islands,CC</v>
          </cell>
        </row>
        <row r="62">
          <cell r="B62" t="str">
            <v>Colombia,CO</v>
          </cell>
        </row>
        <row r="63">
          <cell r="B63" t="str">
            <v>Comoros,KM</v>
          </cell>
        </row>
        <row r="64">
          <cell r="B64" t="str">
            <v>Congo,CG</v>
          </cell>
        </row>
        <row r="65">
          <cell r="B65" t="str">
            <v>"Congo, the Democratic Republic of the",CD</v>
          </cell>
        </row>
        <row r="66">
          <cell r="B66" t="str">
            <v>Cook Islands,CK</v>
          </cell>
        </row>
        <row r="67">
          <cell r="B67" t="str">
            <v>Costa Rica,CR</v>
          </cell>
        </row>
        <row r="68">
          <cell r="B68" t="str">
            <v>Côte d'Ivoire,CI</v>
          </cell>
        </row>
        <row r="69">
          <cell r="B69" t="str">
            <v>Croatia,HR</v>
          </cell>
        </row>
        <row r="70">
          <cell r="B70" t="str">
            <v>Cuba,CU</v>
          </cell>
        </row>
        <row r="71">
          <cell r="B71" t="str">
            <v>Curaçao,CW</v>
          </cell>
        </row>
        <row r="72">
          <cell r="B72" t="str">
            <v>Cyprus,CY</v>
          </cell>
        </row>
        <row r="73">
          <cell r="B73" t="str">
            <v>Czech Republic,CZ</v>
          </cell>
        </row>
        <row r="74">
          <cell r="B74" t="str">
            <v>Denmark,DK</v>
          </cell>
        </row>
        <row r="75">
          <cell r="B75" t="str">
            <v>Djibouti,DJ</v>
          </cell>
        </row>
        <row r="76">
          <cell r="B76" t="str">
            <v>Dominica,DM</v>
          </cell>
        </row>
        <row r="77">
          <cell r="B77" t="str">
            <v>Dominican Republic,DO</v>
          </cell>
        </row>
        <row r="78">
          <cell r="B78" t="str">
            <v>Ecuador,EC</v>
          </cell>
        </row>
        <row r="79">
          <cell r="B79" t="str">
            <v>Egypt,EG</v>
          </cell>
        </row>
        <row r="80">
          <cell r="B80" t="str">
            <v>El Salvador,SV</v>
          </cell>
        </row>
        <row r="81">
          <cell r="B81" t="str">
            <v>Equatorial Guinea,GQ</v>
          </cell>
        </row>
        <row r="82">
          <cell r="B82" t="str">
            <v>Eritrea,ER</v>
          </cell>
        </row>
        <row r="83">
          <cell r="B83" t="str">
            <v>Estonia,EE</v>
          </cell>
        </row>
        <row r="84">
          <cell r="B84" t="str">
            <v>Ethiopia,ET</v>
          </cell>
        </row>
        <row r="85">
          <cell r="B85" t="str">
            <v>Falkland Islands (Malvinas),FK</v>
          </cell>
        </row>
        <row r="86">
          <cell r="B86" t="str">
            <v>Faroe Islands,FO</v>
          </cell>
        </row>
        <row r="87">
          <cell r="B87" t="str">
            <v>Fiji,FJ</v>
          </cell>
        </row>
        <row r="88">
          <cell r="B88" t="str">
            <v>Finland,FI</v>
          </cell>
        </row>
        <row r="89">
          <cell r="B89" t="str">
            <v>France,FR</v>
          </cell>
        </row>
        <row r="90">
          <cell r="B90" t="str">
            <v>French Guiana,GF</v>
          </cell>
        </row>
        <row r="91">
          <cell r="B91" t="str">
            <v>French Polynesia,PF</v>
          </cell>
        </row>
        <row r="92">
          <cell r="B92" t="str">
            <v>French Southern Territories,TF</v>
          </cell>
        </row>
        <row r="93">
          <cell r="B93" t="str">
            <v>Gabon,GA</v>
          </cell>
        </row>
        <row r="94">
          <cell r="B94" t="str">
            <v>Gambia,GM</v>
          </cell>
        </row>
        <row r="95">
          <cell r="B95" t="str">
            <v>Georgia,GE</v>
          </cell>
        </row>
        <row r="96">
          <cell r="B96" t="str">
            <v>Germany,DE</v>
          </cell>
        </row>
        <row r="97">
          <cell r="B97" t="str">
            <v>Ghana,GH</v>
          </cell>
        </row>
        <row r="98">
          <cell r="B98" t="str">
            <v>Gibraltar,GI</v>
          </cell>
        </row>
        <row r="99">
          <cell r="B99" t="str">
            <v>Greece,GR</v>
          </cell>
        </row>
        <row r="100">
          <cell r="B100" t="str">
            <v>Greenland,GL</v>
          </cell>
        </row>
        <row r="101">
          <cell r="B101" t="str">
            <v>Grenada,GD</v>
          </cell>
        </row>
        <row r="102">
          <cell r="B102" t="str">
            <v>Guadeloupe,GP</v>
          </cell>
        </row>
        <row r="103">
          <cell r="B103" t="str">
            <v>Guam,GU</v>
          </cell>
        </row>
        <row r="104">
          <cell r="B104" t="str">
            <v>Guatemala,GT</v>
          </cell>
        </row>
        <row r="105">
          <cell r="B105" t="str">
            <v>Guernsey,GG</v>
          </cell>
        </row>
        <row r="106">
          <cell r="B106" t="str">
            <v>Guinea,GN</v>
          </cell>
        </row>
        <row r="107">
          <cell r="B107" t="str">
            <v>Guinea-Bissau,GW</v>
          </cell>
        </row>
        <row r="108">
          <cell r="B108" t="str">
            <v>Guyana,GY</v>
          </cell>
        </row>
        <row r="109">
          <cell r="B109" t="str">
            <v>Haiti,HT</v>
          </cell>
        </row>
        <row r="110">
          <cell r="B110" t="str">
            <v>Heard Island and McDonald Islands,HM</v>
          </cell>
        </row>
        <row r="111">
          <cell r="B111" t="str">
            <v>Holy See (Vatican City State),VA</v>
          </cell>
        </row>
        <row r="112">
          <cell r="B112" t="str">
            <v>Honduras,HN</v>
          </cell>
        </row>
        <row r="113">
          <cell r="B113" t="str">
            <v>Hong Kong,HK</v>
          </cell>
        </row>
        <row r="114">
          <cell r="B114" t="str">
            <v>Hungary,HU</v>
          </cell>
        </row>
        <row r="115">
          <cell r="B115" t="str">
            <v>Iceland,IS</v>
          </cell>
        </row>
        <row r="116">
          <cell r="B116" t="str">
            <v>India,IN</v>
          </cell>
        </row>
        <row r="117">
          <cell r="B117" t="str">
            <v>Indonesia,ID</v>
          </cell>
        </row>
        <row r="118">
          <cell r="B118" t="str">
            <v>"Iran, Islamic Republic of",IR</v>
          </cell>
        </row>
        <row r="119">
          <cell r="B119" t="str">
            <v>Iraq,IQ</v>
          </cell>
        </row>
        <row r="120">
          <cell r="B120" t="str">
            <v>Ireland,IE</v>
          </cell>
        </row>
        <row r="121">
          <cell r="B121" t="str">
            <v>Isle of Man,IM</v>
          </cell>
        </row>
        <row r="122">
          <cell r="B122" t="str">
            <v>Israel,IL</v>
          </cell>
        </row>
        <row r="123">
          <cell r="B123" t="str">
            <v>Italy,IT</v>
          </cell>
        </row>
        <row r="124">
          <cell r="B124" t="str">
            <v>Jamaica,JM</v>
          </cell>
        </row>
        <row r="125">
          <cell r="B125" t="str">
            <v>Japan,JP</v>
          </cell>
        </row>
        <row r="126">
          <cell r="B126" t="str">
            <v>Jersey,JE</v>
          </cell>
        </row>
        <row r="127">
          <cell r="B127" t="str">
            <v>Jordan,JO</v>
          </cell>
        </row>
        <row r="128">
          <cell r="B128" t="str">
            <v>Kazakhstan,KZ</v>
          </cell>
        </row>
        <row r="129">
          <cell r="B129" t="str">
            <v>Kenya,KE</v>
          </cell>
        </row>
        <row r="130">
          <cell r="B130" t="str">
            <v>Kiribati,KI</v>
          </cell>
        </row>
        <row r="131">
          <cell r="B131" t="str">
            <v>"Korea, Democratic People's Republic of",KP</v>
          </cell>
        </row>
        <row r="132">
          <cell r="B132" t="str">
            <v>"Korea, Republic of",KR</v>
          </cell>
        </row>
        <row r="133">
          <cell r="B133" t="str">
            <v>Kuwait,KW</v>
          </cell>
        </row>
        <row r="134">
          <cell r="B134" t="str">
            <v>Kyrgyzstan,KG</v>
          </cell>
        </row>
        <row r="135">
          <cell r="B135" t="str">
            <v>Lao People's Democratic Republic,LA</v>
          </cell>
        </row>
        <row r="136">
          <cell r="B136" t="str">
            <v>Latvia,LV</v>
          </cell>
        </row>
        <row r="137">
          <cell r="B137" t="str">
            <v>Lebanon,LB</v>
          </cell>
        </row>
        <row r="138">
          <cell r="B138" t="str">
            <v>Lesotho,LS</v>
          </cell>
        </row>
        <row r="139">
          <cell r="B139" t="str">
            <v>Liberia,LR</v>
          </cell>
        </row>
        <row r="140">
          <cell r="B140" t="str">
            <v>Libya,LY</v>
          </cell>
        </row>
        <row r="141">
          <cell r="B141" t="str">
            <v>Liechtenstein,LI</v>
          </cell>
        </row>
        <row r="142">
          <cell r="B142" t="str">
            <v>Lithuania,LT</v>
          </cell>
        </row>
        <row r="143">
          <cell r="B143" t="str">
            <v>Luxembourg,LU</v>
          </cell>
        </row>
        <row r="144">
          <cell r="B144" t="str">
            <v>Macao,MO</v>
          </cell>
        </row>
        <row r="145">
          <cell r="B145" t="str">
            <v>"Macedonia, the Former Yugoslav Republic of",MK</v>
          </cell>
        </row>
        <row r="146">
          <cell r="B146" t="str">
            <v>Madagascar,MG</v>
          </cell>
        </row>
        <row r="147">
          <cell r="B147" t="str">
            <v>Malawi,MW</v>
          </cell>
        </row>
        <row r="148">
          <cell r="B148" t="str">
            <v>Malaysia,MY</v>
          </cell>
        </row>
        <row r="149">
          <cell r="B149" t="str">
            <v>Maldives,MV</v>
          </cell>
        </row>
        <row r="150">
          <cell r="B150" t="str">
            <v>Mali,ML</v>
          </cell>
        </row>
        <row r="151">
          <cell r="B151" t="str">
            <v>Malta,MT</v>
          </cell>
        </row>
        <row r="152">
          <cell r="B152" t="str">
            <v>Marshall Islands,MH</v>
          </cell>
        </row>
        <row r="153">
          <cell r="B153" t="str">
            <v>Martinique,MQ</v>
          </cell>
        </row>
        <row r="154">
          <cell r="B154" t="str">
            <v>Mauritania,MR</v>
          </cell>
        </row>
        <row r="155">
          <cell r="B155" t="str">
            <v>Mauritius,MU</v>
          </cell>
        </row>
        <row r="156">
          <cell r="B156" t="str">
            <v>Mayotte,YT</v>
          </cell>
        </row>
        <row r="157">
          <cell r="B157" t="str">
            <v>Mexico,MX</v>
          </cell>
        </row>
        <row r="158">
          <cell r="B158" t="str">
            <v>"Micronesia, Federated States of",FM</v>
          </cell>
        </row>
        <row r="159">
          <cell r="B159" t="str">
            <v>"Moldova, Republic of",MD</v>
          </cell>
        </row>
        <row r="160">
          <cell r="B160" t="str">
            <v>Monaco,MC</v>
          </cell>
        </row>
        <row r="161">
          <cell r="B161" t="str">
            <v>Mongolia,MN</v>
          </cell>
        </row>
        <row r="162">
          <cell r="B162" t="str">
            <v>Montenegro,ME</v>
          </cell>
        </row>
        <row r="163">
          <cell r="B163" t="str">
            <v>Montserrat,MS</v>
          </cell>
        </row>
        <row r="164">
          <cell r="B164" t="str">
            <v>Morocco,MA</v>
          </cell>
        </row>
        <row r="165">
          <cell r="B165" t="str">
            <v>Mozambique,MZ</v>
          </cell>
        </row>
        <row r="166">
          <cell r="B166" t="str">
            <v>Myanmar,MM</v>
          </cell>
        </row>
        <row r="167">
          <cell r="B167" t="str">
            <v>Namibia,NA</v>
          </cell>
        </row>
        <row r="168">
          <cell r="B168" t="str">
            <v>Nauru,NR</v>
          </cell>
        </row>
        <row r="169">
          <cell r="B169" t="str">
            <v>Nepal,NP</v>
          </cell>
        </row>
        <row r="170">
          <cell r="B170" t="str">
            <v>Netherlands,NL</v>
          </cell>
        </row>
        <row r="171">
          <cell r="B171" t="str">
            <v>New Caledonia,NC</v>
          </cell>
        </row>
        <row r="172">
          <cell r="B172" t="str">
            <v>New Zealand,NZ</v>
          </cell>
        </row>
        <row r="173">
          <cell r="B173" t="str">
            <v>Nicaragua,NI</v>
          </cell>
        </row>
        <row r="174">
          <cell r="B174" t="str">
            <v>Niger,NE</v>
          </cell>
        </row>
        <row r="175">
          <cell r="B175" t="str">
            <v>Nigeria,NG</v>
          </cell>
        </row>
        <row r="176">
          <cell r="B176" t="str">
            <v>Niue,NU</v>
          </cell>
        </row>
        <row r="177">
          <cell r="B177" t="str">
            <v>Norfolk Island,NF</v>
          </cell>
        </row>
        <row r="178">
          <cell r="B178" t="str">
            <v>Northern Mariana Islands,MP</v>
          </cell>
        </row>
        <row r="179">
          <cell r="B179" t="str">
            <v>Norway,NO</v>
          </cell>
        </row>
        <row r="180">
          <cell r="B180" t="str">
            <v>Oman,OM</v>
          </cell>
        </row>
        <row r="181">
          <cell r="B181" t="str">
            <v>Pakistan,PK</v>
          </cell>
        </row>
        <row r="182">
          <cell r="B182" t="str">
            <v>Palau,PW</v>
          </cell>
        </row>
        <row r="183">
          <cell r="B183" t="str">
            <v>"Palestine, State of",PS</v>
          </cell>
        </row>
        <row r="184">
          <cell r="B184" t="str">
            <v>Panama,PA</v>
          </cell>
        </row>
        <row r="185">
          <cell r="B185" t="str">
            <v>Papua New Guinea,PG</v>
          </cell>
        </row>
        <row r="186">
          <cell r="B186" t="str">
            <v>Paraguay,PY</v>
          </cell>
        </row>
        <row r="187">
          <cell r="B187" t="str">
            <v>Peru,PE</v>
          </cell>
        </row>
        <row r="188">
          <cell r="B188" t="str">
            <v>Philippines,PH</v>
          </cell>
        </row>
        <row r="189">
          <cell r="B189" t="str">
            <v>Pitcairn,PN</v>
          </cell>
        </row>
        <row r="190">
          <cell r="B190" t="str">
            <v>Poland,PL</v>
          </cell>
        </row>
        <row r="191">
          <cell r="B191" t="str">
            <v>Portugal,PT</v>
          </cell>
        </row>
        <row r="192">
          <cell r="B192" t="str">
            <v>Puerto Rico,PR</v>
          </cell>
        </row>
        <row r="193">
          <cell r="B193" t="str">
            <v>Qatar,QA</v>
          </cell>
        </row>
        <row r="194">
          <cell r="B194" t="str">
            <v>Réunion,RE</v>
          </cell>
        </row>
        <row r="195">
          <cell r="B195" t="str">
            <v>Romania,RO</v>
          </cell>
        </row>
        <row r="196">
          <cell r="B196" t="str">
            <v>Russian Federation,RU</v>
          </cell>
        </row>
        <row r="197">
          <cell r="B197" t="str">
            <v>Rwanda,RW</v>
          </cell>
        </row>
        <row r="198">
          <cell r="B198" t="str">
            <v>Saint Barthélemy,BL</v>
          </cell>
        </row>
        <row r="199">
          <cell r="B199" t="str">
            <v>"Saint Helena, Ascension and Tristan da Cunha",SH</v>
          </cell>
        </row>
        <row r="200">
          <cell r="B200" t="str">
            <v>Saint Kitts and Nevis,KN</v>
          </cell>
        </row>
        <row r="201">
          <cell r="B201" t="str">
            <v>Saint Lucia,LC</v>
          </cell>
        </row>
        <row r="202">
          <cell r="B202" t="str">
            <v>Saint Martin (French part),MF</v>
          </cell>
        </row>
        <row r="203">
          <cell r="B203" t="str">
            <v>Saint Pierre and Miquelon,PM</v>
          </cell>
        </row>
        <row r="204">
          <cell r="B204" t="str">
            <v>Saint Vincent and the Grenadines,VC</v>
          </cell>
        </row>
        <row r="205">
          <cell r="B205" t="str">
            <v>Samoa,WS</v>
          </cell>
        </row>
        <row r="206">
          <cell r="B206" t="str">
            <v>San Marino,SM</v>
          </cell>
        </row>
        <row r="207">
          <cell r="B207" t="str">
            <v>Sao Tome and Principe,ST</v>
          </cell>
        </row>
        <row r="208">
          <cell r="B208" t="str">
            <v>Saudi Arabia,SA</v>
          </cell>
        </row>
        <row r="209">
          <cell r="B209" t="str">
            <v>Senegal,SN</v>
          </cell>
        </row>
        <row r="210">
          <cell r="B210" t="str">
            <v>Serbia,RS</v>
          </cell>
        </row>
        <row r="211">
          <cell r="B211" t="str">
            <v>Seychelles,SC</v>
          </cell>
        </row>
        <row r="212">
          <cell r="B212" t="str">
            <v>Sierra Leone,SL</v>
          </cell>
        </row>
        <row r="213">
          <cell r="B213" t="str">
            <v>Singapore,SG</v>
          </cell>
        </row>
        <row r="214">
          <cell r="B214" t="str">
            <v>Sint Maarten (Dutch part),SX</v>
          </cell>
        </row>
        <row r="215">
          <cell r="B215" t="str">
            <v>Slovakia,SK</v>
          </cell>
        </row>
        <row r="216">
          <cell r="B216" t="str">
            <v>Slovenia,SI</v>
          </cell>
        </row>
        <row r="217">
          <cell r="B217" t="str">
            <v>Solomon Islands,SB</v>
          </cell>
        </row>
        <row r="218">
          <cell r="B218" t="str">
            <v>Somalia,SO</v>
          </cell>
        </row>
        <row r="219">
          <cell r="B219" t="str">
            <v>South Africa,ZA</v>
          </cell>
        </row>
        <row r="220">
          <cell r="B220" t="str">
            <v>South Georgia and the South Sandwich Islands,GS</v>
          </cell>
        </row>
        <row r="221">
          <cell r="B221" t="str">
            <v>South Sudan,SS</v>
          </cell>
        </row>
        <row r="222">
          <cell r="B222" t="str">
            <v>Spain,ES</v>
          </cell>
        </row>
        <row r="223">
          <cell r="B223" t="str">
            <v>Sri Lanka,LK</v>
          </cell>
        </row>
        <row r="224">
          <cell r="B224" t="str">
            <v>Sudan,SD</v>
          </cell>
        </row>
        <row r="225">
          <cell r="B225" t="str">
            <v>Suriname,SR</v>
          </cell>
        </row>
        <row r="226">
          <cell r="B226" t="str">
            <v>Svalbard and Jan Mayen,SJ</v>
          </cell>
        </row>
        <row r="227">
          <cell r="B227" t="str">
            <v>Swaziland,SZ</v>
          </cell>
        </row>
        <row r="228">
          <cell r="B228" t="str">
            <v>Sweden,SE</v>
          </cell>
        </row>
        <row r="229">
          <cell r="B229" t="str">
            <v>Switzerland,CH</v>
          </cell>
        </row>
        <row r="230">
          <cell r="B230" t="str">
            <v>Syrian Arab Republic,SY</v>
          </cell>
        </row>
        <row r="231">
          <cell r="B231" t="str">
            <v>"Taiwan, Province of China",TW</v>
          </cell>
        </row>
        <row r="232">
          <cell r="B232" t="str">
            <v>Tajikistan,TJ</v>
          </cell>
        </row>
        <row r="233">
          <cell r="B233" t="str">
            <v>"Tanzania, United Republic of",TZ</v>
          </cell>
        </row>
        <row r="234">
          <cell r="B234" t="str">
            <v>Thailand,TH</v>
          </cell>
        </row>
        <row r="235">
          <cell r="B235" t="str">
            <v>Timor-Leste,TL</v>
          </cell>
        </row>
        <row r="236">
          <cell r="B236" t="str">
            <v>Togo,TG</v>
          </cell>
        </row>
        <row r="237">
          <cell r="B237" t="str">
            <v>Tokelau,TK</v>
          </cell>
        </row>
        <row r="238">
          <cell r="B238" t="str">
            <v>Tonga,TO</v>
          </cell>
        </row>
        <row r="239">
          <cell r="B239" t="str">
            <v>Trinidad and Tobago,TT</v>
          </cell>
        </row>
        <row r="240">
          <cell r="B240" t="str">
            <v>Tunisia,TN</v>
          </cell>
        </row>
        <row r="241">
          <cell r="B241" t="str">
            <v>Turkey,TR</v>
          </cell>
        </row>
        <row r="242">
          <cell r="B242" t="str">
            <v>Turkmenistan,TM</v>
          </cell>
        </row>
        <row r="243">
          <cell r="B243" t="str">
            <v>Turks and Caicos Islands,TC</v>
          </cell>
        </row>
        <row r="244">
          <cell r="B244" t="str">
            <v>Tuvalu,TV</v>
          </cell>
        </row>
        <row r="245">
          <cell r="B245" t="str">
            <v>Uganda,UG</v>
          </cell>
        </row>
        <row r="246">
          <cell r="B246" t="str">
            <v>Ukraine,UA</v>
          </cell>
        </row>
        <row r="247">
          <cell r="B247" t="str">
            <v>United Arab Emirates,AE</v>
          </cell>
        </row>
        <row r="248">
          <cell r="B248" t="str">
            <v>United Kingdom,GB</v>
          </cell>
        </row>
        <row r="249">
          <cell r="B249" t="str">
            <v>United States,US</v>
          </cell>
        </row>
        <row r="250">
          <cell r="B250" t="str">
            <v>United States Minor Outlying Islands,UM</v>
          </cell>
        </row>
        <row r="251">
          <cell r="B251" t="str">
            <v>Uruguay,UY</v>
          </cell>
        </row>
        <row r="252">
          <cell r="B252" t="str">
            <v>Uzbekistan,UZ</v>
          </cell>
        </row>
        <row r="253">
          <cell r="B253" t="str">
            <v>Vanuatu,VU</v>
          </cell>
        </row>
        <row r="254">
          <cell r="B254" t="str">
            <v>"Venezuela, Bolivarian Republic of",VE</v>
          </cell>
        </row>
        <row r="255">
          <cell r="B255" t="str">
            <v>Viet Nam,VN</v>
          </cell>
        </row>
        <row r="256">
          <cell r="B256" t="str">
            <v>"Virgin Islands, British",VG</v>
          </cell>
        </row>
        <row r="257">
          <cell r="B257" t="str">
            <v>"Virgin Islands, U.S.",VI</v>
          </cell>
        </row>
        <row r="258">
          <cell r="B258" t="str">
            <v>Wallis and Futuna,WF</v>
          </cell>
        </row>
        <row r="259">
          <cell r="B259" t="str">
            <v>Western Sahara,EH</v>
          </cell>
        </row>
        <row r="260">
          <cell r="B260" t="str">
            <v>Yemen,YE</v>
          </cell>
        </row>
        <row r="261">
          <cell r="B261" t="str">
            <v>Zambia,ZM</v>
          </cell>
        </row>
        <row r="262">
          <cell r="B262" t="str">
            <v>Zimbabwe,ZW</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ction A"/>
      <sheetName val="Section B"/>
      <sheetName val="Section C"/>
      <sheetName val="Section D"/>
      <sheetName val="Section E"/>
      <sheetName val="Section F"/>
      <sheetName val="Section G"/>
      <sheetName val="Section H"/>
      <sheetName val="Section I"/>
      <sheetName val="Section J"/>
      <sheetName val="Section K"/>
      <sheetName val="Section L"/>
      <sheetName val="Validation Tests"/>
      <sheetName val="Countri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65">
          <cell r="A265" t="str">
            <v>YES</v>
          </cell>
        </row>
        <row r="266">
          <cell r="A266" t="str">
            <v>NO</v>
          </cell>
        </row>
        <row r="267">
          <cell r="A267" t="str">
            <v>N/A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hyperlink" Target="http://www.fatf-gafi.org/" TargetMode="External"/><Relationship Id="rId3" Type="http://schemas.openxmlformats.org/officeDocument/2006/relationships/hyperlink" Target="https://www.consilium.europa.eu/en/policies/eu-list-of-non-cooperative-jurisdictions/" TargetMode="External"/><Relationship Id="rId7" Type="http://schemas.openxmlformats.org/officeDocument/2006/relationships/hyperlink" Target="https://ec.europa.eu/info/business-economy-euro/banking-and-finance/financial-supervision-and-risk-management/anti-money-laundering-and-countering-financing-terrorism/eu-policy-high-risk-third-countries_en" TargetMode="External"/><Relationship Id="rId2" Type="http://schemas.openxmlformats.org/officeDocument/2006/relationships/hyperlink" Target="http://www.fatf-gafi.org/" TargetMode="External"/><Relationship Id="rId1" Type="http://schemas.openxmlformats.org/officeDocument/2006/relationships/hyperlink" Target="https://www.consilium.europa.eu/en/policies/eu-list-of-non-cooperative-jurisdictions/" TargetMode="External"/><Relationship Id="rId6" Type="http://schemas.openxmlformats.org/officeDocument/2006/relationships/hyperlink" Target="https://ec.europa.eu/info/business-economy-euro/banking-and-finance/financial-supervision-and-risk-management/anti-money-laundering-and-countering-financing-terrorism/eu-policy-high-risk-third-countries_en" TargetMode="External"/><Relationship Id="rId11" Type="http://schemas.openxmlformats.org/officeDocument/2006/relationships/drawing" Target="../drawings/drawing13.xml"/><Relationship Id="rId5" Type="http://schemas.openxmlformats.org/officeDocument/2006/relationships/hyperlink" Target="http://europa.eu/rapid/press-release_IP-19-781_en.htm" TargetMode="External"/><Relationship Id="rId10" Type="http://schemas.openxmlformats.org/officeDocument/2006/relationships/printerSettings" Target="../printerSettings/printerSettings13.bin"/><Relationship Id="rId4" Type="http://schemas.openxmlformats.org/officeDocument/2006/relationships/hyperlink" Target="https://www.consilium.europa.eu/en/policies/eu-list-of-non-cooperative-jurisdictions/" TargetMode="External"/><Relationship Id="rId9" Type="http://schemas.openxmlformats.org/officeDocument/2006/relationships/hyperlink" Target="http://www.fatf-gafi.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hyperlink" Target="https://webgate.ec.europa.eu/europeaid/fsd/fsf/public/files/pdfFullSanctionsList/content?token=dG9rZW4tMjAxNw" TargetMode="External"/><Relationship Id="rId3" Type="http://schemas.openxmlformats.org/officeDocument/2006/relationships/hyperlink" Target="https://www.sanctionsmap.eu/" TargetMode="External"/><Relationship Id="rId7" Type="http://schemas.openxmlformats.org/officeDocument/2006/relationships/hyperlink" Target="https://www.un.org/securitycouncil/content/un-sc-consolidated-list" TargetMode="External"/><Relationship Id="rId2" Type="http://schemas.openxmlformats.org/officeDocument/2006/relationships/hyperlink" Target="https://www.cysec.gov.cy/en-GB/legislation/sanctions/" TargetMode="External"/><Relationship Id="rId1" Type="http://schemas.openxmlformats.org/officeDocument/2006/relationships/hyperlink" Target="https://webgate.ec.europa.eu/europeaid/fsd/fsf/public/files/pdfFullSanctionsList/content?token=dG9rZW4tMjAxNw" TargetMode="External"/><Relationship Id="rId6" Type="http://schemas.openxmlformats.org/officeDocument/2006/relationships/hyperlink" Target="https://www.gov.uk/government/publications/the-uk-sanctions-list" TargetMode="External"/><Relationship Id="rId11" Type="http://schemas.openxmlformats.org/officeDocument/2006/relationships/drawing" Target="../drawings/drawing19.xml"/><Relationship Id="rId5" Type="http://schemas.openxmlformats.org/officeDocument/2006/relationships/hyperlink" Target="https://ofac.treasury.gov/specially-designated-nationals-and-blocked-persons-list-sdn-human-readable-lists" TargetMode="External"/><Relationship Id="rId10" Type="http://schemas.openxmlformats.org/officeDocument/2006/relationships/printerSettings" Target="../printerSettings/printerSettings19.bin"/><Relationship Id="rId4" Type="http://schemas.openxmlformats.org/officeDocument/2006/relationships/hyperlink" Target="https://www.un.org/securitycouncil/sanctions/information" TargetMode="External"/><Relationship Id="rId9" Type="http://schemas.openxmlformats.org/officeDocument/2006/relationships/hyperlink" Target="https://www.cysec.gov.cy/en-GB/legislation/sanction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c.europa.eu/taxation_customs/tax-common-eu-list_en" TargetMode="External"/><Relationship Id="rId1" Type="http://schemas.openxmlformats.org/officeDocument/2006/relationships/hyperlink" Target="http://www.fatf-gafi.org/"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7"/>
  <sheetViews>
    <sheetView showGridLines="0" tabSelected="1" view="pageBreakPreview" zoomScaleNormal="100" zoomScaleSheetLayoutView="100" workbookViewId="0"/>
  </sheetViews>
  <sheetFormatPr defaultColWidth="9.140625" defaultRowHeight="15" x14ac:dyDescent="0.25"/>
  <cols>
    <col min="1" max="1" width="2.42578125" style="63" customWidth="1"/>
    <col min="2" max="9" width="16.85546875" style="63" customWidth="1"/>
    <col min="10" max="10" width="2.42578125" style="63" customWidth="1"/>
    <col min="11" max="25" width="9.140625" style="63" customWidth="1"/>
    <col min="26" max="26" width="0.140625" style="63" customWidth="1"/>
    <col min="27" max="38" width="9.140625" style="63" customWidth="1"/>
    <col min="39" max="39" width="0.28515625" style="63" customWidth="1"/>
    <col min="40" max="16384" width="9.140625" style="63"/>
  </cols>
  <sheetData>
    <row r="1" spans="1:10" ht="18.75" x14ac:dyDescent="0.25">
      <c r="B1" s="734" t="s">
        <v>644</v>
      </c>
      <c r="C1" s="734"/>
      <c r="D1" s="64"/>
      <c r="E1" s="64"/>
      <c r="F1" s="4"/>
      <c r="G1" s="4"/>
      <c r="H1" s="4"/>
    </row>
    <row r="2" spans="1:10" x14ac:dyDescent="0.25">
      <c r="A2" s="4"/>
      <c r="D2" s="4"/>
      <c r="E2" s="4"/>
      <c r="F2" s="4"/>
      <c r="G2" s="4"/>
      <c r="H2" s="4"/>
      <c r="I2" s="66"/>
      <c r="J2" s="66"/>
    </row>
    <row r="3" spans="1:10" ht="21" x14ac:dyDescent="0.25">
      <c r="A3" s="4"/>
      <c r="B3" s="4"/>
      <c r="C3" s="738" t="s">
        <v>572</v>
      </c>
      <c r="D3" s="738"/>
      <c r="E3" s="738"/>
      <c r="F3" s="738"/>
      <c r="G3" s="738"/>
      <c r="H3" s="66"/>
      <c r="I3" s="66"/>
      <c r="J3" s="66"/>
    </row>
    <row r="4" spans="1:10" x14ac:dyDescent="0.25">
      <c r="A4" s="4"/>
      <c r="B4" s="4"/>
      <c r="C4" s="4"/>
      <c r="D4" s="4"/>
      <c r="E4" s="4"/>
      <c r="F4" s="4"/>
      <c r="G4" s="4"/>
      <c r="H4" s="4"/>
      <c r="I4" s="66"/>
      <c r="J4" s="66"/>
    </row>
    <row r="5" spans="1:10" ht="18.75" x14ac:dyDescent="0.25">
      <c r="B5" s="65"/>
      <c r="C5" s="65"/>
      <c r="D5" s="66"/>
      <c r="E5" s="66"/>
      <c r="F5" s="66"/>
      <c r="G5" s="66"/>
      <c r="H5" s="66"/>
      <c r="I5" s="66"/>
      <c r="J5" s="66"/>
    </row>
    <row r="6" spans="1:10" ht="18.75" x14ac:dyDescent="0.25">
      <c r="A6" s="67"/>
      <c r="B6" s="740" t="s">
        <v>645</v>
      </c>
      <c r="C6" s="740"/>
      <c r="D6" s="740"/>
      <c r="E6" s="740"/>
      <c r="F6" s="740"/>
      <c r="G6" s="740"/>
      <c r="H6" s="740"/>
      <c r="I6" s="740"/>
    </row>
    <row r="7" spans="1:10" ht="18.75" x14ac:dyDescent="0.25">
      <c r="A7" s="67"/>
      <c r="B7" s="66"/>
      <c r="C7" s="66"/>
      <c r="D7" s="66"/>
      <c r="E7" s="66"/>
      <c r="F7" s="66"/>
      <c r="G7" s="66"/>
      <c r="H7" s="66"/>
    </row>
    <row r="8" spans="1:10" ht="50.25" customHeight="1" x14ac:dyDescent="0.25">
      <c r="A8" s="67"/>
      <c r="B8" s="739" t="s">
        <v>760</v>
      </c>
      <c r="C8" s="739"/>
      <c r="D8" s="739"/>
      <c r="E8" s="739"/>
      <c r="F8" s="739"/>
      <c r="G8" s="739"/>
      <c r="H8" s="739"/>
      <c r="I8" s="739"/>
    </row>
    <row r="9" spans="1:10" ht="17.25" customHeight="1" x14ac:dyDescent="0.25">
      <c r="A9" s="67"/>
      <c r="B9" s="739"/>
      <c r="C9" s="739"/>
      <c r="D9" s="739"/>
      <c r="E9" s="739"/>
      <c r="F9" s="739"/>
      <c r="G9" s="739"/>
      <c r="H9" s="739"/>
      <c r="I9" s="739"/>
    </row>
    <row r="10" spans="1:10" ht="99" customHeight="1" x14ac:dyDescent="0.25">
      <c r="A10" s="67"/>
      <c r="B10" s="739" t="s">
        <v>1148</v>
      </c>
      <c r="C10" s="739"/>
      <c r="D10" s="739"/>
      <c r="E10" s="739"/>
      <c r="F10" s="739"/>
      <c r="G10" s="739"/>
      <c r="H10" s="739"/>
      <c r="I10" s="739"/>
      <c r="J10" s="277"/>
    </row>
    <row r="11" spans="1:10" ht="15" customHeight="1" x14ac:dyDescent="0.25">
      <c r="A11" s="67"/>
      <c r="B11" s="68"/>
      <c r="C11" s="68"/>
      <c r="D11" s="68"/>
      <c r="E11" s="68"/>
      <c r="F11" s="68"/>
      <c r="G11" s="68"/>
      <c r="H11" s="68"/>
    </row>
    <row r="12" spans="1:10" ht="21" customHeight="1" x14ac:dyDescent="0.25">
      <c r="A12" s="67"/>
      <c r="B12" s="69" t="s">
        <v>562</v>
      </c>
      <c r="C12" s="67"/>
      <c r="D12" s="67"/>
      <c r="E12" s="67"/>
      <c r="F12" s="67"/>
      <c r="G12" s="67"/>
      <c r="H12" s="67"/>
    </row>
    <row r="13" spans="1:10" ht="289.5" customHeight="1" x14ac:dyDescent="0.25">
      <c r="A13" s="67"/>
      <c r="B13" s="735" t="s">
        <v>1589</v>
      </c>
      <c r="C13" s="735"/>
      <c r="D13" s="735"/>
      <c r="E13" s="735"/>
      <c r="F13" s="735"/>
      <c r="G13" s="735"/>
      <c r="H13" s="735"/>
    </row>
    <row r="14" spans="1:10" ht="15" customHeight="1" x14ac:dyDescent="0.25">
      <c r="A14" s="67"/>
      <c r="B14" s="66"/>
      <c r="C14" s="66"/>
      <c r="D14" s="66"/>
      <c r="E14" s="66"/>
      <c r="F14" s="66"/>
      <c r="G14" s="66"/>
    </row>
    <row r="15" spans="1:10" ht="13.5" customHeight="1" x14ac:dyDescent="0.25">
      <c r="A15" s="67"/>
      <c r="B15" s="736" t="s">
        <v>79</v>
      </c>
      <c r="C15" s="736"/>
      <c r="D15" s="736"/>
      <c r="E15" s="736"/>
      <c r="F15" s="736"/>
      <c r="G15" s="736"/>
      <c r="H15" s="736"/>
    </row>
    <row r="16" spans="1:10" ht="13.5" customHeight="1" x14ac:dyDescent="0.25">
      <c r="A16" s="67"/>
      <c r="B16" s="68"/>
      <c r="C16" s="68"/>
      <c r="D16" s="68"/>
      <c r="E16" s="68"/>
      <c r="F16" s="68"/>
      <c r="G16" s="68"/>
      <c r="H16" s="68"/>
    </row>
    <row r="17" spans="1:9" ht="27" customHeight="1" x14ac:dyDescent="0.25">
      <c r="A17" s="70"/>
      <c r="B17" s="737" t="s">
        <v>563</v>
      </c>
      <c r="C17" s="737"/>
      <c r="D17" s="737"/>
      <c r="E17" s="737"/>
      <c r="F17" s="737"/>
      <c r="G17" s="737"/>
      <c r="H17" s="737"/>
    </row>
    <row r="18" spans="1:9" ht="20.25" customHeight="1" x14ac:dyDescent="0.25">
      <c r="A18" s="70"/>
      <c r="B18" s="71"/>
      <c r="C18" s="733" t="s">
        <v>52</v>
      </c>
      <c r="D18" s="733"/>
      <c r="E18" s="733"/>
      <c r="F18" s="733"/>
      <c r="G18" s="733"/>
      <c r="H18" s="733"/>
    </row>
    <row r="19" spans="1:9" ht="18" customHeight="1" x14ac:dyDescent="0.25">
      <c r="A19" s="70"/>
      <c r="B19" s="72"/>
      <c r="C19" s="733" t="s">
        <v>14</v>
      </c>
      <c r="D19" s="733"/>
      <c r="E19" s="733"/>
      <c r="F19" s="733"/>
      <c r="G19" s="733"/>
      <c r="H19" s="733"/>
    </row>
    <row r="20" spans="1:9" ht="17.25" customHeight="1" x14ac:dyDescent="0.25">
      <c r="A20" s="70"/>
      <c r="B20" s="73"/>
      <c r="C20" s="733" t="s">
        <v>78</v>
      </c>
      <c r="D20" s="733"/>
      <c r="E20" s="733"/>
      <c r="F20" s="733"/>
      <c r="G20" s="733"/>
      <c r="H20" s="733"/>
    </row>
    <row r="21" spans="1:9" ht="18.75" x14ac:dyDescent="0.25">
      <c r="A21" s="74"/>
      <c r="B21" s="74"/>
      <c r="C21" s="733"/>
      <c r="D21" s="733"/>
      <c r="E21" s="733"/>
      <c r="F21" s="733"/>
      <c r="G21" s="733"/>
      <c r="H21" s="733"/>
    </row>
    <row r="22" spans="1:9" ht="21.75" customHeight="1" x14ac:dyDescent="0.25">
      <c r="A22" s="70"/>
      <c r="B22" s="739" t="s">
        <v>1511</v>
      </c>
      <c r="C22" s="739"/>
      <c r="D22" s="739"/>
      <c r="E22" s="739"/>
      <c r="F22" s="739"/>
      <c r="G22" s="739"/>
      <c r="H22" s="739"/>
    </row>
    <row r="23" spans="1:9" ht="19.5" customHeight="1" x14ac:dyDescent="0.25">
      <c r="A23" s="70"/>
      <c r="B23" s="737" t="s">
        <v>564</v>
      </c>
      <c r="C23" s="737"/>
      <c r="D23" s="737"/>
      <c r="E23" s="737"/>
      <c r="F23" s="737"/>
      <c r="G23" s="737"/>
      <c r="H23" s="737"/>
      <c r="I23" s="737"/>
    </row>
    <row r="24" spans="1:9" ht="15.75" customHeight="1" x14ac:dyDescent="0.25">
      <c r="A24" s="70"/>
      <c r="C24" s="741" t="s">
        <v>608</v>
      </c>
      <c r="D24" s="741"/>
      <c r="E24" s="741"/>
      <c r="F24" s="741"/>
      <c r="G24" s="741"/>
      <c r="H24" s="75"/>
    </row>
    <row r="25" spans="1:9" ht="20.25" customHeight="1" x14ac:dyDescent="0.25">
      <c r="A25" s="70"/>
      <c r="B25" s="74"/>
      <c r="C25" s="741" t="s">
        <v>609</v>
      </c>
      <c r="D25" s="741"/>
      <c r="E25" s="741"/>
      <c r="F25" s="741"/>
      <c r="G25" s="741"/>
      <c r="H25" s="75"/>
    </row>
    <row r="26" spans="1:9" ht="59.25" customHeight="1" x14ac:dyDescent="0.25">
      <c r="A26" s="76"/>
      <c r="B26" s="733" t="s">
        <v>633</v>
      </c>
      <c r="C26" s="733"/>
      <c r="D26" s="733"/>
      <c r="E26" s="733"/>
      <c r="F26" s="733"/>
      <c r="G26" s="733"/>
      <c r="H26" s="733"/>
      <c r="I26" s="733"/>
    </row>
    <row r="27" spans="1:9" ht="43.5" customHeight="1" x14ac:dyDescent="0.25">
      <c r="A27" s="76"/>
      <c r="B27" s="742" t="s">
        <v>634</v>
      </c>
      <c r="C27" s="742"/>
      <c r="D27" s="742"/>
      <c r="E27" s="742"/>
      <c r="F27" s="742"/>
      <c r="G27" s="742"/>
      <c r="H27" s="742"/>
      <c r="I27" s="742"/>
    </row>
    <row r="28" spans="1:9" ht="39" customHeight="1" x14ac:dyDescent="0.25">
      <c r="A28" s="76"/>
      <c r="B28" s="733" t="s">
        <v>1530</v>
      </c>
      <c r="C28" s="733"/>
      <c r="D28" s="733"/>
      <c r="E28" s="733"/>
      <c r="F28" s="733"/>
      <c r="G28" s="733"/>
      <c r="H28" s="733"/>
      <c r="I28" s="733"/>
    </row>
    <row r="29" spans="1:9" ht="40.5" customHeight="1" x14ac:dyDescent="0.25">
      <c r="A29" s="76"/>
      <c r="B29" s="733" t="s">
        <v>1590</v>
      </c>
      <c r="C29" s="733"/>
      <c r="D29" s="733"/>
      <c r="E29" s="733"/>
      <c r="F29" s="733"/>
      <c r="G29" s="733"/>
      <c r="H29" s="733"/>
      <c r="I29" s="733"/>
    </row>
    <row r="30" spans="1:9" ht="24.75" customHeight="1" x14ac:dyDescent="0.25">
      <c r="A30" s="76"/>
      <c r="B30" s="733" t="s">
        <v>565</v>
      </c>
      <c r="C30" s="733"/>
      <c r="D30" s="733"/>
      <c r="E30" s="733"/>
      <c r="F30" s="733"/>
      <c r="G30" s="733"/>
      <c r="H30" s="733"/>
      <c r="I30" s="733"/>
    </row>
    <row r="31" spans="1:9" ht="15.75" x14ac:dyDescent="0.25">
      <c r="A31" s="76"/>
      <c r="B31" s="118"/>
      <c r="C31" s="118"/>
      <c r="D31" s="118"/>
      <c r="E31" s="118"/>
      <c r="F31" s="118"/>
      <c r="G31" s="118"/>
      <c r="H31" s="118"/>
    </row>
    <row r="32" spans="1:9" x14ac:dyDescent="0.25">
      <c r="A32" s="4"/>
      <c r="B32" s="4"/>
      <c r="C32" s="4"/>
      <c r="D32" s="4"/>
      <c r="E32" s="4"/>
      <c r="F32" s="4"/>
      <c r="G32" s="4"/>
      <c r="H32" s="4"/>
    </row>
    <row r="33" spans="1:8" ht="45.75" customHeight="1" x14ac:dyDescent="0.25">
      <c r="A33" s="4"/>
      <c r="B33" s="77"/>
      <c r="C33" s="77"/>
      <c r="D33" s="77"/>
      <c r="E33" s="77"/>
      <c r="F33" s="77"/>
      <c r="G33" s="77"/>
      <c r="H33" s="77"/>
    </row>
    <row r="34" spans="1:8" x14ac:dyDescent="0.25">
      <c r="A34" s="4"/>
      <c r="B34" s="4"/>
      <c r="C34" s="4"/>
      <c r="D34" s="4"/>
      <c r="E34" s="4"/>
      <c r="F34" s="4"/>
      <c r="G34" s="4"/>
      <c r="H34" s="4"/>
    </row>
    <row r="35" spans="1:8" x14ac:dyDescent="0.25">
      <c r="A35" s="4"/>
      <c r="B35" s="4"/>
      <c r="C35" s="4"/>
      <c r="D35" s="4"/>
      <c r="E35" s="4"/>
      <c r="F35" s="4"/>
      <c r="G35" s="4"/>
      <c r="H35" s="4"/>
    </row>
    <row r="36" spans="1:8" ht="12.75" customHeight="1" x14ac:dyDescent="0.25">
      <c r="A36" s="4"/>
      <c r="B36" s="4"/>
      <c r="C36" s="4"/>
      <c r="D36" s="4"/>
      <c r="E36" s="4"/>
      <c r="F36" s="4"/>
      <c r="G36" s="4"/>
      <c r="H36" s="4"/>
    </row>
    <row r="52" ht="2.25" hidden="1" customHeight="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sheetData>
  <sheetProtection algorithmName="SHA-512" hashValue="A+Ur14AOQPRasXOq2CX7hQfJ2ocK1hiW03SUQDZdLE3ngGjJTiihOjSaDRF11TtA3D6rlnDrWX8I7xQ4OsG9vQ==" saltValue="mB6MjPoM98H0axzQ6DAHnQ==" spinCount="100000" sheet="1" objects="1" scenarios="1"/>
  <mergeCells count="22">
    <mergeCell ref="B22:H22"/>
    <mergeCell ref="C24:G24"/>
    <mergeCell ref="C25:G25"/>
    <mergeCell ref="B29:I29"/>
    <mergeCell ref="B30:I30"/>
    <mergeCell ref="B27:I27"/>
    <mergeCell ref="B28:I28"/>
    <mergeCell ref="B26:I26"/>
    <mergeCell ref="B23:I23"/>
    <mergeCell ref="C18:H18"/>
    <mergeCell ref="C19:H19"/>
    <mergeCell ref="C21:H21"/>
    <mergeCell ref="C20:H20"/>
    <mergeCell ref="B1:C1"/>
    <mergeCell ref="B13:H13"/>
    <mergeCell ref="B15:H15"/>
    <mergeCell ref="B17:H17"/>
    <mergeCell ref="C3:G3"/>
    <mergeCell ref="B10:I10"/>
    <mergeCell ref="B6:I6"/>
    <mergeCell ref="B8:I8"/>
    <mergeCell ref="B9:I9"/>
  </mergeCells>
  <pageMargins left="0.7" right="0.7" top="0.75" bottom="0.75" header="0.3" footer="0.3"/>
  <pageSetup scale="6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Z69"/>
  <sheetViews>
    <sheetView showGridLines="0" view="pageBreakPreview" zoomScaleNormal="100" zoomScaleSheetLayoutView="100" workbookViewId="0"/>
  </sheetViews>
  <sheetFormatPr defaultColWidth="9.140625" defaultRowHeight="15" x14ac:dyDescent="0.25"/>
  <cols>
    <col min="1" max="1" width="2.85546875" style="63" customWidth="1"/>
    <col min="2" max="2" width="7.42578125" style="63" customWidth="1"/>
    <col min="3" max="3" width="51.28515625" style="63" customWidth="1"/>
    <col min="4" max="4" width="40.85546875" style="63" customWidth="1"/>
    <col min="5" max="5" width="2.85546875" style="63" customWidth="1"/>
    <col min="6" max="6" width="5" style="63" customWidth="1"/>
    <col min="7" max="7" width="32.85546875" style="63" customWidth="1"/>
    <col min="8" max="8" width="9.140625" style="63"/>
    <col min="9" max="9" width="1.85546875" style="63" customWidth="1"/>
    <col min="10" max="25" width="0" style="63" hidden="1" customWidth="1"/>
    <col min="26" max="26" width="0.140625" style="63" hidden="1" customWidth="1"/>
    <col min="27" max="38" width="0" style="63" hidden="1" customWidth="1"/>
    <col min="39" max="39" width="0.28515625" style="63" customWidth="1"/>
    <col min="40" max="16384" width="9.140625" style="63"/>
  </cols>
  <sheetData>
    <row r="1" spans="1:5" ht="15.75" customHeight="1" x14ac:dyDescent="0.25">
      <c r="B1" s="4"/>
      <c r="D1" s="64"/>
      <c r="E1" s="64"/>
    </row>
    <row r="2" spans="1:5" ht="18.75" x14ac:dyDescent="0.25">
      <c r="A2" s="4"/>
      <c r="B2" s="734" t="str">
        <f>Instructions!B1</f>
        <v>Form RBSF-MC</v>
      </c>
      <c r="C2" s="734"/>
      <c r="D2" s="4"/>
      <c r="E2" s="4"/>
    </row>
    <row r="3" spans="1:5" ht="18" customHeight="1" x14ac:dyDescent="0.25">
      <c r="A3" s="4"/>
      <c r="B3" s="4"/>
      <c r="C3" s="61"/>
      <c r="D3" s="4"/>
      <c r="E3" s="4"/>
    </row>
    <row r="4" spans="1:5" ht="18.75" customHeight="1" x14ac:dyDescent="0.25">
      <c r="B4" s="740" t="s">
        <v>648</v>
      </c>
      <c r="C4" s="740"/>
      <c r="D4" s="740"/>
      <c r="E4" s="4"/>
    </row>
    <row r="5" spans="1:5" ht="69" customHeight="1" x14ac:dyDescent="0.25">
      <c r="A5" s="163"/>
      <c r="B5" s="754" t="s">
        <v>1172</v>
      </c>
      <c r="C5" s="754"/>
      <c r="D5" s="754"/>
      <c r="E5" s="4"/>
    </row>
    <row r="6" spans="1:5" ht="15.75" x14ac:dyDescent="0.25">
      <c r="A6" s="4"/>
      <c r="B6" s="4"/>
      <c r="C6" s="61"/>
      <c r="D6" s="4"/>
      <c r="E6" s="4"/>
    </row>
    <row r="7" spans="1:5" x14ac:dyDescent="0.25">
      <c r="A7" s="4"/>
      <c r="B7" s="843" t="s">
        <v>21</v>
      </c>
      <c r="C7" s="785" t="s">
        <v>561</v>
      </c>
      <c r="D7" s="845"/>
      <c r="E7" s="4"/>
    </row>
    <row r="8" spans="1:5" x14ac:dyDescent="0.25">
      <c r="A8" s="4"/>
      <c r="B8" s="844"/>
      <c r="C8" s="736"/>
      <c r="D8" s="846"/>
      <c r="E8" s="4"/>
    </row>
    <row r="9" spans="1:5" ht="15.75" x14ac:dyDescent="0.25">
      <c r="A9" s="4"/>
      <c r="B9" s="344"/>
      <c r="C9" s="754" t="s">
        <v>1126</v>
      </c>
      <c r="D9" s="842"/>
      <c r="E9" s="4"/>
    </row>
    <row r="10" spans="1:5" ht="15.75" x14ac:dyDescent="0.25">
      <c r="A10" s="4"/>
      <c r="B10" s="344"/>
      <c r="C10" s="68"/>
      <c r="D10" s="245"/>
      <c r="E10" s="4"/>
    </row>
    <row r="11" spans="1:5" ht="18" customHeight="1" thickBot="1" x14ac:dyDescent="0.3">
      <c r="A11" s="4"/>
      <c r="B11" s="344" t="s">
        <v>18</v>
      </c>
      <c r="C11" s="335" t="s">
        <v>541</v>
      </c>
      <c r="D11" s="353"/>
      <c r="E11" s="4"/>
    </row>
    <row r="12" spans="1:5" ht="16.5" thickBot="1" x14ac:dyDescent="0.3">
      <c r="A12" s="4"/>
      <c r="B12" s="246"/>
      <c r="C12" s="42"/>
      <c r="D12" s="247"/>
      <c r="E12" s="4"/>
    </row>
    <row r="13" spans="1:5" ht="15.75" x14ac:dyDescent="0.25">
      <c r="A13" s="4"/>
      <c r="B13" s="184"/>
      <c r="C13" s="248"/>
      <c r="D13" s="247"/>
      <c r="E13" s="4"/>
    </row>
    <row r="14" spans="1:5" ht="18" customHeight="1" thickBot="1" x14ac:dyDescent="0.3">
      <c r="A14" s="249"/>
      <c r="B14" s="344" t="s">
        <v>32</v>
      </c>
      <c r="C14" s="250" t="s">
        <v>80</v>
      </c>
      <c r="D14" s="251"/>
      <c r="E14" s="4"/>
    </row>
    <row r="15" spans="1:5" ht="16.5" thickBot="1" x14ac:dyDescent="0.3">
      <c r="A15" s="4"/>
      <c r="B15" s="246"/>
      <c r="C15" s="42"/>
      <c r="D15" s="247"/>
      <c r="E15" s="4"/>
    </row>
    <row r="16" spans="1:5" ht="15.75" x14ac:dyDescent="0.25">
      <c r="A16" s="4"/>
      <c r="B16" s="184"/>
      <c r="C16" s="68"/>
      <c r="D16" s="247"/>
      <c r="E16" s="4"/>
    </row>
    <row r="17" spans="1:5" ht="18" customHeight="1" thickBot="1" x14ac:dyDescent="0.3">
      <c r="A17" s="4"/>
      <c r="B17" s="352" t="s">
        <v>19</v>
      </c>
      <c r="C17" s="335" t="s">
        <v>542</v>
      </c>
      <c r="D17" s="353"/>
      <c r="E17" s="4"/>
    </row>
    <row r="18" spans="1:5" ht="16.5" thickBot="1" x14ac:dyDescent="0.3">
      <c r="A18" s="4"/>
      <c r="B18" s="352"/>
      <c r="C18" s="42"/>
      <c r="D18" s="353"/>
      <c r="E18" s="4"/>
    </row>
    <row r="19" spans="1:5" ht="47.25" customHeight="1" x14ac:dyDescent="0.25">
      <c r="A19" s="4"/>
      <c r="B19" s="352"/>
      <c r="C19" s="754" t="s">
        <v>106</v>
      </c>
      <c r="D19" s="842"/>
      <c r="E19" s="4"/>
    </row>
    <row r="20" spans="1:5" ht="24.75" customHeight="1" thickBot="1" x14ac:dyDescent="0.3">
      <c r="A20" s="4"/>
      <c r="B20" s="344" t="s">
        <v>67</v>
      </c>
      <c r="C20" s="335" t="s">
        <v>81</v>
      </c>
      <c r="D20" s="247"/>
      <c r="E20" s="4"/>
    </row>
    <row r="21" spans="1:5" ht="16.5" thickBot="1" x14ac:dyDescent="0.3">
      <c r="A21" s="4"/>
      <c r="B21" s="344"/>
      <c r="C21" s="42"/>
      <c r="D21" s="247"/>
      <c r="E21" s="4"/>
    </row>
    <row r="22" spans="1:5" ht="15.75" x14ac:dyDescent="0.25">
      <c r="A22" s="4"/>
      <c r="B22" s="344"/>
      <c r="C22" s="68"/>
      <c r="D22" s="247"/>
      <c r="E22" s="4"/>
    </row>
    <row r="23" spans="1:5" ht="18" customHeight="1" thickBot="1" x14ac:dyDescent="0.3">
      <c r="A23" s="4"/>
      <c r="B23" s="344" t="s">
        <v>20</v>
      </c>
      <c r="C23" s="335" t="s">
        <v>96</v>
      </c>
      <c r="D23" s="252"/>
      <c r="E23" s="4"/>
    </row>
    <row r="24" spans="1:5" ht="16.5" thickBot="1" x14ac:dyDescent="0.3">
      <c r="A24" s="4"/>
      <c r="B24" s="344"/>
      <c r="C24" s="42"/>
      <c r="D24" s="183"/>
      <c r="E24" s="4"/>
    </row>
    <row r="25" spans="1:5" ht="46.5" customHeight="1" x14ac:dyDescent="0.25">
      <c r="A25" s="4"/>
      <c r="B25" s="344"/>
      <c r="C25" s="754" t="s">
        <v>869</v>
      </c>
      <c r="D25" s="842"/>
      <c r="E25" s="4"/>
    </row>
    <row r="26" spans="1:5" ht="15.75" x14ac:dyDescent="0.25">
      <c r="A26" s="4"/>
      <c r="B26" s="344"/>
      <c r="C26" s="68"/>
      <c r="D26" s="183"/>
      <c r="E26" s="4"/>
    </row>
    <row r="27" spans="1:5" ht="18" customHeight="1" thickBot="1" x14ac:dyDescent="0.3">
      <c r="A27" s="4"/>
      <c r="B27" s="344" t="s">
        <v>31</v>
      </c>
      <c r="C27" s="335" t="s">
        <v>68</v>
      </c>
      <c r="D27" s="183"/>
      <c r="E27" s="4"/>
    </row>
    <row r="28" spans="1:5" ht="16.5" thickBot="1" x14ac:dyDescent="0.3">
      <c r="A28" s="4"/>
      <c r="B28" s="344"/>
      <c r="C28" s="42"/>
      <c r="D28" s="183"/>
      <c r="E28" s="4"/>
    </row>
    <row r="29" spans="1:5" ht="40.5" customHeight="1" x14ac:dyDescent="0.25">
      <c r="A29" s="4"/>
      <c r="B29" s="344"/>
      <c r="C29" s="754" t="s">
        <v>73</v>
      </c>
      <c r="D29" s="842"/>
      <c r="E29" s="4"/>
    </row>
    <row r="30" spans="1:5" ht="12.75" customHeight="1" x14ac:dyDescent="0.25">
      <c r="A30" s="4"/>
      <c r="B30" s="253"/>
      <c r="C30" s="254"/>
      <c r="D30" s="255"/>
      <c r="E30" s="4"/>
    </row>
    <row r="31" spans="1:5" ht="12.75" customHeight="1" x14ac:dyDescent="0.25">
      <c r="A31" s="4"/>
      <c r="B31" s="158"/>
      <c r="C31" s="153"/>
      <c r="D31" s="153"/>
      <c r="E31" s="4"/>
    </row>
    <row r="32" spans="1:5" ht="12.75" customHeight="1" x14ac:dyDescent="0.25">
      <c r="A32" s="4"/>
      <c r="B32" s="158"/>
      <c r="C32" s="354" t="s">
        <v>566</v>
      </c>
      <c r="D32" s="354"/>
      <c r="E32" s="354"/>
    </row>
    <row r="33" spans="1:5" ht="15.95" customHeight="1" x14ac:dyDescent="0.25">
      <c r="A33" s="4"/>
      <c r="B33" s="158"/>
      <c r="C33" s="14" t="b">
        <f>IF(OR(ISBLANK(C12),ISBLANK(C15),ISBLANK(C18),ISBLANK(C21),ISBLANK(C24),ISBLANK(C28)),FALSE,TRUE)</f>
        <v>0</v>
      </c>
      <c r="D33" s="4"/>
      <c r="E33" s="4"/>
    </row>
    <row r="34" spans="1:5" ht="15.75" x14ac:dyDescent="0.25">
      <c r="A34" s="4"/>
      <c r="B34" s="4"/>
      <c r="C34" s="61"/>
      <c r="D34" s="4"/>
      <c r="E34" s="4"/>
    </row>
    <row r="39" spans="1:5" ht="15.75" customHeight="1" x14ac:dyDescent="0.25"/>
    <row r="40" spans="1:5" ht="15" customHeight="1" x14ac:dyDescent="0.25"/>
    <row r="43" spans="1:5" ht="15.75" customHeight="1" x14ac:dyDescent="0.25"/>
    <row r="44" spans="1:5" ht="2.25" hidden="1" customHeight="1" x14ac:dyDescent="0.25"/>
    <row r="45" spans="1:5" ht="15.75" hidden="1" customHeight="1" x14ac:dyDescent="0.25"/>
    <row r="46" spans="1:5" ht="15.75" hidden="1" customHeight="1" x14ac:dyDescent="0.25"/>
    <row r="47" spans="1:5" ht="15.75" hidden="1" customHeight="1" x14ac:dyDescent="0.25"/>
    <row r="48" spans="1:5" ht="15.75" hidden="1" customHeight="1" x14ac:dyDescent="0.25"/>
    <row r="49" spans="4:4" ht="15.75" hidden="1" customHeight="1" x14ac:dyDescent="0.25">
      <c r="D49" s="63" t="str">
        <f>IF(OR(ISBLANK(D27),ISBLANK(D30),ISBLANK(#REF!),ISBLANK(D35),ISBLANK(D38),ISBLANK(D42)),"FALSE","TRUE")</f>
        <v>FALSE</v>
      </c>
    </row>
    <row r="50" spans="4:4" ht="15.75" hidden="1" customHeight="1" x14ac:dyDescent="0.25"/>
    <row r="51" spans="4:4" ht="15" hidden="1" customHeight="1" x14ac:dyDescent="0.25"/>
    <row r="52" spans="4:4" ht="15" hidden="1" customHeight="1" x14ac:dyDescent="0.25"/>
    <row r="53" spans="4:4" ht="15" hidden="1" customHeight="1" x14ac:dyDescent="0.25"/>
    <row r="54" spans="4:4" ht="15" hidden="1" customHeight="1" x14ac:dyDescent="0.25"/>
    <row r="55" spans="4:4" ht="15" hidden="1" customHeight="1" x14ac:dyDescent="0.25"/>
    <row r="56" spans="4:4" ht="15" hidden="1" customHeight="1" x14ac:dyDescent="0.25"/>
    <row r="57" spans="4:4" ht="15" hidden="1" customHeight="1" x14ac:dyDescent="0.25"/>
    <row r="58" spans="4:4" ht="15" hidden="1" customHeight="1" x14ac:dyDescent="0.25"/>
    <row r="59" spans="4:4" ht="15" hidden="1" customHeight="1" x14ac:dyDescent="0.25"/>
    <row r="60" spans="4:4" ht="15" hidden="1" customHeight="1" x14ac:dyDescent="0.25"/>
    <row r="61" spans="4:4" ht="15" hidden="1" customHeight="1" x14ac:dyDescent="0.25"/>
    <row r="62" spans="4:4" ht="15" hidden="1" customHeight="1" x14ac:dyDescent="0.25"/>
    <row r="63" spans="4:4" ht="15" hidden="1" customHeight="1" x14ac:dyDescent="0.25"/>
    <row r="64" spans="4: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sheetData>
  <sheetProtection algorithmName="SHA-512" hashValue="CroP/XlJyTXOXuZskJPDOPbi0UDUOOOGF7q5NWv9i+CEC7f4NMlyxIoKpDfR7L6c8spj975pcLxISO4oFtHIXA==" saltValue="kb2tubA8hjtXe9SZ///dSQ==" spinCount="100000" sheet="1" objects="1" scenarios="1"/>
  <mergeCells count="9">
    <mergeCell ref="B2:C2"/>
    <mergeCell ref="C29:D29"/>
    <mergeCell ref="C25:D25"/>
    <mergeCell ref="B7:B8"/>
    <mergeCell ref="C7:D8"/>
    <mergeCell ref="C9:D9"/>
    <mergeCell ref="C19:D19"/>
    <mergeCell ref="B5:D5"/>
    <mergeCell ref="B4:D4"/>
  </mergeCells>
  <conditionalFormatting sqref="C33">
    <cfRule type="cellIs" dxfId="182" priority="1" operator="equal">
      <formula>FALSE</formula>
    </cfRule>
    <cfRule type="cellIs" dxfId="181" priority="2" operator="equal">
      <formula>TRUE</formula>
    </cfRule>
  </conditionalFormatting>
  <dataValidations xWindow="312" yWindow="660" count="2">
    <dataValidation allowBlank="1" showInputMessage="1" showErrorMessage="1" promptTitle="Input data" prompt="Insert non-negative integer value" sqref="C27" xr:uid="{00000000-0002-0000-0900-000000000000}"/>
    <dataValidation type="whole" operator="greaterThanOrEqual" allowBlank="1" showInputMessage="1" showErrorMessage="1" promptTitle="Input data" prompt="Insert non-negative integer value" sqref="C12 C15 C18 C21 C24 C28" xr:uid="{00000000-0002-0000-0900-000001000000}">
      <formula1>0</formula1>
    </dataValidation>
  </dataValidations>
  <pageMargins left="0.7" right="0.7" top="0.75" bottom="0.75" header="0.3" footer="0.3"/>
  <pageSetup scale="8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FL160"/>
  <sheetViews>
    <sheetView showGridLines="0" view="pageBreakPreview" zoomScaleNormal="100" zoomScaleSheetLayoutView="100" workbookViewId="0">
      <pane xSplit="3" ySplit="10" topLeftCell="D11" activePane="bottomRight" state="frozen"/>
      <selection pane="topRight" activeCell="D1" sqref="D1"/>
      <selection pane="bottomLeft" activeCell="A11" sqref="A11"/>
      <selection pane="bottomRight" activeCell="D11" sqref="D11"/>
    </sheetView>
  </sheetViews>
  <sheetFormatPr defaultColWidth="9.140625" defaultRowHeight="15" x14ac:dyDescent="0.25"/>
  <cols>
    <col min="1" max="1" width="4.42578125" style="201" customWidth="1"/>
    <col min="2" max="2" width="7.85546875" style="4" customWidth="1"/>
    <col min="3" max="3" width="65.42578125" style="4" customWidth="1"/>
    <col min="4" max="4" width="19.7109375" style="4" customWidth="1"/>
    <col min="5" max="5" width="5.85546875" style="256" customWidth="1"/>
    <col min="6" max="6" width="19.7109375" style="4" customWidth="1"/>
    <col min="7" max="7" width="5.85546875" style="256" customWidth="1"/>
    <col min="8" max="8" width="19.7109375" style="4" customWidth="1"/>
    <col min="9" max="9" width="5.85546875" style="256" customWidth="1"/>
    <col min="10" max="10" width="19.7109375" style="4" customWidth="1"/>
    <col min="11" max="11" width="5.85546875" style="256" customWidth="1"/>
    <col min="12" max="12" width="19.7109375" style="4" customWidth="1"/>
    <col min="13" max="13" width="5.85546875" style="256" customWidth="1"/>
    <col min="14" max="14" width="19.7109375" style="4" customWidth="1"/>
    <col min="15" max="15" width="5.85546875" style="256" customWidth="1"/>
    <col min="16" max="16" width="19.7109375" style="4" customWidth="1"/>
    <col min="17" max="17" width="5.85546875" style="256" customWidth="1"/>
    <col min="18" max="18" width="19.7109375" style="4" customWidth="1"/>
    <col min="19" max="19" width="5.85546875" style="256" customWidth="1"/>
    <col min="20" max="20" width="19.7109375" style="4" customWidth="1"/>
    <col min="21" max="21" width="5.85546875" style="256" customWidth="1"/>
    <col min="22" max="22" width="19.7109375" style="4" customWidth="1"/>
    <col min="23" max="23" width="5.85546875" style="256" customWidth="1"/>
    <col min="24" max="24" width="19.7109375" style="9" customWidth="1"/>
    <col min="25" max="25" width="5.85546875" style="9" customWidth="1"/>
    <col min="26" max="26" width="19.7109375" style="9" customWidth="1"/>
    <col min="27" max="27" width="5.85546875" style="9" customWidth="1"/>
    <col min="28" max="28" width="19.7109375" style="9" customWidth="1"/>
    <col min="29" max="29" width="5.85546875" style="4" customWidth="1"/>
    <col min="30" max="30" width="19.7109375" style="4" customWidth="1"/>
    <col min="31" max="31" width="5.85546875" style="4" customWidth="1"/>
    <col min="32" max="32" width="19.7109375" style="4" customWidth="1"/>
    <col min="33" max="33" width="5.85546875" style="4" customWidth="1"/>
    <col min="34" max="34" width="19.7109375" style="4" customWidth="1"/>
    <col min="35" max="35" width="5.85546875" style="4" customWidth="1"/>
    <col min="36" max="36" width="19.7109375" style="4" customWidth="1"/>
    <col min="37" max="37" width="5.85546875" style="4" customWidth="1"/>
    <col min="38" max="38" width="19.7109375" style="4" customWidth="1"/>
    <col min="39" max="39" width="5.85546875" style="4" customWidth="1"/>
    <col min="40" max="40" width="19.7109375" style="4" customWidth="1"/>
    <col min="41" max="41" width="5.85546875" style="4" customWidth="1"/>
    <col min="42" max="42" width="19.7109375" style="4" customWidth="1"/>
    <col min="43" max="43" width="5.85546875" style="4" customWidth="1"/>
    <col min="44" max="44" width="19.7109375" style="4" customWidth="1"/>
    <col min="45" max="45" width="5.85546875" style="4" customWidth="1"/>
    <col min="46" max="46" width="19.7109375" style="4" customWidth="1"/>
    <col min="47" max="47" width="5.85546875" style="4" customWidth="1"/>
    <col min="48" max="48" width="19.7109375" style="4" customWidth="1"/>
    <col min="49" max="49" width="5.85546875" style="4" customWidth="1"/>
    <col min="50" max="50" width="19.7109375" style="4" customWidth="1"/>
    <col min="51" max="51" width="5.85546875" style="4" customWidth="1"/>
    <col min="52" max="52" width="19.7109375" style="4" customWidth="1"/>
    <col min="53" max="53" width="5.85546875" style="4" customWidth="1"/>
    <col min="54" max="54" width="19.7109375" style="4" customWidth="1"/>
    <col min="55" max="55" width="5.85546875" style="4" customWidth="1"/>
    <col min="56" max="56" width="19.7109375" style="4" customWidth="1"/>
    <col min="57" max="57" width="5.85546875" style="4" customWidth="1"/>
    <col min="58" max="58" width="19.7109375" style="4" customWidth="1"/>
    <col min="59" max="59" width="5.85546875" style="4" customWidth="1"/>
    <col min="60" max="60" width="19.7109375" style="4" customWidth="1"/>
    <col min="61" max="61" width="5.85546875" style="4" customWidth="1"/>
    <col min="62" max="62" width="19.7109375" style="4" customWidth="1"/>
    <col min="63" max="63" width="5.85546875" style="4" customWidth="1"/>
    <col min="64" max="64" width="19.7109375" style="4" customWidth="1"/>
    <col min="65" max="65" width="5.85546875" style="4" customWidth="1"/>
    <col min="66" max="66" width="19.7109375" style="4" customWidth="1"/>
    <col min="67" max="67" width="5.85546875" style="4" customWidth="1"/>
    <col min="68" max="68" width="19.7109375" style="4" customWidth="1"/>
    <col min="69" max="69" width="5.85546875" style="4" customWidth="1"/>
    <col min="70" max="70" width="19.7109375" style="4" customWidth="1"/>
    <col min="71" max="71" width="5.85546875" style="4" customWidth="1"/>
    <col min="72" max="72" width="19.7109375" style="4" customWidth="1"/>
    <col min="73" max="73" width="5.85546875" style="4" customWidth="1"/>
    <col min="74" max="74" width="19.7109375" style="4" customWidth="1"/>
    <col min="75" max="75" width="5.85546875" style="4" customWidth="1"/>
    <col min="76" max="76" width="19.7109375" style="4" customWidth="1"/>
    <col min="77" max="77" width="5.85546875" style="4" customWidth="1"/>
    <col min="78" max="78" width="19.7109375" style="4" customWidth="1"/>
    <col min="79" max="79" width="5.85546875" style="4" customWidth="1"/>
    <col min="80" max="80" width="19.7109375" style="4" customWidth="1"/>
    <col min="81" max="81" width="5.85546875" style="4" customWidth="1"/>
    <col min="82" max="82" width="19.7109375" style="4" customWidth="1"/>
    <col min="83" max="83" width="5.85546875" style="4" customWidth="1"/>
    <col min="84" max="84" width="19.7109375" style="4" customWidth="1"/>
    <col min="85" max="85" width="5.85546875" style="4" customWidth="1"/>
    <col min="86" max="86" width="19.7109375" style="4" customWidth="1"/>
    <col min="87" max="87" width="5.85546875" style="4" customWidth="1"/>
    <col min="88" max="88" width="19.7109375" style="4" customWidth="1"/>
    <col min="89" max="89" width="5.85546875" style="4" customWidth="1"/>
    <col min="90" max="90" width="19.7109375" style="4" customWidth="1"/>
    <col min="91" max="91" width="5.85546875" style="4" customWidth="1"/>
    <col min="92" max="92" width="19.7109375" style="4" customWidth="1"/>
    <col min="93" max="93" width="5.85546875" style="4" customWidth="1"/>
    <col min="94" max="94" width="19.7109375" style="4" customWidth="1"/>
    <col min="95" max="95" width="5.85546875" style="4" customWidth="1"/>
    <col min="96" max="96" width="19.7109375" style="4" customWidth="1"/>
    <col min="97" max="97" width="5.85546875" style="4" customWidth="1"/>
    <col min="98" max="98" width="19.7109375" style="4" customWidth="1"/>
    <col min="99" max="99" width="5.85546875" style="4" customWidth="1"/>
    <col min="100" max="100" width="19.7109375" style="4" customWidth="1"/>
    <col min="101" max="101" width="5.85546875" style="4" customWidth="1"/>
    <col min="102" max="102" width="19.7109375" style="4" customWidth="1"/>
    <col min="103" max="103" width="5.85546875" style="4" customWidth="1"/>
    <col min="104" max="104" width="19.7109375" style="4" customWidth="1"/>
    <col min="105" max="105" width="5.85546875" style="4" customWidth="1"/>
    <col min="106" max="106" width="19.7109375" style="4" customWidth="1"/>
    <col min="107" max="107" width="5.85546875" style="4" customWidth="1"/>
    <col min="108" max="108" width="19.7109375" style="4" customWidth="1"/>
    <col min="109" max="109" width="5.85546875" style="4" customWidth="1"/>
    <col min="110" max="110" width="19.7109375" style="4" customWidth="1"/>
    <col min="111" max="111" width="5.85546875" style="4" customWidth="1"/>
    <col min="112" max="112" width="19.7109375" style="4" customWidth="1"/>
    <col min="113" max="113" width="5.85546875" style="4" customWidth="1"/>
    <col min="114" max="114" width="19.7109375" style="4" customWidth="1"/>
    <col min="115" max="115" width="5.85546875" style="4" customWidth="1"/>
    <col min="116" max="116" width="19.7109375" style="4" customWidth="1"/>
    <col min="117" max="117" width="5.85546875" style="4" customWidth="1"/>
    <col min="118" max="118" width="19.7109375" style="4" customWidth="1"/>
    <col min="119" max="119" width="5.85546875" style="4" customWidth="1"/>
    <col min="120" max="120" width="19.7109375" style="4" customWidth="1"/>
    <col min="121" max="121" width="5.85546875" style="4" customWidth="1"/>
    <col min="122" max="122" width="19.7109375" style="4" customWidth="1"/>
    <col min="123" max="123" width="5.85546875" style="4" customWidth="1"/>
    <col min="124" max="124" width="19.7109375" style="4" customWidth="1"/>
    <col min="125" max="125" width="5.85546875" style="4" customWidth="1"/>
    <col min="126" max="126" width="19.7109375" style="4" customWidth="1"/>
    <col min="127" max="127" width="5.85546875" style="4" customWidth="1"/>
    <col min="128" max="128" width="19.7109375" style="4" customWidth="1"/>
    <col min="129" max="129" width="5.85546875" style="4" customWidth="1"/>
    <col min="130" max="130" width="19.7109375" style="4" customWidth="1"/>
    <col min="131" max="131" width="5.85546875" style="4" customWidth="1"/>
    <col min="132" max="132" width="19.7109375" style="4" customWidth="1"/>
    <col min="133" max="133" width="5.85546875" style="4" customWidth="1"/>
    <col min="134" max="134" width="19.7109375" style="4" customWidth="1"/>
    <col min="135" max="135" width="5.85546875" style="4" customWidth="1"/>
    <col min="136" max="136" width="19.7109375" style="4" customWidth="1"/>
    <col min="137" max="137" width="5.85546875" style="4" customWidth="1"/>
    <col min="138" max="138" width="19.7109375" style="4" customWidth="1"/>
    <col min="139" max="139" width="5.85546875" style="4" customWidth="1"/>
    <col min="140" max="140" width="19.7109375" style="4" customWidth="1"/>
    <col min="141" max="141" width="5.85546875" style="4" customWidth="1"/>
    <col min="142" max="142" width="19.7109375" style="4" customWidth="1"/>
    <col min="143" max="143" width="5.85546875" style="4" customWidth="1"/>
    <col min="144" max="144" width="19.7109375" style="4" customWidth="1"/>
    <col min="145" max="145" width="5.85546875" style="4" customWidth="1"/>
    <col min="146" max="146" width="19.7109375" style="4" customWidth="1"/>
    <col min="147" max="147" width="5.85546875" style="4" customWidth="1"/>
    <col min="148" max="148" width="19.7109375" style="4" customWidth="1"/>
    <col min="149" max="149" width="5.85546875" style="4" customWidth="1"/>
    <col min="150" max="150" width="19.7109375" style="4" customWidth="1"/>
    <col min="151" max="151" width="5.85546875" style="4" customWidth="1"/>
    <col min="152" max="152" width="19.7109375" style="4" customWidth="1"/>
    <col min="153" max="153" width="5.85546875" style="4" customWidth="1"/>
    <col min="154" max="154" width="19.7109375" style="4" customWidth="1"/>
    <col min="155" max="155" width="5.85546875" style="4" customWidth="1"/>
    <col min="156" max="156" width="19.7109375" style="4" customWidth="1"/>
    <col min="157" max="157" width="5.85546875" style="4" customWidth="1"/>
    <col min="158" max="158" width="19.7109375" style="4" customWidth="1"/>
    <col min="159" max="159" width="5.85546875" style="4" customWidth="1"/>
    <col min="160" max="160" width="19.7109375" style="4" customWidth="1"/>
    <col min="161" max="161" width="5.85546875" style="4" customWidth="1"/>
    <col min="162" max="162" width="19.7109375" style="4" customWidth="1"/>
    <col min="163" max="163" width="5.85546875" style="4" customWidth="1"/>
    <col min="164" max="164" width="34.140625" style="4" hidden="1" customWidth="1"/>
    <col min="165" max="165" width="22.7109375" style="4" hidden="1" customWidth="1"/>
    <col min="166" max="166" width="9.140625" style="4" hidden="1" customWidth="1"/>
    <col min="167" max="167" width="3.85546875" style="4" hidden="1" customWidth="1"/>
    <col min="168" max="168" width="9.140625" style="4" hidden="1" customWidth="1"/>
    <col min="169" max="170" width="9.140625" style="4" customWidth="1"/>
    <col min="171" max="16384" width="9.140625" style="4"/>
  </cols>
  <sheetData>
    <row r="1" spans="1:165" x14ac:dyDescent="0.25">
      <c r="A1" s="4"/>
      <c r="X1" s="2"/>
      <c r="Y1" s="2"/>
      <c r="Z1" s="2"/>
      <c r="AA1" s="2"/>
      <c r="AB1" s="2"/>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row>
    <row r="2" spans="1:165" ht="18.75" x14ac:dyDescent="0.25">
      <c r="B2" s="734" t="str">
        <f>Instructions!B1</f>
        <v>Form RBSF-MC</v>
      </c>
      <c r="C2" s="734"/>
      <c r="D2" s="64"/>
      <c r="E2" s="257"/>
      <c r="F2" s="64"/>
      <c r="G2" s="257"/>
      <c r="I2" s="257"/>
      <c r="K2" s="257"/>
      <c r="M2" s="257"/>
      <c r="O2" s="257"/>
      <c r="Q2" s="257"/>
      <c r="S2" s="257"/>
      <c r="U2" s="257"/>
      <c r="W2" s="257"/>
      <c r="Y2" s="2"/>
      <c r="Z2" s="2"/>
      <c r="AA2" s="2"/>
      <c r="AB2" s="2"/>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c r="CF2" s="63"/>
      <c r="CG2" s="63"/>
      <c r="CH2" s="63"/>
      <c r="CI2" s="63"/>
      <c r="CJ2" s="63"/>
      <c r="CK2" s="63"/>
      <c r="CL2" s="63"/>
      <c r="CM2" s="63"/>
      <c r="CN2" s="63"/>
      <c r="CO2" s="63"/>
      <c r="CP2" s="63"/>
      <c r="CQ2" s="63"/>
      <c r="CR2" s="63"/>
      <c r="CS2" s="63"/>
      <c r="CT2" s="63"/>
      <c r="CU2" s="63"/>
      <c r="CV2" s="63"/>
      <c r="CW2" s="63"/>
      <c r="CX2" s="63"/>
      <c r="CY2" s="63"/>
      <c r="CZ2" s="63"/>
      <c r="DA2" s="63"/>
      <c r="DB2" s="63"/>
      <c r="DC2" s="63"/>
      <c r="DD2" s="63"/>
      <c r="DE2" s="63"/>
      <c r="DF2" s="63"/>
      <c r="DG2" s="63"/>
      <c r="DH2" s="63"/>
      <c r="DI2" s="63"/>
      <c r="DJ2" s="63"/>
      <c r="DK2" s="63"/>
      <c r="DL2" s="63"/>
      <c r="DM2" s="63"/>
      <c r="DN2" s="63"/>
      <c r="DO2" s="63"/>
      <c r="DP2" s="63"/>
      <c r="DQ2" s="63"/>
      <c r="DR2" s="63"/>
      <c r="DS2" s="63"/>
      <c r="DT2" s="63"/>
      <c r="DU2" s="63"/>
      <c r="DV2" s="63"/>
      <c r="DW2" s="63"/>
      <c r="DX2" s="63"/>
      <c r="DY2" s="63"/>
      <c r="DZ2" s="63"/>
      <c r="EA2" s="63"/>
      <c r="EB2" s="63"/>
      <c r="EC2" s="63"/>
      <c r="ED2" s="63"/>
      <c r="EE2" s="63"/>
      <c r="EF2" s="63"/>
      <c r="EG2" s="63"/>
      <c r="EH2" s="63"/>
      <c r="EI2" s="63"/>
      <c r="EJ2" s="63"/>
      <c r="EK2" s="63"/>
      <c r="EL2" s="63"/>
      <c r="EM2" s="63"/>
      <c r="EN2" s="63"/>
      <c r="EO2" s="63"/>
      <c r="EP2" s="63"/>
      <c r="EQ2" s="63"/>
      <c r="ER2" s="63"/>
      <c r="ES2" s="63"/>
      <c r="ET2" s="63"/>
      <c r="EU2" s="63"/>
      <c r="EV2" s="63"/>
      <c r="EW2" s="63"/>
      <c r="EX2" s="63"/>
      <c r="EY2" s="63"/>
      <c r="EZ2" s="63"/>
      <c r="FA2" s="63"/>
      <c r="FB2" s="63"/>
      <c r="FC2" s="63"/>
      <c r="FD2" s="63"/>
      <c r="FE2" s="63"/>
      <c r="FF2" s="63"/>
      <c r="FG2" s="63"/>
    </row>
    <row r="3" spans="1:165" ht="15.75" x14ac:dyDescent="0.25">
      <c r="C3" s="335"/>
      <c r="D3" s="335"/>
      <c r="E3" s="258"/>
      <c r="F3" s="335"/>
      <c r="G3" s="258"/>
      <c r="I3" s="258"/>
      <c r="K3" s="258"/>
      <c r="M3" s="258"/>
      <c r="O3" s="258"/>
      <c r="Q3" s="258"/>
      <c r="S3" s="258"/>
      <c r="U3" s="258"/>
      <c r="W3" s="258"/>
      <c r="Y3" s="2"/>
      <c r="Z3" s="2"/>
      <c r="AA3" s="2"/>
      <c r="AB3" s="2"/>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c r="CF3" s="63"/>
      <c r="CG3" s="63"/>
      <c r="CH3" s="63"/>
      <c r="CI3" s="63"/>
      <c r="CJ3" s="63"/>
      <c r="CK3" s="63"/>
      <c r="CL3" s="63"/>
      <c r="CM3" s="63"/>
      <c r="CN3" s="63"/>
      <c r="CO3" s="63"/>
      <c r="CP3" s="63"/>
      <c r="CQ3" s="63"/>
      <c r="CR3" s="63"/>
      <c r="CS3" s="63"/>
      <c r="CT3" s="63"/>
      <c r="CU3" s="63"/>
      <c r="CV3" s="63"/>
      <c r="CW3" s="63"/>
      <c r="CX3" s="63"/>
      <c r="CY3" s="63"/>
      <c r="CZ3" s="63"/>
      <c r="DA3" s="63"/>
      <c r="DB3" s="63"/>
      <c r="DC3" s="63"/>
      <c r="DD3" s="63"/>
      <c r="DE3" s="63"/>
      <c r="DF3" s="63"/>
      <c r="DG3" s="63"/>
      <c r="DH3" s="63"/>
      <c r="DI3" s="63"/>
      <c r="DJ3" s="63"/>
      <c r="DK3" s="63"/>
      <c r="DL3" s="63"/>
      <c r="DM3" s="63"/>
      <c r="DN3" s="63"/>
      <c r="DO3" s="63"/>
      <c r="DP3" s="63"/>
      <c r="DQ3" s="63"/>
      <c r="DR3" s="63"/>
      <c r="DS3" s="63"/>
      <c r="DT3" s="63"/>
      <c r="DU3" s="63"/>
      <c r="DV3" s="63"/>
      <c r="DW3" s="63"/>
      <c r="DX3" s="63"/>
      <c r="DY3" s="63"/>
      <c r="DZ3" s="63"/>
      <c r="EA3" s="63"/>
      <c r="EB3" s="63"/>
      <c r="EC3" s="63"/>
      <c r="ED3" s="63"/>
      <c r="EE3" s="63"/>
      <c r="EF3" s="63"/>
      <c r="EG3" s="63"/>
      <c r="EH3" s="63"/>
      <c r="EI3" s="63"/>
      <c r="EJ3" s="63"/>
      <c r="EK3" s="63"/>
      <c r="EL3" s="63"/>
      <c r="EM3" s="63"/>
      <c r="EN3" s="63"/>
      <c r="EO3" s="63"/>
      <c r="EP3" s="63"/>
      <c r="EQ3" s="63"/>
      <c r="ER3" s="63"/>
      <c r="ES3" s="63"/>
      <c r="ET3" s="63"/>
      <c r="EU3" s="63"/>
      <c r="EV3" s="63"/>
      <c r="EW3" s="63"/>
      <c r="EX3" s="63"/>
      <c r="EY3" s="63"/>
      <c r="EZ3" s="63"/>
      <c r="FA3" s="63"/>
      <c r="FB3" s="63"/>
      <c r="FC3" s="63"/>
      <c r="FD3" s="63"/>
      <c r="FE3" s="63"/>
      <c r="FF3" s="63"/>
      <c r="FG3" s="63"/>
    </row>
    <row r="4" spans="1:165" ht="21.75" customHeight="1" x14ac:dyDescent="0.25">
      <c r="B4" s="740" t="s">
        <v>1196</v>
      </c>
      <c r="C4" s="740"/>
      <c r="D4" s="740"/>
      <c r="E4" s="740"/>
      <c r="F4" s="740"/>
      <c r="G4" s="259"/>
      <c r="H4" s="63"/>
      <c r="I4" s="259"/>
      <c r="K4" s="259"/>
      <c r="M4" s="259"/>
      <c r="O4" s="259"/>
      <c r="Q4" s="259"/>
      <c r="S4" s="259"/>
      <c r="U4" s="259"/>
      <c r="W4" s="259"/>
      <c r="Y4" s="2"/>
      <c r="Z4" s="2"/>
      <c r="AA4" s="2"/>
      <c r="AB4" s="2"/>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c r="CF4" s="63"/>
      <c r="CG4" s="63"/>
      <c r="CH4" s="63"/>
      <c r="CI4" s="63"/>
      <c r="CJ4" s="63"/>
      <c r="CK4" s="63"/>
      <c r="CL4" s="63"/>
      <c r="CM4" s="63"/>
      <c r="CN4" s="63"/>
      <c r="CO4" s="63"/>
      <c r="CP4" s="63"/>
      <c r="CQ4" s="63"/>
      <c r="CR4" s="63"/>
      <c r="CS4" s="63"/>
      <c r="CT4" s="63"/>
      <c r="CU4" s="63"/>
      <c r="CV4" s="63"/>
      <c r="CW4" s="63"/>
      <c r="CX4" s="63"/>
      <c r="CY4" s="63"/>
      <c r="CZ4" s="63"/>
      <c r="DA4" s="63"/>
      <c r="DB4" s="63"/>
      <c r="DC4" s="63"/>
      <c r="DD4" s="63"/>
      <c r="DE4" s="63"/>
      <c r="DF4" s="63"/>
      <c r="DG4" s="63"/>
      <c r="DH4" s="63"/>
      <c r="DI4" s="63"/>
      <c r="DJ4" s="63"/>
      <c r="DK4" s="63"/>
      <c r="DL4" s="63"/>
      <c r="DM4" s="63"/>
      <c r="DN4" s="63"/>
      <c r="DO4" s="63"/>
      <c r="DP4" s="63"/>
      <c r="DQ4" s="63"/>
      <c r="DR4" s="63"/>
      <c r="DS4" s="63"/>
      <c r="DT4" s="63"/>
      <c r="DU4" s="63"/>
      <c r="DV4" s="63"/>
      <c r="DW4" s="63"/>
      <c r="DX4" s="63"/>
      <c r="DY4" s="63"/>
      <c r="DZ4" s="63"/>
      <c r="EA4" s="63"/>
      <c r="EB4" s="63"/>
      <c r="EC4" s="63"/>
      <c r="ED4" s="63"/>
      <c r="EE4" s="63"/>
      <c r="EF4" s="63"/>
      <c r="EG4" s="63"/>
      <c r="EH4" s="63"/>
      <c r="EI4" s="63"/>
      <c r="EJ4" s="63"/>
      <c r="EK4" s="63"/>
      <c r="EL4" s="63"/>
      <c r="EM4" s="63"/>
      <c r="EN4" s="63"/>
      <c r="EO4" s="63"/>
      <c r="EP4" s="63"/>
      <c r="EQ4" s="63"/>
      <c r="ER4" s="63"/>
      <c r="ES4" s="63"/>
      <c r="ET4" s="63"/>
      <c r="EU4" s="63"/>
      <c r="EV4" s="63"/>
      <c r="EW4" s="63"/>
      <c r="EX4" s="63"/>
      <c r="EY4" s="63"/>
      <c r="EZ4" s="63"/>
      <c r="FA4" s="63"/>
      <c r="FB4" s="63"/>
      <c r="FC4" s="63"/>
      <c r="FD4" s="63"/>
      <c r="FE4" s="63"/>
      <c r="FF4" s="63"/>
      <c r="FG4" s="63"/>
    </row>
    <row r="5" spans="1:165" ht="68.25" customHeight="1" x14ac:dyDescent="0.25">
      <c r="A5" s="260"/>
      <c r="B5" s="754" t="s">
        <v>1158</v>
      </c>
      <c r="C5" s="754"/>
      <c r="D5" s="754"/>
      <c r="E5" s="754"/>
      <c r="F5" s="754"/>
      <c r="G5" s="261"/>
      <c r="H5" s="262"/>
      <c r="I5" s="261"/>
      <c r="J5" s="262"/>
      <c r="K5" s="261"/>
      <c r="L5" s="262"/>
      <c r="M5" s="261"/>
      <c r="N5" s="63"/>
      <c r="O5" s="261"/>
      <c r="P5" s="262"/>
      <c r="Q5" s="261"/>
      <c r="R5" s="262"/>
      <c r="S5" s="263"/>
      <c r="T5" s="61"/>
      <c r="U5" s="263"/>
      <c r="V5" s="61"/>
      <c r="W5" s="263"/>
      <c r="Y5" s="2"/>
      <c r="Z5" s="2"/>
      <c r="AA5" s="2"/>
      <c r="AB5" s="2"/>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c r="BT5" s="63"/>
      <c r="BU5" s="63"/>
      <c r="BV5" s="63"/>
      <c r="BW5" s="63"/>
      <c r="BX5" s="63"/>
      <c r="BY5" s="63"/>
      <c r="BZ5" s="63"/>
      <c r="CA5" s="63"/>
      <c r="CB5" s="63"/>
      <c r="CC5" s="63"/>
      <c r="CD5" s="63"/>
      <c r="CE5" s="63"/>
      <c r="CF5" s="63"/>
      <c r="CG5" s="63"/>
      <c r="CH5" s="63"/>
      <c r="CI5" s="63"/>
      <c r="CJ5" s="63"/>
      <c r="CK5" s="63"/>
      <c r="CL5" s="63"/>
      <c r="CM5" s="63"/>
      <c r="CN5" s="63"/>
      <c r="CO5" s="63"/>
      <c r="CP5" s="63"/>
      <c r="CQ5" s="63"/>
      <c r="CR5" s="63"/>
      <c r="CS5" s="63"/>
      <c r="CT5" s="63"/>
      <c r="CU5" s="63"/>
      <c r="CV5" s="63"/>
      <c r="CW5" s="63"/>
      <c r="CX5" s="63"/>
      <c r="CY5" s="63"/>
      <c r="CZ5" s="63"/>
      <c r="DA5" s="63"/>
      <c r="DB5" s="63"/>
      <c r="DC5" s="63"/>
      <c r="DD5" s="63"/>
      <c r="DE5" s="63"/>
      <c r="DF5" s="63"/>
      <c r="DG5" s="63"/>
      <c r="DH5" s="63"/>
      <c r="DI5" s="63"/>
      <c r="DJ5" s="63"/>
      <c r="DK5" s="63"/>
      <c r="DL5" s="63"/>
      <c r="DM5" s="63"/>
      <c r="DN5" s="63"/>
      <c r="DO5" s="63"/>
      <c r="DP5" s="63"/>
      <c r="DQ5" s="63"/>
      <c r="DR5" s="63"/>
      <c r="DS5" s="63"/>
      <c r="DT5" s="63"/>
      <c r="DU5" s="63"/>
      <c r="DV5" s="63"/>
      <c r="DW5" s="63"/>
      <c r="DX5" s="63"/>
      <c r="DY5" s="63"/>
      <c r="DZ5" s="63"/>
      <c r="EA5" s="63"/>
      <c r="EB5" s="63"/>
      <c r="EC5" s="63"/>
      <c r="ED5" s="63"/>
      <c r="EE5" s="63"/>
      <c r="EF5" s="63"/>
      <c r="EG5" s="63"/>
      <c r="EH5" s="63"/>
      <c r="EI5" s="63"/>
      <c r="EJ5" s="63"/>
      <c r="EK5" s="63"/>
      <c r="EL5" s="63"/>
      <c r="EM5" s="63"/>
      <c r="EN5" s="63"/>
      <c r="EO5" s="63"/>
      <c r="EP5" s="63"/>
      <c r="EQ5" s="63"/>
      <c r="ER5" s="63"/>
      <c r="ES5" s="63"/>
      <c r="ET5" s="63"/>
      <c r="EU5" s="63"/>
      <c r="EV5" s="63"/>
      <c r="EW5" s="63"/>
      <c r="EX5" s="63"/>
      <c r="EY5" s="63"/>
      <c r="EZ5" s="63"/>
      <c r="FA5" s="63"/>
      <c r="FB5" s="63"/>
      <c r="FC5" s="63"/>
      <c r="FD5" s="63"/>
      <c r="FE5" s="63"/>
      <c r="FF5" s="63"/>
      <c r="FG5" s="63"/>
    </row>
    <row r="6" spans="1:165" ht="15.75" x14ac:dyDescent="0.25">
      <c r="A6" s="260"/>
      <c r="B6" s="61"/>
      <c r="C6" s="264"/>
      <c r="D6" s="265"/>
      <c r="E6" s="263"/>
      <c r="F6" s="265"/>
      <c r="G6" s="263"/>
      <c r="H6" s="265"/>
      <c r="I6" s="263"/>
      <c r="J6" s="265"/>
      <c r="K6" s="263"/>
      <c r="L6" s="265"/>
      <c r="M6" s="263"/>
      <c r="N6" s="265"/>
      <c r="O6" s="263"/>
      <c r="P6" s="61"/>
      <c r="Q6" s="263"/>
      <c r="R6" s="61"/>
      <c r="S6" s="263"/>
      <c r="T6" s="61"/>
      <c r="U6" s="263"/>
      <c r="V6" s="61"/>
      <c r="W6" s="263"/>
      <c r="Y6" s="2"/>
      <c r="Z6" s="2"/>
      <c r="AA6" s="2"/>
      <c r="AB6" s="2"/>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c r="EC6" s="63"/>
      <c r="ED6" s="63"/>
      <c r="EE6" s="63"/>
      <c r="EF6" s="63"/>
      <c r="EG6" s="63"/>
      <c r="EH6" s="63"/>
      <c r="EI6" s="63"/>
      <c r="EJ6" s="63"/>
      <c r="EK6" s="63"/>
      <c r="EL6" s="63"/>
      <c r="EM6" s="63"/>
      <c r="EN6" s="63"/>
      <c r="EO6" s="63"/>
      <c r="EP6" s="63"/>
      <c r="EQ6" s="63"/>
      <c r="ER6" s="63"/>
      <c r="ES6" s="63"/>
      <c r="ET6" s="63"/>
      <c r="EU6" s="63"/>
      <c r="EV6" s="63"/>
      <c r="EW6" s="63"/>
      <c r="EX6" s="63"/>
      <c r="EY6" s="63"/>
      <c r="EZ6" s="63"/>
      <c r="FA6" s="63"/>
      <c r="FB6" s="63"/>
      <c r="FC6" s="63"/>
      <c r="FD6" s="63"/>
      <c r="FE6" s="63"/>
      <c r="FF6" s="63"/>
      <c r="FG6" s="63"/>
    </row>
    <row r="7" spans="1:165" ht="45.75" thickBot="1" x14ac:dyDescent="0.3">
      <c r="A7" s="244"/>
      <c r="D7" s="265" t="s">
        <v>485</v>
      </c>
      <c r="E7" s="266"/>
      <c r="F7" s="265" t="s">
        <v>486</v>
      </c>
      <c r="G7" s="266"/>
      <c r="H7" s="265" t="s">
        <v>487</v>
      </c>
      <c r="I7" s="266"/>
      <c r="J7" s="265" t="s">
        <v>488</v>
      </c>
      <c r="K7" s="266"/>
      <c r="L7" s="265" t="s">
        <v>489</v>
      </c>
      <c r="M7" s="266"/>
      <c r="N7" s="265" t="s">
        <v>490</v>
      </c>
      <c r="O7" s="266"/>
      <c r="P7" s="265" t="s">
        <v>491</v>
      </c>
      <c r="Q7" s="266"/>
      <c r="R7" s="265" t="s">
        <v>492</v>
      </c>
      <c r="S7" s="266"/>
      <c r="T7" s="265" t="s">
        <v>493</v>
      </c>
      <c r="U7" s="266"/>
      <c r="V7" s="265" t="s">
        <v>494</v>
      </c>
      <c r="W7" s="266"/>
      <c r="X7" s="265" t="s">
        <v>917</v>
      </c>
      <c r="Y7" s="266"/>
      <c r="Z7" s="265" t="s">
        <v>918</v>
      </c>
      <c r="AA7" s="266"/>
      <c r="AB7" s="265" t="s">
        <v>919</v>
      </c>
      <c r="AC7" s="266"/>
      <c r="AD7" s="265" t="s">
        <v>920</v>
      </c>
      <c r="AE7" s="266"/>
      <c r="AF7" s="265" t="s">
        <v>921</v>
      </c>
      <c r="AG7" s="266"/>
      <c r="AH7" s="265" t="s">
        <v>922</v>
      </c>
      <c r="AI7" s="266"/>
      <c r="AJ7" s="265" t="s">
        <v>923</v>
      </c>
      <c r="AK7" s="266"/>
      <c r="AL7" s="265" t="s">
        <v>924</v>
      </c>
      <c r="AM7" s="266"/>
      <c r="AN7" s="265" t="s">
        <v>925</v>
      </c>
      <c r="AO7" s="266"/>
      <c r="AP7" s="265" t="s">
        <v>926</v>
      </c>
      <c r="AQ7" s="266"/>
      <c r="AR7" s="265" t="s">
        <v>927</v>
      </c>
      <c r="AS7" s="266"/>
      <c r="AT7" s="265" t="s">
        <v>928</v>
      </c>
      <c r="AU7" s="266"/>
      <c r="AV7" s="265" t="s">
        <v>929</v>
      </c>
      <c r="AW7" s="266"/>
      <c r="AX7" s="265" t="s">
        <v>930</v>
      </c>
      <c r="AY7" s="266"/>
      <c r="AZ7" s="265" t="s">
        <v>931</v>
      </c>
      <c r="BA7" s="266"/>
      <c r="BB7" s="265" t="s">
        <v>932</v>
      </c>
      <c r="BC7" s="266"/>
      <c r="BD7" s="265" t="s">
        <v>936</v>
      </c>
      <c r="BE7" s="266"/>
      <c r="BF7" s="265" t="s">
        <v>935</v>
      </c>
      <c r="BG7" s="266"/>
      <c r="BH7" s="265" t="s">
        <v>934</v>
      </c>
      <c r="BI7" s="266"/>
      <c r="BJ7" s="265" t="s">
        <v>933</v>
      </c>
      <c r="BK7" s="63"/>
      <c r="BL7" s="265" t="s">
        <v>964</v>
      </c>
      <c r="BM7" s="63"/>
      <c r="BN7" s="265" t="s">
        <v>975</v>
      </c>
      <c r="BO7" s="266"/>
      <c r="BP7" s="265" t="s">
        <v>976</v>
      </c>
      <c r="BQ7" s="266"/>
      <c r="BR7" s="265" t="s">
        <v>977</v>
      </c>
      <c r="BS7" s="266"/>
      <c r="BT7" s="265" t="s">
        <v>978</v>
      </c>
      <c r="BU7" s="266"/>
      <c r="BV7" s="265" t="s">
        <v>979</v>
      </c>
      <c r="BW7" s="266"/>
      <c r="BX7" s="265" t="s">
        <v>980</v>
      </c>
      <c r="BY7" s="266"/>
      <c r="BZ7" s="265" t="s">
        <v>981</v>
      </c>
      <c r="CA7" s="266"/>
      <c r="CB7" s="265" t="s">
        <v>982</v>
      </c>
      <c r="CC7" s="266"/>
      <c r="CD7" s="265" t="s">
        <v>983</v>
      </c>
      <c r="CE7" s="266"/>
      <c r="CF7" s="265" t="s">
        <v>984</v>
      </c>
      <c r="CG7" s="266"/>
      <c r="CH7" s="265" t="s">
        <v>985</v>
      </c>
      <c r="CI7" s="63"/>
      <c r="CJ7" s="265" t="s">
        <v>986</v>
      </c>
      <c r="CK7" s="63"/>
      <c r="CL7" s="265" t="s">
        <v>987</v>
      </c>
      <c r="CM7" s="266"/>
      <c r="CN7" s="265" t="s">
        <v>988</v>
      </c>
      <c r="CO7" s="266"/>
      <c r="CP7" s="265" t="s">
        <v>989</v>
      </c>
      <c r="CQ7" s="266"/>
      <c r="CR7" s="265" t="s">
        <v>990</v>
      </c>
      <c r="CS7" s="266"/>
      <c r="CT7" s="265" t="s">
        <v>991</v>
      </c>
      <c r="CU7" s="266"/>
      <c r="CV7" s="265" t="s">
        <v>992</v>
      </c>
      <c r="CW7" s="266"/>
      <c r="CX7" s="265" t="s">
        <v>993</v>
      </c>
      <c r="CY7" s="266"/>
      <c r="CZ7" s="265" t="s">
        <v>994</v>
      </c>
      <c r="DA7" s="266"/>
      <c r="DB7" s="265" t="s">
        <v>995</v>
      </c>
      <c r="DC7" s="266"/>
      <c r="DD7" s="265" t="s">
        <v>996</v>
      </c>
      <c r="DE7" s="266"/>
      <c r="DF7" s="265" t="s">
        <v>997</v>
      </c>
      <c r="DG7" s="63"/>
      <c r="DH7" s="265" t="s">
        <v>998</v>
      </c>
      <c r="DI7" s="63"/>
      <c r="DJ7" s="265" t="s">
        <v>999</v>
      </c>
      <c r="DK7" s="266"/>
      <c r="DL7" s="265" t="s">
        <v>1000</v>
      </c>
      <c r="DM7" s="266"/>
      <c r="DN7" s="265" t="s">
        <v>1001</v>
      </c>
      <c r="DO7" s="266"/>
      <c r="DP7" s="265" t="s">
        <v>1002</v>
      </c>
      <c r="DQ7" s="266"/>
      <c r="DR7" s="265" t="s">
        <v>1003</v>
      </c>
      <c r="DS7" s="266"/>
      <c r="DT7" s="265" t="s">
        <v>1004</v>
      </c>
      <c r="DU7" s="266"/>
      <c r="DV7" s="265" t="s">
        <v>1005</v>
      </c>
      <c r="DW7" s="266"/>
      <c r="DX7" s="265" t="s">
        <v>1006</v>
      </c>
      <c r="DY7" s="266"/>
      <c r="DZ7" s="265" t="s">
        <v>1007</v>
      </c>
      <c r="EA7" s="266"/>
      <c r="EB7" s="265" t="s">
        <v>1008</v>
      </c>
      <c r="EC7" s="266"/>
      <c r="ED7" s="265" t="s">
        <v>1009</v>
      </c>
      <c r="EE7" s="63"/>
      <c r="EF7" s="265" t="s">
        <v>1010</v>
      </c>
      <c r="EG7" s="266"/>
      <c r="EH7" s="265" t="s">
        <v>1011</v>
      </c>
      <c r="EI7" s="266"/>
      <c r="EJ7" s="265" t="s">
        <v>1012</v>
      </c>
      <c r="EK7" s="63"/>
      <c r="EL7" s="265" t="s">
        <v>1013</v>
      </c>
      <c r="EM7" s="266"/>
      <c r="EN7" s="265" t="s">
        <v>1014</v>
      </c>
      <c r="EO7" s="266"/>
      <c r="EP7" s="265" t="s">
        <v>1015</v>
      </c>
      <c r="EQ7" s="266"/>
      <c r="ER7" s="265" t="s">
        <v>1016</v>
      </c>
      <c r="ES7" s="266"/>
      <c r="ET7" s="265" t="s">
        <v>1017</v>
      </c>
      <c r="EU7" s="266"/>
      <c r="EV7" s="265" t="s">
        <v>1018</v>
      </c>
      <c r="EW7" s="266"/>
      <c r="EX7" s="265" t="s">
        <v>1019</v>
      </c>
      <c r="EY7" s="266"/>
      <c r="EZ7" s="265" t="s">
        <v>1020</v>
      </c>
      <c r="FA7" s="266"/>
      <c r="FB7" s="265" t="s">
        <v>1021</v>
      </c>
      <c r="FC7" s="266"/>
      <c r="FD7" s="265" t="s">
        <v>1022</v>
      </c>
      <c r="FE7" s="266"/>
      <c r="FF7" s="265" t="s">
        <v>1023</v>
      </c>
      <c r="FG7" s="266"/>
    </row>
    <row r="8" spans="1:165" ht="44.1" customHeight="1" thickBot="1" x14ac:dyDescent="0.3">
      <c r="A8" s="244" t="s">
        <v>18</v>
      </c>
      <c r="B8" s="812" t="s">
        <v>1151</v>
      </c>
      <c r="C8" s="848"/>
      <c r="D8" s="41"/>
      <c r="F8" s="41"/>
      <c r="H8" s="41"/>
      <c r="J8" s="41"/>
      <c r="L8" s="41"/>
      <c r="N8" s="41"/>
      <c r="P8" s="41"/>
      <c r="R8" s="41"/>
      <c r="T8" s="41"/>
      <c r="V8" s="41"/>
      <c r="X8" s="41"/>
      <c r="Y8" s="256"/>
      <c r="Z8" s="41"/>
      <c r="AA8" s="256"/>
      <c r="AB8" s="41"/>
      <c r="AC8" s="256"/>
      <c r="AD8" s="41"/>
      <c r="AE8" s="256"/>
      <c r="AF8" s="41"/>
      <c r="AG8" s="256"/>
      <c r="AH8" s="41"/>
      <c r="AI8" s="256"/>
      <c r="AJ8" s="41"/>
      <c r="AK8" s="256"/>
      <c r="AL8" s="41"/>
      <c r="AM8" s="256"/>
      <c r="AN8" s="41"/>
      <c r="AO8" s="256"/>
      <c r="AP8" s="41"/>
      <c r="AQ8" s="63"/>
      <c r="AR8" s="41"/>
      <c r="AS8" s="256"/>
      <c r="AT8" s="41"/>
      <c r="AU8" s="256"/>
      <c r="AV8" s="41"/>
      <c r="AW8" s="256"/>
      <c r="AX8" s="41"/>
      <c r="AY8" s="256"/>
      <c r="AZ8" s="41"/>
      <c r="BA8" s="256"/>
      <c r="BB8" s="41"/>
      <c r="BC8" s="256"/>
      <c r="BD8" s="41"/>
      <c r="BE8" s="256"/>
      <c r="BF8" s="41"/>
      <c r="BG8" s="256"/>
      <c r="BH8" s="41"/>
      <c r="BI8" s="256"/>
      <c r="BJ8" s="41"/>
      <c r="BK8" s="256"/>
      <c r="BL8" s="41"/>
      <c r="BM8" s="256"/>
      <c r="BN8" s="41"/>
      <c r="BO8" s="256"/>
      <c r="BP8" s="41"/>
      <c r="BQ8" s="256"/>
      <c r="BR8" s="41"/>
      <c r="BS8" s="256"/>
      <c r="BT8" s="41"/>
      <c r="BU8" s="256"/>
      <c r="BV8" s="41"/>
      <c r="BW8" s="256"/>
      <c r="BX8" s="41"/>
      <c r="BY8" s="256"/>
      <c r="BZ8" s="41"/>
      <c r="CA8" s="256"/>
      <c r="CB8" s="41"/>
      <c r="CC8" s="256"/>
      <c r="CD8" s="41"/>
      <c r="CE8" s="256"/>
      <c r="CF8" s="41"/>
      <c r="CG8" s="256"/>
      <c r="CH8" s="41"/>
      <c r="CI8" s="256"/>
      <c r="CJ8" s="41"/>
      <c r="CK8" s="256"/>
      <c r="CL8" s="41"/>
      <c r="CM8" s="256"/>
      <c r="CN8" s="41"/>
      <c r="CO8" s="256"/>
      <c r="CP8" s="41"/>
      <c r="CQ8" s="256"/>
      <c r="CR8" s="41"/>
      <c r="CS8" s="256"/>
      <c r="CT8" s="41"/>
      <c r="CU8" s="256"/>
      <c r="CV8" s="41"/>
      <c r="CW8" s="256"/>
      <c r="CX8" s="41"/>
      <c r="CY8" s="256"/>
      <c r="CZ8" s="41"/>
      <c r="DA8" s="256"/>
      <c r="DB8" s="41"/>
      <c r="DC8" s="256"/>
      <c r="DD8" s="41"/>
      <c r="DE8" s="256"/>
      <c r="DF8" s="41"/>
      <c r="DG8" s="256"/>
      <c r="DH8" s="41"/>
      <c r="DI8" s="256"/>
      <c r="DJ8" s="41"/>
      <c r="DK8" s="256"/>
      <c r="DL8" s="41"/>
      <c r="DM8" s="256"/>
      <c r="DN8" s="41"/>
      <c r="DO8" s="256"/>
      <c r="DP8" s="41"/>
      <c r="DQ8" s="256"/>
      <c r="DR8" s="41"/>
      <c r="DS8" s="256"/>
      <c r="DT8" s="41"/>
      <c r="DU8" s="256"/>
      <c r="DV8" s="41"/>
      <c r="DW8" s="256"/>
      <c r="DX8" s="41"/>
      <c r="DY8" s="256"/>
      <c r="DZ8" s="41"/>
      <c r="EA8" s="256"/>
      <c r="EB8" s="41"/>
      <c r="EC8" s="256"/>
      <c r="ED8" s="41"/>
      <c r="EE8" s="256"/>
      <c r="EF8" s="41"/>
      <c r="EG8" s="256"/>
      <c r="EH8" s="41"/>
      <c r="EI8" s="256"/>
      <c r="EJ8" s="41"/>
      <c r="EK8" s="256"/>
      <c r="EL8" s="41"/>
      <c r="EM8" s="256"/>
      <c r="EN8" s="41"/>
      <c r="EO8" s="256"/>
      <c r="EP8" s="41"/>
      <c r="EQ8" s="256"/>
      <c r="ER8" s="41"/>
      <c r="ES8" s="256"/>
      <c r="ET8" s="41"/>
      <c r="EU8" s="256"/>
      <c r="EV8" s="41"/>
      <c r="EW8" s="256"/>
      <c r="EX8" s="41"/>
      <c r="EY8" s="256"/>
      <c r="EZ8" s="41"/>
      <c r="FA8" s="256"/>
      <c r="FB8" s="41"/>
      <c r="FC8" s="256"/>
      <c r="FD8" s="41"/>
      <c r="FE8" s="256"/>
      <c r="FF8" s="41"/>
      <c r="FG8" s="63"/>
      <c r="FI8" s="332">
        <f>COUNTIF(D8:FF8,"*")</f>
        <v>0</v>
      </c>
    </row>
    <row r="9" spans="1:165" ht="15.75" thickBot="1" x14ac:dyDescent="0.3">
      <c r="A9" s="244"/>
      <c r="B9" s="542"/>
      <c r="C9" s="347"/>
      <c r="D9" s="267"/>
      <c r="E9" s="268"/>
      <c r="F9" s="267"/>
      <c r="G9" s="268"/>
      <c r="H9" s="267"/>
      <c r="I9" s="268"/>
      <c r="J9" s="267"/>
      <c r="K9" s="268"/>
      <c r="L9" s="267"/>
      <c r="M9" s="268"/>
      <c r="N9" s="267"/>
      <c r="O9" s="268"/>
      <c r="P9" s="267"/>
      <c r="Q9" s="268"/>
      <c r="R9" s="267"/>
      <c r="S9" s="268"/>
      <c r="T9" s="267"/>
      <c r="U9" s="268"/>
      <c r="V9" s="267"/>
      <c r="X9" s="267"/>
      <c r="Y9" s="268"/>
      <c r="Z9" s="267"/>
      <c r="AA9" s="268"/>
      <c r="AB9" s="267"/>
      <c r="AC9" s="268"/>
      <c r="AD9" s="267"/>
      <c r="AE9" s="268"/>
      <c r="AF9" s="267"/>
      <c r="AG9" s="268"/>
      <c r="AH9" s="267"/>
      <c r="AI9" s="268"/>
      <c r="AJ9" s="267"/>
      <c r="AK9" s="268"/>
      <c r="AL9" s="267"/>
      <c r="AM9" s="268"/>
      <c r="AN9" s="267"/>
      <c r="AO9" s="268"/>
      <c r="AP9" s="267"/>
      <c r="AQ9" s="63"/>
      <c r="AR9" s="267"/>
      <c r="AS9" s="268"/>
      <c r="AT9" s="267"/>
      <c r="AU9" s="268"/>
      <c r="AV9" s="267"/>
      <c r="AW9" s="268"/>
      <c r="AX9" s="267"/>
      <c r="AY9" s="268"/>
      <c r="AZ9" s="267"/>
      <c r="BA9" s="268"/>
      <c r="BB9" s="267"/>
      <c r="BC9" s="268"/>
      <c r="BD9" s="267"/>
      <c r="BE9" s="268"/>
      <c r="BF9" s="267"/>
      <c r="BG9" s="268"/>
      <c r="BH9" s="267"/>
      <c r="BI9" s="268"/>
      <c r="BJ9" s="267"/>
      <c r="BK9" s="256"/>
      <c r="BL9" s="267"/>
      <c r="BM9" s="268"/>
      <c r="BN9" s="267"/>
      <c r="BO9" s="268"/>
      <c r="BP9" s="267"/>
      <c r="BQ9" s="268"/>
      <c r="BR9" s="267"/>
      <c r="BS9" s="268"/>
      <c r="BT9" s="267"/>
      <c r="BU9" s="268"/>
      <c r="BV9" s="267"/>
      <c r="BW9" s="268"/>
      <c r="BX9" s="267"/>
      <c r="BY9" s="268"/>
      <c r="BZ9" s="267"/>
      <c r="CA9" s="268"/>
      <c r="CB9" s="267"/>
      <c r="CC9" s="268"/>
      <c r="CD9" s="267"/>
      <c r="CE9" s="268"/>
      <c r="CF9" s="267"/>
      <c r="CG9" s="268"/>
      <c r="CH9" s="267"/>
      <c r="CI9" s="268"/>
      <c r="CJ9" s="267"/>
      <c r="CK9" s="268"/>
      <c r="CL9" s="267"/>
      <c r="CM9" s="268"/>
      <c r="CN9" s="267"/>
      <c r="CO9" s="268"/>
      <c r="CP9" s="267"/>
      <c r="CQ9" s="268"/>
      <c r="CR9" s="267"/>
      <c r="CS9" s="268"/>
      <c r="CT9" s="267"/>
      <c r="CU9" s="268"/>
      <c r="CV9" s="267"/>
      <c r="CW9" s="268"/>
      <c r="CX9" s="267"/>
      <c r="CY9" s="256"/>
      <c r="CZ9" s="267"/>
      <c r="DA9" s="268"/>
      <c r="DB9" s="267"/>
      <c r="DC9" s="268"/>
      <c r="DD9" s="267"/>
      <c r="DE9" s="268"/>
      <c r="DF9" s="267"/>
      <c r="DG9" s="268"/>
      <c r="DH9" s="267"/>
      <c r="DI9" s="268"/>
      <c r="DJ9" s="267"/>
      <c r="DK9" s="268"/>
      <c r="DL9" s="267"/>
      <c r="DM9" s="268"/>
      <c r="DN9" s="267"/>
      <c r="DO9" s="268"/>
      <c r="DP9" s="267"/>
      <c r="DQ9" s="268"/>
      <c r="DR9" s="267"/>
      <c r="DS9" s="268"/>
      <c r="DT9" s="267"/>
      <c r="DU9" s="268"/>
      <c r="DV9" s="267"/>
      <c r="DW9" s="268"/>
      <c r="DX9" s="267"/>
      <c r="DY9" s="268"/>
      <c r="DZ9" s="267"/>
      <c r="EA9" s="268"/>
      <c r="EB9" s="267"/>
      <c r="EC9" s="268"/>
      <c r="ED9" s="267"/>
      <c r="EE9" s="268"/>
      <c r="EF9" s="267"/>
      <c r="EG9" s="268"/>
      <c r="EH9" s="267"/>
      <c r="EI9" s="268"/>
      <c r="EJ9" s="267"/>
      <c r="EK9" s="268"/>
      <c r="EL9" s="267"/>
      <c r="EM9" s="256"/>
      <c r="EN9" s="267"/>
      <c r="EO9" s="268"/>
      <c r="EP9" s="267"/>
      <c r="EQ9" s="268"/>
      <c r="ER9" s="267"/>
      <c r="ES9" s="268"/>
      <c r="ET9" s="267"/>
      <c r="EU9" s="268"/>
      <c r="EV9" s="267"/>
      <c r="EW9" s="268"/>
      <c r="EX9" s="267"/>
      <c r="EY9" s="268"/>
      <c r="EZ9" s="267"/>
      <c r="FA9" s="268"/>
      <c r="FB9" s="267"/>
      <c r="FC9" s="268"/>
      <c r="FD9" s="267"/>
      <c r="FE9" s="268"/>
      <c r="FF9" s="267"/>
      <c r="FG9" s="63"/>
    </row>
    <row r="10" spans="1:165" ht="72" customHeight="1" thickBot="1" x14ac:dyDescent="0.3">
      <c r="A10" s="364" t="s">
        <v>19</v>
      </c>
      <c r="B10" s="812" t="s">
        <v>1338</v>
      </c>
      <c r="C10" s="812"/>
      <c r="D10" s="41"/>
      <c r="F10" s="41"/>
      <c r="H10" s="41"/>
      <c r="J10" s="41"/>
      <c r="L10" s="41"/>
      <c r="N10" s="41"/>
      <c r="P10" s="41"/>
      <c r="R10" s="41"/>
      <c r="T10" s="41"/>
      <c r="V10" s="41"/>
      <c r="X10" s="41"/>
      <c r="Y10" s="256"/>
      <c r="Z10" s="41"/>
      <c r="AA10" s="256"/>
      <c r="AB10" s="41"/>
      <c r="AC10" s="256"/>
      <c r="AD10" s="41"/>
      <c r="AE10" s="256"/>
      <c r="AF10" s="41"/>
      <c r="AG10" s="256"/>
      <c r="AH10" s="41"/>
      <c r="AI10" s="256"/>
      <c r="AJ10" s="41"/>
      <c r="AK10" s="256"/>
      <c r="AL10" s="41"/>
      <c r="AM10" s="256"/>
      <c r="AN10" s="41"/>
      <c r="AO10" s="256"/>
      <c r="AP10" s="41"/>
      <c r="AQ10" s="63"/>
      <c r="AR10" s="41"/>
      <c r="AS10" s="256"/>
      <c r="AT10" s="41"/>
      <c r="AU10" s="256"/>
      <c r="AV10" s="41"/>
      <c r="AW10" s="256"/>
      <c r="AX10" s="41"/>
      <c r="AY10" s="256"/>
      <c r="AZ10" s="41"/>
      <c r="BA10" s="256"/>
      <c r="BB10" s="41"/>
      <c r="BC10" s="256"/>
      <c r="BD10" s="41"/>
      <c r="BE10" s="256"/>
      <c r="BF10" s="41"/>
      <c r="BG10" s="256"/>
      <c r="BH10" s="41"/>
      <c r="BI10" s="256"/>
      <c r="BJ10" s="41"/>
      <c r="BK10" s="256"/>
      <c r="BL10" s="41"/>
      <c r="BM10" s="256"/>
      <c r="BN10" s="41"/>
      <c r="BO10" s="256"/>
      <c r="BP10" s="41"/>
      <c r="BQ10" s="256"/>
      <c r="BR10" s="41"/>
      <c r="BS10" s="256"/>
      <c r="BT10" s="41"/>
      <c r="BU10" s="256"/>
      <c r="BV10" s="41"/>
      <c r="BW10" s="256"/>
      <c r="BX10" s="41"/>
      <c r="BY10" s="256"/>
      <c r="BZ10" s="41"/>
      <c r="CA10" s="256"/>
      <c r="CB10" s="41"/>
      <c r="CC10" s="256"/>
      <c r="CD10" s="41"/>
      <c r="CE10" s="256"/>
      <c r="CF10" s="41"/>
      <c r="CG10" s="256"/>
      <c r="CH10" s="41"/>
      <c r="CI10" s="256"/>
      <c r="CJ10" s="41"/>
      <c r="CK10" s="256"/>
      <c r="CL10" s="41"/>
      <c r="CM10" s="256"/>
      <c r="CN10" s="41"/>
      <c r="CO10" s="256"/>
      <c r="CP10" s="41"/>
      <c r="CQ10" s="256"/>
      <c r="CR10" s="41"/>
      <c r="CS10" s="256"/>
      <c r="CT10" s="41"/>
      <c r="CU10" s="256"/>
      <c r="CV10" s="41"/>
      <c r="CW10" s="256"/>
      <c r="CX10" s="41"/>
      <c r="CY10" s="256"/>
      <c r="CZ10" s="41"/>
      <c r="DA10" s="256"/>
      <c r="DB10" s="41"/>
      <c r="DC10" s="256"/>
      <c r="DD10" s="41"/>
      <c r="DE10" s="256"/>
      <c r="DF10" s="41"/>
      <c r="DG10" s="256"/>
      <c r="DH10" s="41"/>
      <c r="DI10" s="256"/>
      <c r="DJ10" s="41"/>
      <c r="DK10" s="256"/>
      <c r="DL10" s="41"/>
      <c r="DM10" s="256"/>
      <c r="DN10" s="41"/>
      <c r="DO10" s="256"/>
      <c r="DP10" s="41"/>
      <c r="DQ10" s="256"/>
      <c r="DR10" s="41"/>
      <c r="DS10" s="256"/>
      <c r="DT10" s="41"/>
      <c r="DU10" s="256"/>
      <c r="DV10" s="41"/>
      <c r="DW10" s="256"/>
      <c r="DX10" s="41"/>
      <c r="DY10" s="256"/>
      <c r="DZ10" s="41"/>
      <c r="EA10" s="256"/>
      <c r="EB10" s="41"/>
      <c r="EC10" s="256"/>
      <c r="ED10" s="41"/>
      <c r="EE10" s="256"/>
      <c r="EF10" s="41"/>
      <c r="EG10" s="256"/>
      <c r="EH10" s="41"/>
      <c r="EI10" s="256"/>
      <c r="EJ10" s="41"/>
      <c r="EK10" s="256"/>
      <c r="EL10" s="41"/>
      <c r="EM10" s="256"/>
      <c r="EN10" s="41"/>
      <c r="EO10" s="256"/>
      <c r="EP10" s="41"/>
      <c r="EQ10" s="256"/>
      <c r="ER10" s="41"/>
      <c r="ES10" s="256"/>
      <c r="ET10" s="41"/>
      <c r="EU10" s="256"/>
      <c r="EV10" s="41"/>
      <c r="EW10" s="256"/>
      <c r="EX10" s="41"/>
      <c r="EY10" s="256"/>
      <c r="EZ10" s="41"/>
      <c r="FA10" s="256"/>
      <c r="FB10" s="41"/>
      <c r="FC10" s="256"/>
      <c r="FD10" s="41"/>
      <c r="FE10" s="256"/>
      <c r="FF10" s="41"/>
      <c r="FG10" s="63"/>
      <c r="FI10" s="332"/>
    </row>
    <row r="11" spans="1:165" ht="15.75" thickBot="1" x14ac:dyDescent="0.3">
      <c r="A11" s="244"/>
      <c r="B11" s="542"/>
      <c r="C11" s="347"/>
      <c r="D11" s="267"/>
      <c r="E11" s="268"/>
      <c r="F11" s="267"/>
      <c r="G11" s="268"/>
      <c r="H11" s="267"/>
      <c r="I11" s="268"/>
      <c r="J11" s="267"/>
      <c r="K11" s="268"/>
      <c r="L11" s="267"/>
      <c r="M11" s="268"/>
      <c r="N11" s="267"/>
      <c r="O11" s="268"/>
      <c r="P11" s="267"/>
      <c r="Q11" s="268"/>
      <c r="R11" s="267"/>
      <c r="S11" s="268"/>
      <c r="T11" s="267"/>
      <c r="U11" s="268"/>
      <c r="V11" s="267"/>
      <c r="X11" s="267"/>
      <c r="Y11" s="268"/>
      <c r="Z11" s="267"/>
      <c r="AA11" s="268"/>
      <c r="AB11" s="267"/>
      <c r="AC11" s="268"/>
      <c r="AD11" s="267"/>
      <c r="AE11" s="268"/>
      <c r="AF11" s="267"/>
      <c r="AG11" s="268"/>
      <c r="AH11" s="267"/>
      <c r="AI11" s="268"/>
      <c r="AJ11" s="267"/>
      <c r="AK11" s="268"/>
      <c r="AL11" s="267"/>
      <c r="AM11" s="268"/>
      <c r="AN11" s="267"/>
      <c r="AO11" s="268"/>
      <c r="AP11" s="267"/>
      <c r="AQ11" s="63"/>
      <c r="AR11" s="267"/>
      <c r="AS11" s="268"/>
      <c r="AT11" s="267"/>
      <c r="AU11" s="268"/>
      <c r="AV11" s="267"/>
      <c r="AW11" s="268"/>
      <c r="AX11" s="267"/>
      <c r="AY11" s="268"/>
      <c r="AZ11" s="267"/>
      <c r="BA11" s="268"/>
      <c r="BB11" s="267"/>
      <c r="BC11" s="268"/>
      <c r="BD11" s="267"/>
      <c r="BE11" s="268"/>
      <c r="BF11" s="267"/>
      <c r="BG11" s="268"/>
      <c r="BH11" s="267"/>
      <c r="BI11" s="268"/>
      <c r="BJ11" s="267"/>
      <c r="BK11" s="256"/>
      <c r="BL11" s="267"/>
      <c r="BM11" s="268"/>
      <c r="BN11" s="267"/>
      <c r="BO11" s="268"/>
      <c r="BP11" s="267"/>
      <c r="BQ11" s="268"/>
      <c r="BR11" s="267"/>
      <c r="BS11" s="268"/>
      <c r="BT11" s="267"/>
      <c r="BU11" s="268"/>
      <c r="BV11" s="267"/>
      <c r="BW11" s="268"/>
      <c r="BX11" s="267"/>
      <c r="BY11" s="268"/>
      <c r="BZ11" s="267"/>
      <c r="CA11" s="268"/>
      <c r="CB11" s="267"/>
      <c r="CC11" s="268"/>
      <c r="CD11" s="267"/>
      <c r="CE11" s="268"/>
      <c r="CF11" s="267"/>
      <c r="CG11" s="268"/>
      <c r="CH11" s="267"/>
      <c r="CI11" s="268"/>
      <c r="CJ11" s="267"/>
      <c r="CK11" s="268"/>
      <c r="CL11" s="267"/>
      <c r="CM11" s="268"/>
      <c r="CN11" s="267"/>
      <c r="CO11" s="268"/>
      <c r="CP11" s="267"/>
      <c r="CQ11" s="268"/>
      <c r="CR11" s="267"/>
      <c r="CS11" s="268"/>
      <c r="CT11" s="267"/>
      <c r="CU11" s="268"/>
      <c r="CV11" s="267"/>
      <c r="CW11" s="268"/>
      <c r="CX11" s="267"/>
      <c r="CY11" s="256"/>
      <c r="CZ11" s="267"/>
      <c r="DA11" s="268"/>
      <c r="DB11" s="267"/>
      <c r="DC11" s="268"/>
      <c r="DD11" s="267"/>
      <c r="DE11" s="268"/>
      <c r="DF11" s="267"/>
      <c r="DG11" s="268"/>
      <c r="DH11" s="267"/>
      <c r="DI11" s="268"/>
      <c r="DJ11" s="267"/>
      <c r="DK11" s="268"/>
      <c r="DL11" s="267"/>
      <c r="DM11" s="268"/>
      <c r="DN11" s="267"/>
      <c r="DO11" s="268"/>
      <c r="DP11" s="267"/>
      <c r="DQ11" s="268"/>
      <c r="DR11" s="267"/>
      <c r="DS11" s="268"/>
      <c r="DT11" s="267"/>
      <c r="DU11" s="268"/>
      <c r="DV11" s="267"/>
      <c r="DW11" s="268"/>
      <c r="DX11" s="267"/>
      <c r="DY11" s="268"/>
      <c r="DZ11" s="267"/>
      <c r="EA11" s="268"/>
      <c r="EB11" s="267"/>
      <c r="EC11" s="268"/>
      <c r="ED11" s="267"/>
      <c r="EE11" s="268"/>
      <c r="EF11" s="267"/>
      <c r="EG11" s="268"/>
      <c r="EH11" s="267"/>
      <c r="EI11" s="268"/>
      <c r="EJ11" s="267"/>
      <c r="EK11" s="268"/>
      <c r="EL11" s="267"/>
      <c r="EM11" s="256"/>
      <c r="EN11" s="267"/>
      <c r="EO11" s="268"/>
      <c r="EP11" s="267"/>
      <c r="EQ11" s="268"/>
      <c r="ER11" s="267"/>
      <c r="ES11" s="268"/>
      <c r="ET11" s="267"/>
      <c r="EU11" s="268"/>
      <c r="EV11" s="267"/>
      <c r="EW11" s="268"/>
      <c r="EX11" s="267"/>
      <c r="EY11" s="268"/>
      <c r="EZ11" s="267"/>
      <c r="FA11" s="268"/>
      <c r="FB11" s="267"/>
      <c r="FC11" s="268"/>
      <c r="FD11" s="267"/>
      <c r="FE11" s="268"/>
      <c r="FF11" s="267"/>
      <c r="FG11" s="63"/>
    </row>
    <row r="12" spans="1:165" ht="44.1" customHeight="1" thickBot="1" x14ac:dyDescent="0.3">
      <c r="A12" s="244" t="s">
        <v>22</v>
      </c>
      <c r="B12" s="812" t="s">
        <v>496</v>
      </c>
      <c r="C12" s="848"/>
      <c r="D12" s="49"/>
      <c r="F12" s="49"/>
      <c r="H12" s="49"/>
      <c r="J12" s="49"/>
      <c r="L12" s="49"/>
      <c r="N12" s="49"/>
      <c r="P12" s="49"/>
      <c r="R12" s="49"/>
      <c r="T12" s="49"/>
      <c r="V12" s="49"/>
      <c r="X12" s="49"/>
      <c r="Y12" s="256"/>
      <c r="Z12" s="49"/>
      <c r="AA12" s="256"/>
      <c r="AB12" s="49"/>
      <c r="AC12" s="256"/>
      <c r="AD12" s="49"/>
      <c r="AE12" s="256"/>
      <c r="AF12" s="49"/>
      <c r="AG12" s="256"/>
      <c r="AH12" s="49"/>
      <c r="AI12" s="256"/>
      <c r="AJ12" s="49"/>
      <c r="AK12" s="256"/>
      <c r="AL12" s="49"/>
      <c r="AM12" s="256"/>
      <c r="AN12" s="49"/>
      <c r="AO12" s="256"/>
      <c r="AP12" s="49"/>
      <c r="AQ12" s="63"/>
      <c r="AR12" s="49"/>
      <c r="AS12" s="256"/>
      <c r="AT12" s="49"/>
      <c r="AU12" s="256"/>
      <c r="AV12" s="49"/>
      <c r="AW12" s="256"/>
      <c r="AX12" s="49"/>
      <c r="AY12" s="256"/>
      <c r="AZ12" s="49"/>
      <c r="BA12" s="256"/>
      <c r="BB12" s="49"/>
      <c r="BC12" s="256"/>
      <c r="BD12" s="49"/>
      <c r="BE12" s="256"/>
      <c r="BF12" s="49"/>
      <c r="BG12" s="256"/>
      <c r="BH12" s="49"/>
      <c r="BI12" s="256"/>
      <c r="BJ12" s="49"/>
      <c r="BK12" s="256"/>
      <c r="BL12" s="49"/>
      <c r="BM12" s="256"/>
      <c r="BN12" s="49"/>
      <c r="BO12" s="256"/>
      <c r="BP12" s="49"/>
      <c r="BQ12" s="256"/>
      <c r="BR12" s="49"/>
      <c r="BS12" s="256"/>
      <c r="BT12" s="49"/>
      <c r="BU12" s="256"/>
      <c r="BV12" s="49"/>
      <c r="BW12" s="256"/>
      <c r="BX12" s="49"/>
      <c r="BY12" s="256"/>
      <c r="BZ12" s="49"/>
      <c r="CA12" s="256"/>
      <c r="CB12" s="49"/>
      <c r="CC12" s="256"/>
      <c r="CD12" s="49"/>
      <c r="CE12" s="256"/>
      <c r="CF12" s="49"/>
      <c r="CG12" s="256"/>
      <c r="CH12" s="49"/>
      <c r="CI12" s="256"/>
      <c r="CJ12" s="49"/>
      <c r="CK12" s="256"/>
      <c r="CL12" s="49"/>
      <c r="CM12" s="256"/>
      <c r="CN12" s="49"/>
      <c r="CO12" s="256"/>
      <c r="CP12" s="49"/>
      <c r="CQ12" s="256"/>
      <c r="CR12" s="49"/>
      <c r="CS12" s="256"/>
      <c r="CT12" s="49"/>
      <c r="CU12" s="256"/>
      <c r="CV12" s="49"/>
      <c r="CW12" s="256"/>
      <c r="CX12" s="49"/>
      <c r="CY12" s="256"/>
      <c r="CZ12" s="49"/>
      <c r="DA12" s="256"/>
      <c r="DB12" s="49"/>
      <c r="DC12" s="256"/>
      <c r="DD12" s="49"/>
      <c r="DE12" s="256"/>
      <c r="DF12" s="49"/>
      <c r="DG12" s="256"/>
      <c r="DH12" s="49"/>
      <c r="DI12" s="256"/>
      <c r="DJ12" s="49"/>
      <c r="DK12" s="256"/>
      <c r="DL12" s="49"/>
      <c r="DM12" s="256"/>
      <c r="DN12" s="49"/>
      <c r="DO12" s="256"/>
      <c r="DP12" s="49"/>
      <c r="DQ12" s="256"/>
      <c r="DR12" s="49"/>
      <c r="DS12" s="256"/>
      <c r="DT12" s="49"/>
      <c r="DU12" s="256"/>
      <c r="DV12" s="49"/>
      <c r="DW12" s="256"/>
      <c r="DX12" s="49"/>
      <c r="DY12" s="256"/>
      <c r="DZ12" s="49"/>
      <c r="EA12" s="256"/>
      <c r="EB12" s="49"/>
      <c r="EC12" s="256"/>
      <c r="ED12" s="49"/>
      <c r="EE12" s="256"/>
      <c r="EF12" s="49"/>
      <c r="EG12" s="256"/>
      <c r="EH12" s="49"/>
      <c r="EI12" s="256"/>
      <c r="EJ12" s="49"/>
      <c r="EK12" s="256"/>
      <c r="EL12" s="49"/>
      <c r="EM12" s="256"/>
      <c r="EN12" s="49"/>
      <c r="EO12" s="256"/>
      <c r="EP12" s="49"/>
      <c r="EQ12" s="256"/>
      <c r="ER12" s="49"/>
      <c r="ES12" s="256"/>
      <c r="ET12" s="49"/>
      <c r="EU12" s="256"/>
      <c r="EV12" s="49"/>
      <c r="EW12" s="256"/>
      <c r="EX12" s="49"/>
      <c r="EY12" s="256"/>
      <c r="EZ12" s="49"/>
      <c r="FA12" s="256"/>
      <c r="FB12" s="49"/>
      <c r="FC12" s="256"/>
      <c r="FD12" s="49"/>
      <c r="FE12" s="256"/>
      <c r="FF12" s="49"/>
      <c r="FG12" s="63"/>
    </row>
    <row r="13" spans="1:165" ht="15.75" thickBot="1" x14ac:dyDescent="0.3">
      <c r="A13" s="244"/>
      <c r="B13" s="542"/>
      <c r="C13" s="347"/>
      <c r="D13" s="267"/>
      <c r="E13" s="268"/>
      <c r="F13" s="267"/>
      <c r="G13" s="268"/>
      <c r="H13" s="267"/>
      <c r="I13" s="268"/>
      <c r="J13" s="267"/>
      <c r="K13" s="268"/>
      <c r="L13" s="267"/>
      <c r="M13" s="268"/>
      <c r="N13" s="267"/>
      <c r="O13" s="268"/>
      <c r="P13" s="267"/>
      <c r="Q13" s="268"/>
      <c r="R13" s="267"/>
      <c r="S13" s="268"/>
      <c r="T13" s="267"/>
      <c r="U13" s="268"/>
      <c r="V13" s="267"/>
      <c r="X13" s="267"/>
      <c r="Y13" s="268"/>
      <c r="Z13" s="267"/>
      <c r="AA13" s="268"/>
      <c r="AB13" s="267"/>
      <c r="AC13" s="268"/>
      <c r="AD13" s="267"/>
      <c r="AE13" s="268"/>
      <c r="AF13" s="267"/>
      <c r="AG13" s="268"/>
      <c r="AH13" s="267"/>
      <c r="AI13" s="268"/>
      <c r="AJ13" s="267"/>
      <c r="AK13" s="268"/>
      <c r="AL13" s="267"/>
      <c r="AM13" s="268"/>
      <c r="AN13" s="267"/>
      <c r="AO13" s="268"/>
      <c r="AP13" s="267"/>
      <c r="AQ13" s="63"/>
      <c r="AR13" s="267"/>
      <c r="AS13" s="268"/>
      <c r="AT13" s="267"/>
      <c r="AU13" s="268"/>
      <c r="AV13" s="267"/>
      <c r="AW13" s="268"/>
      <c r="AX13" s="267"/>
      <c r="AY13" s="268"/>
      <c r="AZ13" s="267"/>
      <c r="BA13" s="268"/>
      <c r="BB13" s="267"/>
      <c r="BC13" s="268"/>
      <c r="BD13" s="267"/>
      <c r="BE13" s="268"/>
      <c r="BF13" s="267"/>
      <c r="BG13" s="268"/>
      <c r="BH13" s="267"/>
      <c r="BI13" s="268"/>
      <c r="BJ13" s="267"/>
      <c r="BK13" s="256"/>
      <c r="BL13" s="267"/>
      <c r="BM13" s="268"/>
      <c r="BN13" s="267"/>
      <c r="BO13" s="268"/>
      <c r="BP13" s="267"/>
      <c r="BQ13" s="268"/>
      <c r="BR13" s="267"/>
      <c r="BS13" s="268"/>
      <c r="BT13" s="267"/>
      <c r="BU13" s="268"/>
      <c r="BV13" s="267"/>
      <c r="BW13" s="268"/>
      <c r="BX13" s="267"/>
      <c r="BY13" s="268"/>
      <c r="BZ13" s="267"/>
      <c r="CA13" s="268"/>
      <c r="CB13" s="267"/>
      <c r="CC13" s="268"/>
      <c r="CD13" s="267"/>
      <c r="CE13" s="268"/>
      <c r="CF13" s="267"/>
      <c r="CG13" s="268"/>
      <c r="CH13" s="267"/>
      <c r="CI13" s="268"/>
      <c r="CJ13" s="267"/>
      <c r="CK13" s="268"/>
      <c r="CL13" s="267"/>
      <c r="CM13" s="268"/>
      <c r="CN13" s="267"/>
      <c r="CO13" s="268"/>
      <c r="CP13" s="267"/>
      <c r="CQ13" s="268"/>
      <c r="CR13" s="267"/>
      <c r="CS13" s="268"/>
      <c r="CT13" s="267"/>
      <c r="CU13" s="268"/>
      <c r="CV13" s="267"/>
      <c r="CW13" s="268"/>
      <c r="CX13" s="267"/>
      <c r="CY13" s="256"/>
      <c r="CZ13" s="267"/>
      <c r="DA13" s="268"/>
      <c r="DB13" s="267"/>
      <c r="DC13" s="268"/>
      <c r="DD13" s="267"/>
      <c r="DE13" s="268"/>
      <c r="DF13" s="267"/>
      <c r="DG13" s="268"/>
      <c r="DH13" s="267"/>
      <c r="DI13" s="268"/>
      <c r="DJ13" s="267"/>
      <c r="DK13" s="268"/>
      <c r="DL13" s="267"/>
      <c r="DM13" s="268"/>
      <c r="DN13" s="267"/>
      <c r="DO13" s="268"/>
      <c r="DP13" s="267"/>
      <c r="DQ13" s="268"/>
      <c r="DR13" s="267"/>
      <c r="DS13" s="268"/>
      <c r="DT13" s="267"/>
      <c r="DU13" s="268"/>
      <c r="DV13" s="267"/>
      <c r="DW13" s="268"/>
      <c r="DX13" s="267"/>
      <c r="DY13" s="268"/>
      <c r="DZ13" s="267"/>
      <c r="EA13" s="268"/>
      <c r="EB13" s="267"/>
      <c r="EC13" s="268"/>
      <c r="ED13" s="267"/>
      <c r="EE13" s="268"/>
      <c r="EF13" s="267"/>
      <c r="EG13" s="268"/>
      <c r="EH13" s="267"/>
      <c r="EI13" s="268"/>
      <c r="EJ13" s="267"/>
      <c r="EK13" s="268"/>
      <c r="EL13" s="267"/>
      <c r="EM13" s="256"/>
      <c r="EN13" s="267"/>
      <c r="EO13" s="268"/>
      <c r="EP13" s="267"/>
      <c r="EQ13" s="268"/>
      <c r="ER13" s="267"/>
      <c r="ES13" s="268"/>
      <c r="ET13" s="267"/>
      <c r="EU13" s="268"/>
      <c r="EV13" s="267"/>
      <c r="EW13" s="268"/>
      <c r="EX13" s="267"/>
      <c r="EY13" s="268"/>
      <c r="EZ13" s="267"/>
      <c r="FA13" s="268"/>
      <c r="FB13" s="267"/>
      <c r="FC13" s="268"/>
      <c r="FD13" s="267"/>
      <c r="FE13" s="268"/>
      <c r="FF13" s="267"/>
      <c r="FG13" s="63"/>
    </row>
    <row r="14" spans="1:165" ht="44.1" customHeight="1" thickBot="1" x14ac:dyDescent="0.3">
      <c r="A14" s="244"/>
      <c r="B14" s="117" t="s">
        <v>1</v>
      </c>
      <c r="C14" s="515" t="s">
        <v>1108</v>
      </c>
      <c r="D14" s="49"/>
      <c r="F14" s="49"/>
      <c r="H14" s="49"/>
      <c r="J14" s="49"/>
      <c r="L14" s="49"/>
      <c r="N14" s="49"/>
      <c r="P14" s="49"/>
      <c r="R14" s="49"/>
      <c r="T14" s="49"/>
      <c r="V14" s="49"/>
      <c r="X14" s="49"/>
      <c r="Y14" s="256"/>
      <c r="Z14" s="49"/>
      <c r="AA14" s="256"/>
      <c r="AB14" s="49"/>
      <c r="AC14" s="256"/>
      <c r="AD14" s="49"/>
      <c r="AE14" s="256"/>
      <c r="AF14" s="49"/>
      <c r="AG14" s="256"/>
      <c r="AH14" s="49"/>
      <c r="AI14" s="256"/>
      <c r="AJ14" s="49"/>
      <c r="AK14" s="256"/>
      <c r="AL14" s="49"/>
      <c r="AM14" s="256"/>
      <c r="AN14" s="49"/>
      <c r="AO14" s="256"/>
      <c r="AP14" s="49"/>
      <c r="AQ14" s="63"/>
      <c r="AR14" s="49"/>
      <c r="AS14" s="256"/>
      <c r="AT14" s="49"/>
      <c r="AU14" s="256"/>
      <c r="AV14" s="49"/>
      <c r="AW14" s="256"/>
      <c r="AX14" s="49"/>
      <c r="AY14" s="256"/>
      <c r="AZ14" s="49"/>
      <c r="BA14" s="256"/>
      <c r="BB14" s="49"/>
      <c r="BC14" s="256"/>
      <c r="BD14" s="49"/>
      <c r="BE14" s="256"/>
      <c r="BF14" s="49"/>
      <c r="BG14" s="256"/>
      <c r="BH14" s="49"/>
      <c r="BI14" s="256"/>
      <c r="BJ14" s="49"/>
      <c r="BK14" s="256"/>
      <c r="BL14" s="49"/>
      <c r="BM14" s="256"/>
      <c r="BN14" s="49"/>
      <c r="BO14" s="256"/>
      <c r="BP14" s="49"/>
      <c r="BQ14" s="256"/>
      <c r="BR14" s="49"/>
      <c r="BS14" s="256"/>
      <c r="BT14" s="49"/>
      <c r="BU14" s="256"/>
      <c r="BV14" s="49"/>
      <c r="BW14" s="256"/>
      <c r="BX14" s="49"/>
      <c r="BY14" s="256"/>
      <c r="BZ14" s="49"/>
      <c r="CA14" s="256"/>
      <c r="CB14" s="49"/>
      <c r="CC14" s="256"/>
      <c r="CD14" s="49"/>
      <c r="CE14" s="256"/>
      <c r="CF14" s="49"/>
      <c r="CG14" s="256"/>
      <c r="CH14" s="49"/>
      <c r="CI14" s="256"/>
      <c r="CJ14" s="49"/>
      <c r="CK14" s="256"/>
      <c r="CL14" s="49"/>
      <c r="CM14" s="256"/>
      <c r="CN14" s="49"/>
      <c r="CO14" s="256"/>
      <c r="CP14" s="49"/>
      <c r="CQ14" s="256"/>
      <c r="CR14" s="49"/>
      <c r="CS14" s="256"/>
      <c r="CT14" s="49"/>
      <c r="CU14" s="256"/>
      <c r="CV14" s="49"/>
      <c r="CW14" s="256"/>
      <c r="CX14" s="49"/>
      <c r="CY14" s="256"/>
      <c r="CZ14" s="49"/>
      <c r="DA14" s="256"/>
      <c r="DB14" s="49"/>
      <c r="DC14" s="256"/>
      <c r="DD14" s="49"/>
      <c r="DE14" s="256"/>
      <c r="DF14" s="49"/>
      <c r="DG14" s="256"/>
      <c r="DH14" s="49"/>
      <c r="DI14" s="256"/>
      <c r="DJ14" s="49"/>
      <c r="DK14" s="256"/>
      <c r="DL14" s="49"/>
      <c r="DM14" s="256"/>
      <c r="DN14" s="49"/>
      <c r="DO14" s="256"/>
      <c r="DP14" s="49"/>
      <c r="DQ14" s="256"/>
      <c r="DR14" s="49"/>
      <c r="DS14" s="256"/>
      <c r="DT14" s="49"/>
      <c r="DU14" s="256"/>
      <c r="DV14" s="49"/>
      <c r="DW14" s="256"/>
      <c r="DX14" s="49"/>
      <c r="DY14" s="256"/>
      <c r="DZ14" s="49"/>
      <c r="EA14" s="256"/>
      <c r="EB14" s="49"/>
      <c r="EC14" s="256"/>
      <c r="ED14" s="49"/>
      <c r="EE14" s="256"/>
      <c r="EF14" s="49"/>
      <c r="EG14" s="256"/>
      <c r="EH14" s="49"/>
      <c r="EI14" s="256"/>
      <c r="EJ14" s="49"/>
      <c r="EK14" s="256"/>
      <c r="EL14" s="49"/>
      <c r="EM14" s="256"/>
      <c r="EN14" s="49"/>
      <c r="EO14" s="256"/>
      <c r="EP14" s="49"/>
      <c r="EQ14" s="256"/>
      <c r="ER14" s="49"/>
      <c r="ES14" s="256"/>
      <c r="ET14" s="49"/>
      <c r="EU14" s="256"/>
      <c r="EV14" s="49"/>
      <c r="EW14" s="256"/>
      <c r="EX14" s="49"/>
      <c r="EY14" s="256"/>
      <c r="EZ14" s="49"/>
      <c r="FA14" s="256"/>
      <c r="FB14" s="49"/>
      <c r="FC14" s="256"/>
      <c r="FD14" s="49"/>
      <c r="FE14" s="256"/>
      <c r="FF14" s="49"/>
      <c r="FG14" s="63"/>
    </row>
    <row r="15" spans="1:165" ht="15.75" thickBot="1" x14ac:dyDescent="0.3">
      <c r="A15" s="244"/>
      <c r="B15" s="542"/>
      <c r="C15" s="347"/>
      <c r="D15" s="267"/>
      <c r="E15" s="268"/>
      <c r="F15" s="267"/>
      <c r="G15" s="268"/>
      <c r="H15" s="267"/>
      <c r="I15" s="268"/>
      <c r="J15" s="267"/>
      <c r="K15" s="268"/>
      <c r="L15" s="267"/>
      <c r="M15" s="268"/>
      <c r="N15" s="267"/>
      <c r="O15" s="268"/>
      <c r="P15" s="267"/>
      <c r="Q15" s="268"/>
      <c r="R15" s="267"/>
      <c r="S15" s="268"/>
      <c r="T15" s="267"/>
      <c r="U15" s="268"/>
      <c r="V15" s="267"/>
      <c r="X15" s="267"/>
      <c r="Y15" s="268"/>
      <c r="Z15" s="267"/>
      <c r="AA15" s="268"/>
      <c r="AB15" s="267"/>
      <c r="AC15" s="268"/>
      <c r="AD15" s="267"/>
      <c r="AE15" s="268"/>
      <c r="AF15" s="267"/>
      <c r="AG15" s="268"/>
      <c r="AH15" s="267"/>
      <c r="AI15" s="268"/>
      <c r="AJ15" s="267"/>
      <c r="AK15" s="268"/>
      <c r="AL15" s="267"/>
      <c r="AM15" s="268"/>
      <c r="AN15" s="267"/>
      <c r="AO15" s="268"/>
      <c r="AP15" s="267"/>
      <c r="AQ15" s="63"/>
      <c r="AR15" s="267"/>
      <c r="AS15" s="268"/>
      <c r="AT15" s="267"/>
      <c r="AU15" s="268"/>
      <c r="AV15" s="267"/>
      <c r="AW15" s="268"/>
      <c r="AX15" s="267"/>
      <c r="AY15" s="268"/>
      <c r="AZ15" s="267"/>
      <c r="BA15" s="268"/>
      <c r="BB15" s="267"/>
      <c r="BC15" s="268"/>
      <c r="BD15" s="267"/>
      <c r="BE15" s="268"/>
      <c r="BF15" s="267"/>
      <c r="BG15" s="268"/>
      <c r="BH15" s="267"/>
      <c r="BI15" s="268"/>
      <c r="BJ15" s="267"/>
      <c r="BK15" s="256"/>
      <c r="BL15" s="267"/>
      <c r="BM15" s="268"/>
      <c r="BN15" s="267"/>
      <c r="BO15" s="268"/>
      <c r="BP15" s="267"/>
      <c r="BQ15" s="268"/>
      <c r="BR15" s="267"/>
      <c r="BS15" s="268"/>
      <c r="BT15" s="267"/>
      <c r="BU15" s="268"/>
      <c r="BV15" s="267"/>
      <c r="BW15" s="268"/>
      <c r="BX15" s="267"/>
      <c r="BY15" s="268"/>
      <c r="BZ15" s="267"/>
      <c r="CA15" s="268"/>
      <c r="CB15" s="267"/>
      <c r="CC15" s="268"/>
      <c r="CD15" s="267"/>
      <c r="CE15" s="268"/>
      <c r="CF15" s="267"/>
      <c r="CG15" s="268"/>
      <c r="CH15" s="267"/>
      <c r="CI15" s="268"/>
      <c r="CJ15" s="267"/>
      <c r="CK15" s="268"/>
      <c r="CL15" s="267"/>
      <c r="CM15" s="268"/>
      <c r="CN15" s="267"/>
      <c r="CO15" s="268"/>
      <c r="CP15" s="267"/>
      <c r="CQ15" s="268"/>
      <c r="CR15" s="267"/>
      <c r="CS15" s="268"/>
      <c r="CT15" s="267"/>
      <c r="CU15" s="268"/>
      <c r="CV15" s="267"/>
      <c r="CW15" s="268"/>
      <c r="CX15" s="267"/>
      <c r="CY15" s="256"/>
      <c r="CZ15" s="267"/>
      <c r="DA15" s="268"/>
      <c r="DB15" s="267"/>
      <c r="DC15" s="268"/>
      <c r="DD15" s="267"/>
      <c r="DE15" s="268"/>
      <c r="DF15" s="267"/>
      <c r="DG15" s="268"/>
      <c r="DH15" s="267"/>
      <c r="DI15" s="268"/>
      <c r="DJ15" s="267"/>
      <c r="DK15" s="268"/>
      <c r="DL15" s="267"/>
      <c r="DM15" s="268"/>
      <c r="DN15" s="267"/>
      <c r="DO15" s="268"/>
      <c r="DP15" s="267"/>
      <c r="DQ15" s="268"/>
      <c r="DR15" s="267"/>
      <c r="DS15" s="268"/>
      <c r="DT15" s="267"/>
      <c r="DU15" s="268"/>
      <c r="DV15" s="267"/>
      <c r="DW15" s="268"/>
      <c r="DX15" s="267"/>
      <c r="DY15" s="268"/>
      <c r="DZ15" s="267"/>
      <c r="EA15" s="268"/>
      <c r="EB15" s="267"/>
      <c r="EC15" s="268"/>
      <c r="ED15" s="267"/>
      <c r="EE15" s="268"/>
      <c r="EF15" s="267"/>
      <c r="EG15" s="268"/>
      <c r="EH15" s="267"/>
      <c r="EI15" s="268"/>
      <c r="EJ15" s="267"/>
      <c r="EK15" s="268"/>
      <c r="EL15" s="267"/>
      <c r="EM15" s="256"/>
      <c r="EN15" s="267"/>
      <c r="EO15" s="268"/>
      <c r="EP15" s="267"/>
      <c r="EQ15" s="268"/>
      <c r="ER15" s="267"/>
      <c r="ES15" s="268"/>
      <c r="ET15" s="267"/>
      <c r="EU15" s="268"/>
      <c r="EV15" s="267"/>
      <c r="EW15" s="268"/>
      <c r="EX15" s="267"/>
      <c r="EY15" s="268"/>
      <c r="EZ15" s="267"/>
      <c r="FA15" s="268"/>
      <c r="FB15" s="267"/>
      <c r="FC15" s="268"/>
      <c r="FD15" s="267"/>
      <c r="FE15" s="268"/>
      <c r="FF15" s="267"/>
      <c r="FG15" s="63"/>
    </row>
    <row r="16" spans="1:165" ht="78" customHeight="1" thickBot="1" x14ac:dyDescent="0.3">
      <c r="A16" s="244"/>
      <c r="B16" s="117" t="s">
        <v>2</v>
      </c>
      <c r="C16" s="515" t="s">
        <v>1182</v>
      </c>
      <c r="D16" s="49"/>
      <c r="F16" s="49"/>
      <c r="H16" s="49"/>
      <c r="J16" s="49"/>
      <c r="L16" s="49"/>
      <c r="N16" s="49"/>
      <c r="P16" s="49"/>
      <c r="R16" s="49"/>
      <c r="T16" s="49"/>
      <c r="V16" s="49"/>
      <c r="X16" s="49"/>
      <c r="Y16" s="256"/>
      <c r="Z16" s="49"/>
      <c r="AA16" s="256"/>
      <c r="AB16" s="49"/>
      <c r="AC16" s="256"/>
      <c r="AD16" s="49"/>
      <c r="AE16" s="256"/>
      <c r="AF16" s="49"/>
      <c r="AG16" s="256"/>
      <c r="AH16" s="49"/>
      <c r="AI16" s="256"/>
      <c r="AJ16" s="49"/>
      <c r="AK16" s="256"/>
      <c r="AL16" s="49"/>
      <c r="AM16" s="256"/>
      <c r="AN16" s="49"/>
      <c r="AO16" s="256"/>
      <c r="AP16" s="49"/>
      <c r="AQ16" s="63"/>
      <c r="AR16" s="49"/>
      <c r="AS16" s="256"/>
      <c r="AT16" s="49"/>
      <c r="AU16" s="256"/>
      <c r="AV16" s="49"/>
      <c r="AW16" s="256"/>
      <c r="AX16" s="49"/>
      <c r="AY16" s="256"/>
      <c r="AZ16" s="49"/>
      <c r="BA16" s="256"/>
      <c r="BB16" s="49"/>
      <c r="BC16" s="256"/>
      <c r="BD16" s="49"/>
      <c r="BE16" s="256"/>
      <c r="BF16" s="49"/>
      <c r="BG16" s="256"/>
      <c r="BH16" s="49"/>
      <c r="BI16" s="256"/>
      <c r="BJ16" s="49"/>
      <c r="BK16" s="256"/>
      <c r="BL16" s="49"/>
      <c r="BM16" s="256"/>
      <c r="BN16" s="49"/>
      <c r="BO16" s="256"/>
      <c r="BP16" s="49"/>
      <c r="BQ16" s="256"/>
      <c r="BR16" s="49"/>
      <c r="BS16" s="256"/>
      <c r="BT16" s="49"/>
      <c r="BU16" s="256"/>
      <c r="BV16" s="49"/>
      <c r="BW16" s="256"/>
      <c r="BX16" s="49"/>
      <c r="BY16" s="256"/>
      <c r="BZ16" s="49"/>
      <c r="CA16" s="256"/>
      <c r="CB16" s="49"/>
      <c r="CC16" s="256"/>
      <c r="CD16" s="49"/>
      <c r="CE16" s="256"/>
      <c r="CF16" s="49"/>
      <c r="CG16" s="256"/>
      <c r="CH16" s="49"/>
      <c r="CI16" s="256"/>
      <c r="CJ16" s="49"/>
      <c r="CK16" s="256"/>
      <c r="CL16" s="49"/>
      <c r="CM16" s="256"/>
      <c r="CN16" s="49"/>
      <c r="CO16" s="256"/>
      <c r="CP16" s="49"/>
      <c r="CQ16" s="256"/>
      <c r="CR16" s="49"/>
      <c r="CS16" s="256"/>
      <c r="CT16" s="49"/>
      <c r="CU16" s="256"/>
      <c r="CV16" s="49"/>
      <c r="CW16" s="256"/>
      <c r="CX16" s="49"/>
      <c r="CY16" s="256"/>
      <c r="CZ16" s="49"/>
      <c r="DA16" s="256"/>
      <c r="DB16" s="49"/>
      <c r="DC16" s="256"/>
      <c r="DD16" s="49"/>
      <c r="DE16" s="256"/>
      <c r="DF16" s="49"/>
      <c r="DG16" s="256"/>
      <c r="DH16" s="49"/>
      <c r="DI16" s="256"/>
      <c r="DJ16" s="49"/>
      <c r="DK16" s="256"/>
      <c r="DL16" s="49"/>
      <c r="DM16" s="256"/>
      <c r="DN16" s="49"/>
      <c r="DO16" s="256"/>
      <c r="DP16" s="49"/>
      <c r="DQ16" s="256"/>
      <c r="DR16" s="49"/>
      <c r="DS16" s="256"/>
      <c r="DT16" s="49"/>
      <c r="DU16" s="256"/>
      <c r="DV16" s="49"/>
      <c r="DW16" s="256"/>
      <c r="DX16" s="49"/>
      <c r="DY16" s="256"/>
      <c r="DZ16" s="49"/>
      <c r="EA16" s="256"/>
      <c r="EB16" s="49"/>
      <c r="EC16" s="256"/>
      <c r="ED16" s="49"/>
      <c r="EE16" s="256"/>
      <c r="EF16" s="49"/>
      <c r="EG16" s="256"/>
      <c r="EH16" s="49"/>
      <c r="EI16" s="256"/>
      <c r="EJ16" s="49"/>
      <c r="EK16" s="256"/>
      <c r="EL16" s="49"/>
      <c r="EM16" s="256"/>
      <c r="EN16" s="49"/>
      <c r="EO16" s="256"/>
      <c r="EP16" s="49"/>
      <c r="EQ16" s="256"/>
      <c r="ER16" s="49"/>
      <c r="ES16" s="256"/>
      <c r="ET16" s="49"/>
      <c r="EU16" s="256"/>
      <c r="EV16" s="49"/>
      <c r="EW16" s="256"/>
      <c r="EX16" s="49"/>
      <c r="EY16" s="256"/>
      <c r="EZ16" s="49"/>
      <c r="FA16" s="256"/>
      <c r="FB16" s="49"/>
      <c r="FC16" s="256"/>
      <c r="FD16" s="49"/>
      <c r="FE16" s="256"/>
      <c r="FF16" s="49"/>
      <c r="FG16" s="256"/>
    </row>
    <row r="17" spans="1:168" x14ac:dyDescent="0.25">
      <c r="A17" s="244"/>
      <c r="B17" s="542"/>
      <c r="C17" s="347"/>
      <c r="D17" s="267"/>
      <c r="E17" s="268"/>
      <c r="F17" s="267"/>
      <c r="G17" s="268"/>
      <c r="H17" s="267"/>
      <c r="I17" s="268"/>
      <c r="J17" s="267"/>
      <c r="K17" s="268"/>
      <c r="L17" s="267"/>
      <c r="M17" s="268"/>
      <c r="N17" s="267"/>
      <c r="O17" s="268"/>
      <c r="P17" s="267"/>
      <c r="Q17" s="268"/>
      <c r="R17" s="267"/>
      <c r="S17" s="268"/>
      <c r="T17" s="267"/>
      <c r="U17" s="268"/>
      <c r="V17" s="267"/>
      <c r="X17" s="267"/>
      <c r="Y17" s="268"/>
      <c r="Z17" s="267"/>
      <c r="AA17" s="268"/>
      <c r="AB17" s="267"/>
      <c r="AC17" s="268"/>
      <c r="AD17" s="267"/>
      <c r="AE17" s="268"/>
      <c r="AF17" s="267"/>
      <c r="AG17" s="268"/>
      <c r="AH17" s="267"/>
      <c r="AI17" s="268"/>
      <c r="AJ17" s="267"/>
      <c r="AK17" s="268"/>
      <c r="AL17" s="267"/>
      <c r="AM17" s="268"/>
      <c r="AN17" s="267"/>
      <c r="AO17" s="268"/>
      <c r="AP17" s="267"/>
      <c r="AQ17" s="63"/>
      <c r="AR17" s="267"/>
      <c r="AS17" s="268"/>
      <c r="AT17" s="267"/>
      <c r="AU17" s="268"/>
      <c r="AV17" s="267"/>
      <c r="AW17" s="268"/>
      <c r="AX17" s="267"/>
      <c r="AY17" s="268"/>
      <c r="AZ17" s="267"/>
      <c r="BA17" s="268"/>
      <c r="BB17" s="267"/>
      <c r="BC17" s="268"/>
      <c r="BD17" s="267"/>
      <c r="BE17" s="268"/>
      <c r="BF17" s="267"/>
      <c r="BG17" s="268"/>
      <c r="BH17" s="267"/>
      <c r="BI17" s="268"/>
      <c r="BJ17" s="267"/>
      <c r="BK17" s="256"/>
      <c r="BL17" s="267"/>
      <c r="BM17" s="268"/>
      <c r="BN17" s="267"/>
      <c r="BO17" s="268"/>
      <c r="BP17" s="267"/>
      <c r="BQ17" s="268"/>
      <c r="BR17" s="267"/>
      <c r="BS17" s="268"/>
      <c r="BT17" s="267"/>
      <c r="BU17" s="268"/>
      <c r="BV17" s="267"/>
      <c r="BW17" s="268"/>
      <c r="BX17" s="267"/>
      <c r="BY17" s="268"/>
      <c r="BZ17" s="267"/>
      <c r="CA17" s="268"/>
      <c r="CB17" s="267"/>
      <c r="CC17" s="268"/>
      <c r="CD17" s="267"/>
      <c r="CE17" s="268"/>
      <c r="CF17" s="267"/>
      <c r="CG17" s="268"/>
      <c r="CH17" s="267"/>
      <c r="CI17" s="268"/>
      <c r="CJ17" s="267"/>
      <c r="CK17" s="268"/>
      <c r="CL17" s="267"/>
      <c r="CM17" s="268"/>
      <c r="CN17" s="267"/>
      <c r="CO17" s="268"/>
      <c r="CP17" s="267"/>
      <c r="CQ17" s="268"/>
      <c r="CR17" s="267"/>
      <c r="CS17" s="268"/>
      <c r="CT17" s="267"/>
      <c r="CU17" s="268"/>
      <c r="CV17" s="267"/>
      <c r="CW17" s="268"/>
      <c r="CX17" s="267"/>
      <c r="CY17" s="256"/>
      <c r="CZ17" s="267"/>
      <c r="DA17" s="268"/>
      <c r="DB17" s="267"/>
      <c r="DC17" s="268"/>
      <c r="DD17" s="267"/>
      <c r="DE17" s="268"/>
      <c r="DF17" s="267"/>
      <c r="DG17" s="268"/>
      <c r="DH17" s="267"/>
      <c r="DI17" s="268"/>
      <c r="DJ17" s="267"/>
      <c r="DK17" s="268"/>
      <c r="DL17" s="267"/>
      <c r="DM17" s="268"/>
      <c r="DN17" s="267"/>
      <c r="DO17" s="268"/>
      <c r="DP17" s="267"/>
      <c r="DQ17" s="268"/>
      <c r="DR17" s="267"/>
      <c r="DS17" s="268"/>
      <c r="DT17" s="267"/>
      <c r="DU17" s="268"/>
      <c r="DV17" s="267"/>
      <c r="DW17" s="268"/>
      <c r="DX17" s="267"/>
      <c r="DY17" s="268"/>
      <c r="DZ17" s="267"/>
      <c r="EA17" s="268"/>
      <c r="EB17" s="267"/>
      <c r="EC17" s="268"/>
      <c r="ED17" s="267"/>
      <c r="EE17" s="268"/>
      <c r="EF17" s="267"/>
      <c r="EG17" s="268"/>
      <c r="EH17" s="267"/>
      <c r="EI17" s="268"/>
      <c r="EJ17" s="267"/>
      <c r="EK17" s="268"/>
      <c r="EL17" s="267"/>
      <c r="EM17" s="256"/>
      <c r="EN17" s="267"/>
      <c r="EO17" s="268"/>
      <c r="EP17" s="267"/>
      <c r="EQ17" s="268"/>
      <c r="ER17" s="267"/>
      <c r="ES17" s="268"/>
      <c r="ET17" s="267"/>
      <c r="EU17" s="268"/>
      <c r="EV17" s="267"/>
      <c r="EW17" s="268"/>
      <c r="EX17" s="267"/>
      <c r="EY17" s="268"/>
      <c r="EZ17" s="267"/>
      <c r="FA17" s="268"/>
      <c r="FB17" s="267"/>
      <c r="FC17" s="268"/>
      <c r="FD17" s="267"/>
      <c r="FE17" s="268"/>
      <c r="FF17" s="267"/>
      <c r="FG17" s="63"/>
    </row>
    <row r="18" spans="1:168" ht="44.1" customHeight="1" x14ac:dyDescent="0.25">
      <c r="A18" s="244" t="s">
        <v>23</v>
      </c>
      <c r="B18" s="812" t="s">
        <v>115</v>
      </c>
      <c r="C18" s="854"/>
      <c r="D18" s="53"/>
      <c r="F18" s="53"/>
      <c r="H18" s="53"/>
      <c r="J18" s="53"/>
      <c r="L18" s="53"/>
      <c r="N18" s="53"/>
      <c r="P18" s="53"/>
      <c r="R18" s="53"/>
      <c r="T18" s="53"/>
      <c r="V18" s="53"/>
      <c r="X18" s="53"/>
      <c r="Y18" s="256"/>
      <c r="Z18" s="53"/>
      <c r="AA18" s="256"/>
      <c r="AB18" s="53"/>
      <c r="AC18" s="256"/>
      <c r="AD18" s="53"/>
      <c r="AE18" s="256"/>
      <c r="AF18" s="53"/>
      <c r="AG18" s="256"/>
      <c r="AH18" s="53"/>
      <c r="AI18" s="256"/>
      <c r="AJ18" s="53"/>
      <c r="AK18" s="256"/>
      <c r="AL18" s="53"/>
      <c r="AM18" s="256"/>
      <c r="AN18" s="53"/>
      <c r="AO18" s="256"/>
      <c r="AP18" s="53"/>
      <c r="AQ18" s="63"/>
      <c r="AR18" s="53"/>
      <c r="AS18" s="256"/>
      <c r="AT18" s="53"/>
      <c r="AU18" s="256"/>
      <c r="AV18" s="53"/>
      <c r="AW18" s="256"/>
      <c r="AX18" s="53"/>
      <c r="AY18" s="256"/>
      <c r="AZ18" s="53"/>
      <c r="BA18" s="256"/>
      <c r="BB18" s="53"/>
      <c r="BC18" s="256"/>
      <c r="BD18" s="53"/>
      <c r="BE18" s="256"/>
      <c r="BF18" s="53"/>
      <c r="BG18" s="256"/>
      <c r="BH18" s="53"/>
      <c r="BI18" s="256"/>
      <c r="BJ18" s="53"/>
      <c r="BK18" s="256"/>
      <c r="BL18" s="53"/>
      <c r="BM18" s="256"/>
      <c r="BN18" s="53"/>
      <c r="BO18" s="256"/>
      <c r="BP18" s="53"/>
      <c r="BQ18" s="256"/>
      <c r="BR18" s="53"/>
      <c r="BS18" s="256"/>
      <c r="BT18" s="53"/>
      <c r="BU18" s="256"/>
      <c r="BV18" s="53"/>
      <c r="BW18" s="256"/>
      <c r="BX18" s="53"/>
      <c r="BY18" s="256"/>
      <c r="BZ18" s="53"/>
      <c r="CA18" s="256"/>
      <c r="CB18" s="53"/>
      <c r="CC18" s="256"/>
      <c r="CD18" s="53"/>
      <c r="CE18" s="256"/>
      <c r="CF18" s="53"/>
      <c r="CG18" s="256"/>
      <c r="CH18" s="53"/>
      <c r="CI18" s="256"/>
      <c r="CJ18" s="53"/>
      <c r="CK18" s="256"/>
      <c r="CL18" s="53"/>
      <c r="CM18" s="256"/>
      <c r="CN18" s="53"/>
      <c r="CO18" s="256"/>
      <c r="CP18" s="53"/>
      <c r="CQ18" s="256"/>
      <c r="CR18" s="53"/>
      <c r="CS18" s="256"/>
      <c r="CT18" s="53"/>
      <c r="CU18" s="256"/>
      <c r="CV18" s="53"/>
      <c r="CW18" s="256"/>
      <c r="CX18" s="53"/>
      <c r="CY18" s="256"/>
      <c r="CZ18" s="53"/>
      <c r="DA18" s="256"/>
      <c r="DB18" s="53"/>
      <c r="DC18" s="256"/>
      <c r="DD18" s="53"/>
      <c r="DE18" s="256"/>
      <c r="DF18" s="53"/>
      <c r="DG18" s="256"/>
      <c r="DH18" s="53"/>
      <c r="DI18" s="256"/>
      <c r="DJ18" s="53"/>
      <c r="DK18" s="256"/>
      <c r="DL18" s="53"/>
      <c r="DM18" s="256"/>
      <c r="DN18" s="53"/>
      <c r="DO18" s="256"/>
      <c r="DP18" s="53"/>
      <c r="DQ18" s="256"/>
      <c r="DR18" s="53"/>
      <c r="DS18" s="256"/>
      <c r="DT18" s="53"/>
      <c r="DU18" s="256"/>
      <c r="DV18" s="53"/>
      <c r="DW18" s="256"/>
      <c r="DX18" s="53"/>
      <c r="DY18" s="256"/>
      <c r="DZ18" s="53"/>
      <c r="EA18" s="256"/>
      <c r="EB18" s="53"/>
      <c r="EC18" s="256"/>
      <c r="ED18" s="53"/>
      <c r="EE18" s="256"/>
      <c r="EF18" s="53"/>
      <c r="EG18" s="256"/>
      <c r="EH18" s="53"/>
      <c r="EI18" s="256"/>
      <c r="EJ18" s="53"/>
      <c r="EK18" s="256"/>
      <c r="EL18" s="53"/>
      <c r="EM18" s="256"/>
      <c r="EN18" s="53"/>
      <c r="EO18" s="256"/>
      <c r="EP18" s="53"/>
      <c r="EQ18" s="256"/>
      <c r="ER18" s="53"/>
      <c r="ES18" s="256"/>
      <c r="ET18" s="53"/>
      <c r="EU18" s="256"/>
      <c r="EV18" s="53"/>
      <c r="EW18" s="256"/>
      <c r="EX18" s="53"/>
      <c r="EY18" s="256"/>
      <c r="EZ18" s="53"/>
      <c r="FA18" s="256"/>
      <c r="FB18" s="53"/>
      <c r="FC18" s="256"/>
      <c r="FD18" s="53"/>
      <c r="FE18" s="256"/>
      <c r="FF18" s="53"/>
      <c r="FG18" s="63"/>
    </row>
    <row r="19" spans="1:168" x14ac:dyDescent="0.25">
      <c r="A19" s="244"/>
      <c r="B19" s="542"/>
      <c r="C19" s="347"/>
      <c r="D19" s="267"/>
      <c r="E19" s="268"/>
      <c r="F19" s="267"/>
      <c r="G19" s="268"/>
      <c r="H19" s="267"/>
      <c r="I19" s="268"/>
      <c r="J19" s="267"/>
      <c r="K19" s="268"/>
      <c r="L19" s="267"/>
      <c r="M19" s="268"/>
      <c r="N19" s="267"/>
      <c r="O19" s="268"/>
      <c r="P19" s="267"/>
      <c r="Q19" s="268"/>
      <c r="R19" s="267"/>
      <c r="S19" s="268"/>
      <c r="T19" s="267"/>
      <c r="U19" s="268"/>
      <c r="V19" s="267"/>
      <c r="X19" s="267"/>
      <c r="Y19" s="268"/>
      <c r="Z19" s="267"/>
      <c r="AA19" s="268"/>
      <c r="AB19" s="267"/>
      <c r="AC19" s="268"/>
      <c r="AD19" s="267"/>
      <c r="AE19" s="268"/>
      <c r="AF19" s="267"/>
      <c r="AG19" s="268"/>
      <c r="AH19" s="267"/>
      <c r="AI19" s="268"/>
      <c r="AJ19" s="267"/>
      <c r="AK19" s="268"/>
      <c r="AL19" s="267"/>
      <c r="AM19" s="268"/>
      <c r="AN19" s="267"/>
      <c r="AO19" s="268"/>
      <c r="AP19" s="267"/>
      <c r="AQ19" s="63"/>
      <c r="AR19" s="267"/>
      <c r="AS19" s="268"/>
      <c r="AT19" s="267"/>
      <c r="AU19" s="268"/>
      <c r="AV19" s="267"/>
      <c r="AW19" s="268"/>
      <c r="AX19" s="267"/>
      <c r="AY19" s="268"/>
      <c r="AZ19" s="267"/>
      <c r="BA19" s="268"/>
      <c r="BB19" s="267"/>
      <c r="BC19" s="268"/>
      <c r="BD19" s="267"/>
      <c r="BE19" s="268"/>
      <c r="BF19" s="267"/>
      <c r="BG19" s="268"/>
      <c r="BH19" s="267"/>
      <c r="BI19" s="268"/>
      <c r="BJ19" s="267"/>
      <c r="BK19" s="256"/>
      <c r="BL19" s="267"/>
      <c r="BM19" s="268"/>
      <c r="BN19" s="267"/>
      <c r="BO19" s="268"/>
      <c r="BP19" s="267"/>
      <c r="BQ19" s="268"/>
      <c r="BR19" s="267"/>
      <c r="BS19" s="268"/>
      <c r="BT19" s="267"/>
      <c r="BU19" s="268"/>
      <c r="BV19" s="267"/>
      <c r="BW19" s="268"/>
      <c r="BX19" s="267"/>
      <c r="BY19" s="268"/>
      <c r="BZ19" s="267"/>
      <c r="CA19" s="268"/>
      <c r="CB19" s="267"/>
      <c r="CC19" s="268"/>
      <c r="CD19" s="267"/>
      <c r="CE19" s="268"/>
      <c r="CF19" s="267"/>
      <c r="CG19" s="268"/>
      <c r="CH19" s="267"/>
      <c r="CI19" s="268"/>
      <c r="CJ19" s="267"/>
      <c r="CK19" s="268"/>
      <c r="CL19" s="267"/>
      <c r="CM19" s="268"/>
      <c r="CN19" s="267"/>
      <c r="CO19" s="268"/>
      <c r="CP19" s="267"/>
      <c r="CQ19" s="268"/>
      <c r="CR19" s="267"/>
      <c r="CS19" s="268"/>
      <c r="CT19" s="267"/>
      <c r="CU19" s="268"/>
      <c r="CV19" s="267"/>
      <c r="CW19" s="268"/>
      <c r="CX19" s="267"/>
      <c r="CY19" s="256"/>
      <c r="CZ19" s="267"/>
      <c r="DA19" s="268"/>
      <c r="DB19" s="267"/>
      <c r="DC19" s="268"/>
      <c r="DD19" s="267"/>
      <c r="DE19" s="268"/>
      <c r="DF19" s="267"/>
      <c r="DG19" s="268"/>
      <c r="DH19" s="267"/>
      <c r="DI19" s="268"/>
      <c r="DJ19" s="267"/>
      <c r="DK19" s="268"/>
      <c r="DL19" s="267"/>
      <c r="DM19" s="268"/>
      <c r="DN19" s="267"/>
      <c r="DO19" s="268"/>
      <c r="DP19" s="267"/>
      <c r="DQ19" s="268"/>
      <c r="DR19" s="267"/>
      <c r="DS19" s="268"/>
      <c r="DT19" s="267"/>
      <c r="DU19" s="268"/>
      <c r="DV19" s="267"/>
      <c r="DW19" s="268"/>
      <c r="DX19" s="267"/>
      <c r="DY19" s="268"/>
      <c r="DZ19" s="267"/>
      <c r="EA19" s="268"/>
      <c r="EB19" s="267"/>
      <c r="EC19" s="268"/>
      <c r="ED19" s="267"/>
      <c r="EE19" s="268"/>
      <c r="EF19" s="267"/>
      <c r="EG19" s="268"/>
      <c r="EH19" s="267"/>
      <c r="EI19" s="268"/>
      <c r="EJ19" s="267"/>
      <c r="EK19" s="268"/>
      <c r="EL19" s="267"/>
      <c r="EM19" s="256"/>
      <c r="EN19" s="267"/>
      <c r="EO19" s="268"/>
      <c r="EP19" s="267"/>
      <c r="EQ19" s="268"/>
      <c r="ER19" s="267"/>
      <c r="ES19" s="268"/>
      <c r="ET19" s="267"/>
      <c r="EU19" s="268"/>
      <c r="EV19" s="267"/>
      <c r="EW19" s="268"/>
      <c r="EX19" s="267"/>
      <c r="EY19" s="268"/>
      <c r="EZ19" s="267"/>
      <c r="FA19" s="268"/>
      <c r="FB19" s="267"/>
      <c r="FC19" s="268"/>
      <c r="FD19" s="267"/>
      <c r="FE19" s="268"/>
      <c r="FF19" s="267"/>
      <c r="FG19" s="63"/>
    </row>
    <row r="20" spans="1:168" ht="44.1" customHeight="1" x14ac:dyDescent="0.25">
      <c r="A20" s="244" t="s">
        <v>24</v>
      </c>
      <c r="B20" s="812" t="s">
        <v>599</v>
      </c>
      <c r="C20" s="854"/>
      <c r="D20" s="53"/>
      <c r="F20" s="53"/>
      <c r="H20" s="53"/>
      <c r="J20" s="53"/>
      <c r="L20" s="53"/>
      <c r="N20" s="53"/>
      <c r="P20" s="53"/>
      <c r="R20" s="53"/>
      <c r="T20" s="53"/>
      <c r="V20" s="53"/>
      <c r="X20" s="53"/>
      <c r="Y20" s="256"/>
      <c r="Z20" s="53"/>
      <c r="AA20" s="256"/>
      <c r="AB20" s="53"/>
      <c r="AC20" s="256"/>
      <c r="AD20" s="53"/>
      <c r="AE20" s="256"/>
      <c r="AF20" s="53"/>
      <c r="AG20" s="256"/>
      <c r="AH20" s="53"/>
      <c r="AI20" s="256"/>
      <c r="AJ20" s="53"/>
      <c r="AK20" s="256"/>
      <c r="AL20" s="53"/>
      <c r="AM20" s="256"/>
      <c r="AN20" s="53"/>
      <c r="AO20" s="256"/>
      <c r="AP20" s="53"/>
      <c r="AQ20" s="63"/>
      <c r="AR20" s="53"/>
      <c r="AS20" s="256"/>
      <c r="AT20" s="53"/>
      <c r="AU20" s="256"/>
      <c r="AV20" s="53"/>
      <c r="AW20" s="256"/>
      <c r="AX20" s="53"/>
      <c r="AY20" s="256"/>
      <c r="AZ20" s="53"/>
      <c r="BA20" s="256"/>
      <c r="BB20" s="53"/>
      <c r="BC20" s="256"/>
      <c r="BD20" s="53"/>
      <c r="BE20" s="256"/>
      <c r="BF20" s="53"/>
      <c r="BG20" s="256"/>
      <c r="BH20" s="53"/>
      <c r="BI20" s="256"/>
      <c r="BJ20" s="53"/>
      <c r="BK20" s="256"/>
      <c r="BL20" s="53"/>
      <c r="BM20" s="256"/>
      <c r="BN20" s="53"/>
      <c r="BO20" s="256"/>
      <c r="BP20" s="53"/>
      <c r="BQ20" s="256"/>
      <c r="BR20" s="53"/>
      <c r="BS20" s="256"/>
      <c r="BT20" s="53"/>
      <c r="BU20" s="256"/>
      <c r="BV20" s="53"/>
      <c r="BW20" s="256"/>
      <c r="BX20" s="53"/>
      <c r="BY20" s="256"/>
      <c r="BZ20" s="53"/>
      <c r="CA20" s="256"/>
      <c r="CB20" s="53"/>
      <c r="CC20" s="256"/>
      <c r="CD20" s="53"/>
      <c r="CE20" s="256"/>
      <c r="CF20" s="53"/>
      <c r="CG20" s="256"/>
      <c r="CH20" s="53"/>
      <c r="CI20" s="256"/>
      <c r="CJ20" s="53"/>
      <c r="CK20" s="256"/>
      <c r="CL20" s="53"/>
      <c r="CM20" s="256"/>
      <c r="CN20" s="53"/>
      <c r="CO20" s="256"/>
      <c r="CP20" s="53"/>
      <c r="CQ20" s="256"/>
      <c r="CR20" s="53"/>
      <c r="CS20" s="256"/>
      <c r="CT20" s="53"/>
      <c r="CU20" s="256"/>
      <c r="CV20" s="53"/>
      <c r="CW20" s="256"/>
      <c r="CX20" s="53"/>
      <c r="CY20" s="256"/>
      <c r="CZ20" s="53"/>
      <c r="DA20" s="256"/>
      <c r="DB20" s="53"/>
      <c r="DC20" s="256"/>
      <c r="DD20" s="53"/>
      <c r="DE20" s="256"/>
      <c r="DF20" s="53"/>
      <c r="DG20" s="256"/>
      <c r="DH20" s="53"/>
      <c r="DI20" s="256"/>
      <c r="DJ20" s="53"/>
      <c r="DK20" s="256"/>
      <c r="DL20" s="53"/>
      <c r="DM20" s="256"/>
      <c r="DN20" s="53"/>
      <c r="DO20" s="256"/>
      <c r="DP20" s="53"/>
      <c r="DQ20" s="256"/>
      <c r="DR20" s="53"/>
      <c r="DS20" s="256"/>
      <c r="DT20" s="53"/>
      <c r="DU20" s="256"/>
      <c r="DV20" s="53"/>
      <c r="DW20" s="256"/>
      <c r="DX20" s="53"/>
      <c r="DY20" s="256"/>
      <c r="DZ20" s="53"/>
      <c r="EA20" s="256"/>
      <c r="EB20" s="53"/>
      <c r="EC20" s="256"/>
      <c r="ED20" s="53"/>
      <c r="EE20" s="256"/>
      <c r="EF20" s="53"/>
      <c r="EG20" s="256"/>
      <c r="EH20" s="53"/>
      <c r="EI20" s="256"/>
      <c r="EJ20" s="53"/>
      <c r="EK20" s="256"/>
      <c r="EL20" s="53"/>
      <c r="EM20" s="256"/>
      <c r="EN20" s="53"/>
      <c r="EO20" s="256"/>
      <c r="EP20" s="53"/>
      <c r="EQ20" s="256"/>
      <c r="ER20" s="53"/>
      <c r="ES20" s="256"/>
      <c r="ET20" s="53"/>
      <c r="EU20" s="256"/>
      <c r="EV20" s="53"/>
      <c r="EW20" s="256"/>
      <c r="EX20" s="53"/>
      <c r="EY20" s="256"/>
      <c r="EZ20" s="53"/>
      <c r="FA20" s="256"/>
      <c r="FB20" s="53"/>
      <c r="FC20" s="256"/>
      <c r="FD20" s="53"/>
      <c r="FE20" s="256"/>
      <c r="FF20" s="53"/>
      <c r="FG20" s="63"/>
    </row>
    <row r="21" spans="1:168" x14ac:dyDescent="0.25">
      <c r="A21" s="244"/>
      <c r="B21" s="542"/>
      <c r="C21" s="347"/>
      <c r="D21" s="267"/>
      <c r="E21" s="268"/>
      <c r="F21" s="267"/>
      <c r="G21" s="268"/>
      <c r="H21" s="267"/>
      <c r="I21" s="268"/>
      <c r="J21" s="267"/>
      <c r="K21" s="268"/>
      <c r="L21" s="267"/>
      <c r="M21" s="268"/>
      <c r="N21" s="267"/>
      <c r="O21" s="268"/>
      <c r="P21" s="267"/>
      <c r="Q21" s="268"/>
      <c r="R21" s="267"/>
      <c r="S21" s="268"/>
      <c r="T21" s="267"/>
      <c r="U21" s="268"/>
      <c r="V21" s="267"/>
      <c r="X21" s="267"/>
      <c r="Y21" s="268"/>
      <c r="Z21" s="267"/>
      <c r="AA21" s="268"/>
      <c r="AB21" s="267"/>
      <c r="AC21" s="268"/>
      <c r="AD21" s="267"/>
      <c r="AE21" s="268"/>
      <c r="AF21" s="267"/>
      <c r="AG21" s="268"/>
      <c r="AH21" s="267"/>
      <c r="AI21" s="268"/>
      <c r="AJ21" s="267"/>
      <c r="AK21" s="268"/>
      <c r="AL21" s="267"/>
      <c r="AM21" s="268"/>
      <c r="AN21" s="267"/>
      <c r="AO21" s="268"/>
      <c r="AP21" s="267"/>
      <c r="AQ21" s="63"/>
      <c r="AR21" s="267"/>
      <c r="AS21" s="268"/>
      <c r="AT21" s="267"/>
      <c r="AU21" s="268"/>
      <c r="AV21" s="267"/>
      <c r="AW21" s="268"/>
      <c r="AX21" s="267"/>
      <c r="AY21" s="268"/>
      <c r="AZ21" s="267"/>
      <c r="BA21" s="268"/>
      <c r="BB21" s="267"/>
      <c r="BC21" s="268"/>
      <c r="BD21" s="267"/>
      <c r="BE21" s="268"/>
      <c r="BF21" s="267"/>
      <c r="BG21" s="268"/>
      <c r="BH21" s="267"/>
      <c r="BI21" s="268"/>
      <c r="BJ21" s="267"/>
      <c r="BK21" s="256"/>
      <c r="BL21" s="267"/>
      <c r="BM21" s="268"/>
      <c r="BN21" s="267"/>
      <c r="BO21" s="268"/>
      <c r="BP21" s="267"/>
      <c r="BQ21" s="268"/>
      <c r="BR21" s="267"/>
      <c r="BS21" s="268"/>
      <c r="BT21" s="267"/>
      <c r="BU21" s="268"/>
      <c r="BV21" s="267"/>
      <c r="BW21" s="268"/>
      <c r="BX21" s="267"/>
      <c r="BY21" s="268"/>
      <c r="BZ21" s="267"/>
      <c r="CA21" s="268"/>
      <c r="CB21" s="267"/>
      <c r="CC21" s="268"/>
      <c r="CD21" s="267"/>
      <c r="CE21" s="268"/>
      <c r="CF21" s="267"/>
      <c r="CG21" s="268"/>
      <c r="CH21" s="267"/>
      <c r="CI21" s="268"/>
      <c r="CJ21" s="267"/>
      <c r="CK21" s="268"/>
      <c r="CL21" s="267"/>
      <c r="CM21" s="268"/>
      <c r="CN21" s="267"/>
      <c r="CO21" s="268"/>
      <c r="CP21" s="267"/>
      <c r="CQ21" s="268"/>
      <c r="CR21" s="267"/>
      <c r="CS21" s="268"/>
      <c r="CT21" s="267"/>
      <c r="CU21" s="268"/>
      <c r="CV21" s="267"/>
      <c r="CW21" s="268"/>
      <c r="CX21" s="267"/>
      <c r="CY21" s="256"/>
      <c r="CZ21" s="267"/>
      <c r="DA21" s="268"/>
      <c r="DB21" s="267"/>
      <c r="DC21" s="268"/>
      <c r="DD21" s="267"/>
      <c r="DE21" s="268"/>
      <c r="DF21" s="267"/>
      <c r="DG21" s="268"/>
      <c r="DH21" s="267"/>
      <c r="DI21" s="268"/>
      <c r="DJ21" s="267"/>
      <c r="DK21" s="268"/>
      <c r="DL21" s="267"/>
      <c r="DM21" s="268"/>
      <c r="DN21" s="267"/>
      <c r="DO21" s="268"/>
      <c r="DP21" s="267"/>
      <c r="DQ21" s="268"/>
      <c r="DR21" s="267"/>
      <c r="DS21" s="268"/>
      <c r="DT21" s="267"/>
      <c r="DU21" s="268"/>
      <c r="DV21" s="267"/>
      <c r="DW21" s="268"/>
      <c r="DX21" s="267"/>
      <c r="DY21" s="268"/>
      <c r="DZ21" s="267"/>
      <c r="EA21" s="268"/>
      <c r="EB21" s="267"/>
      <c r="EC21" s="268"/>
      <c r="ED21" s="267"/>
      <c r="EE21" s="268"/>
      <c r="EF21" s="267"/>
      <c r="EG21" s="268"/>
      <c r="EH21" s="267"/>
      <c r="EI21" s="268"/>
      <c r="EJ21" s="267"/>
      <c r="EK21" s="268"/>
      <c r="EL21" s="267"/>
      <c r="EM21" s="256"/>
      <c r="EN21" s="267"/>
      <c r="EO21" s="268"/>
      <c r="EP21" s="267"/>
      <c r="EQ21" s="268"/>
      <c r="ER21" s="267"/>
      <c r="ES21" s="268"/>
      <c r="ET21" s="267"/>
      <c r="EU21" s="268"/>
      <c r="EV21" s="267"/>
      <c r="EW21" s="268"/>
      <c r="EX21" s="267"/>
      <c r="EY21" s="268"/>
      <c r="EZ21" s="267"/>
      <c r="FA21" s="268"/>
      <c r="FB21" s="267"/>
      <c r="FC21" s="268"/>
      <c r="FD21" s="267"/>
      <c r="FE21" s="268"/>
      <c r="FF21" s="267"/>
      <c r="FG21" s="63"/>
    </row>
    <row r="22" spans="1:168" ht="39.950000000000003" customHeight="1" x14ac:dyDescent="0.25">
      <c r="A22" s="244" t="s">
        <v>25</v>
      </c>
      <c r="B22" s="849" t="s">
        <v>1152</v>
      </c>
      <c r="C22" s="849"/>
      <c r="D22" s="53"/>
      <c r="E22" s="268"/>
      <c r="F22" s="53"/>
      <c r="G22" s="268"/>
      <c r="H22" s="53"/>
      <c r="I22" s="268"/>
      <c r="J22" s="53"/>
      <c r="K22" s="268"/>
      <c r="L22" s="53"/>
      <c r="M22" s="268"/>
      <c r="N22" s="53"/>
      <c r="O22" s="268"/>
      <c r="P22" s="53"/>
      <c r="Q22" s="268"/>
      <c r="R22" s="53"/>
      <c r="S22" s="268"/>
      <c r="T22" s="53"/>
      <c r="U22" s="268"/>
      <c r="V22" s="53"/>
      <c r="X22" s="53"/>
      <c r="Y22" s="268"/>
      <c r="Z22" s="53"/>
      <c r="AA22" s="268"/>
      <c r="AB22" s="53"/>
      <c r="AC22" s="268"/>
      <c r="AD22" s="53"/>
      <c r="AE22" s="268"/>
      <c r="AF22" s="53"/>
      <c r="AG22" s="268"/>
      <c r="AH22" s="53"/>
      <c r="AI22" s="268"/>
      <c r="AJ22" s="53"/>
      <c r="AK22" s="268"/>
      <c r="AL22" s="53"/>
      <c r="AM22" s="268"/>
      <c r="AN22" s="53"/>
      <c r="AO22" s="268"/>
      <c r="AP22" s="53"/>
      <c r="AQ22" s="63"/>
      <c r="AR22" s="53"/>
      <c r="AS22" s="268"/>
      <c r="AT22" s="53"/>
      <c r="AU22" s="268"/>
      <c r="AV22" s="53"/>
      <c r="AW22" s="268"/>
      <c r="AX22" s="53"/>
      <c r="AY22" s="268"/>
      <c r="AZ22" s="53"/>
      <c r="BA22" s="268"/>
      <c r="BB22" s="53"/>
      <c r="BC22" s="268"/>
      <c r="BD22" s="53"/>
      <c r="BE22" s="268"/>
      <c r="BF22" s="53"/>
      <c r="BG22" s="268"/>
      <c r="BH22" s="53"/>
      <c r="BI22" s="268"/>
      <c r="BJ22" s="53"/>
      <c r="BK22" s="256"/>
      <c r="BL22" s="53"/>
      <c r="BM22" s="268"/>
      <c r="BN22" s="53"/>
      <c r="BO22" s="268"/>
      <c r="BP22" s="53"/>
      <c r="BQ22" s="268"/>
      <c r="BR22" s="53"/>
      <c r="BS22" s="268"/>
      <c r="BT22" s="53"/>
      <c r="BU22" s="268"/>
      <c r="BV22" s="53"/>
      <c r="BW22" s="268"/>
      <c r="BX22" s="53"/>
      <c r="BY22" s="268"/>
      <c r="BZ22" s="53"/>
      <c r="CA22" s="268"/>
      <c r="CB22" s="53"/>
      <c r="CC22" s="268"/>
      <c r="CD22" s="53"/>
      <c r="CE22" s="268"/>
      <c r="CF22" s="53"/>
      <c r="CG22" s="268"/>
      <c r="CH22" s="53"/>
      <c r="CI22" s="268"/>
      <c r="CJ22" s="53"/>
      <c r="CK22" s="268"/>
      <c r="CL22" s="53"/>
      <c r="CM22" s="268"/>
      <c r="CN22" s="53"/>
      <c r="CO22" s="268"/>
      <c r="CP22" s="53"/>
      <c r="CQ22" s="268"/>
      <c r="CR22" s="53"/>
      <c r="CS22" s="268"/>
      <c r="CT22" s="53"/>
      <c r="CU22" s="268"/>
      <c r="CV22" s="53"/>
      <c r="CW22" s="268"/>
      <c r="CX22" s="53"/>
      <c r="CY22" s="256"/>
      <c r="CZ22" s="53"/>
      <c r="DA22" s="268"/>
      <c r="DB22" s="53"/>
      <c r="DC22" s="268"/>
      <c r="DD22" s="53"/>
      <c r="DE22" s="268"/>
      <c r="DF22" s="53"/>
      <c r="DG22" s="268"/>
      <c r="DH22" s="53"/>
      <c r="DI22" s="268"/>
      <c r="DJ22" s="53"/>
      <c r="DK22" s="268"/>
      <c r="DL22" s="53"/>
      <c r="DM22" s="268"/>
      <c r="DN22" s="53"/>
      <c r="DO22" s="268"/>
      <c r="DP22" s="53"/>
      <c r="DQ22" s="268"/>
      <c r="DR22" s="53"/>
      <c r="DS22" s="268"/>
      <c r="DT22" s="53"/>
      <c r="DU22" s="268"/>
      <c r="DV22" s="53"/>
      <c r="DW22" s="268"/>
      <c r="DX22" s="53"/>
      <c r="DY22" s="268"/>
      <c r="DZ22" s="53"/>
      <c r="EA22" s="268"/>
      <c r="EB22" s="53"/>
      <c r="EC22" s="268"/>
      <c r="ED22" s="53"/>
      <c r="EE22" s="268"/>
      <c r="EF22" s="53"/>
      <c r="EG22" s="268"/>
      <c r="EH22" s="53"/>
      <c r="EI22" s="268"/>
      <c r="EJ22" s="53"/>
      <c r="EK22" s="268"/>
      <c r="EL22" s="53"/>
      <c r="EM22" s="256"/>
      <c r="EN22" s="53"/>
      <c r="EO22" s="268"/>
      <c r="EP22" s="53"/>
      <c r="EQ22" s="268"/>
      <c r="ER22" s="53"/>
      <c r="ES22" s="268"/>
      <c r="ET22" s="53"/>
      <c r="EU22" s="268"/>
      <c r="EV22" s="53"/>
      <c r="EW22" s="268"/>
      <c r="EX22" s="53"/>
      <c r="EY22" s="268"/>
      <c r="EZ22" s="53"/>
      <c r="FA22" s="268"/>
      <c r="FB22" s="53"/>
      <c r="FC22" s="268"/>
      <c r="FD22" s="53"/>
      <c r="FE22" s="268"/>
      <c r="FF22" s="53"/>
      <c r="FG22" s="268"/>
    </row>
    <row r="23" spans="1:168" ht="127.5" customHeight="1" x14ac:dyDescent="0.25">
      <c r="A23" s="244"/>
      <c r="B23" s="754" t="s">
        <v>1129</v>
      </c>
      <c r="C23" s="754"/>
      <c r="D23" s="267"/>
      <c r="E23" s="268"/>
      <c r="F23" s="267"/>
      <c r="G23" s="268"/>
      <c r="H23" s="267"/>
      <c r="I23" s="268"/>
      <c r="J23" s="267"/>
      <c r="K23" s="268"/>
      <c r="L23" s="267"/>
      <c r="M23" s="268"/>
      <c r="N23" s="267"/>
      <c r="O23" s="268"/>
      <c r="P23" s="267"/>
      <c r="Q23" s="268"/>
      <c r="R23" s="267"/>
      <c r="S23" s="268"/>
      <c r="T23" s="267"/>
      <c r="U23" s="268"/>
      <c r="V23" s="267"/>
      <c r="W23" s="268"/>
      <c r="X23" s="267"/>
      <c r="Y23" s="268"/>
      <c r="Z23" s="267"/>
      <c r="AA23" s="268"/>
      <c r="AB23" s="267"/>
      <c r="AC23" s="268"/>
      <c r="AD23" s="267"/>
      <c r="AE23" s="268"/>
      <c r="AF23" s="267"/>
      <c r="AG23" s="268"/>
      <c r="AH23" s="267"/>
      <c r="AI23" s="268"/>
      <c r="AJ23" s="267"/>
      <c r="AK23" s="268"/>
      <c r="AL23" s="267"/>
      <c r="AM23" s="268"/>
      <c r="AN23" s="267"/>
      <c r="AO23" s="268"/>
      <c r="AP23" s="267"/>
      <c r="AQ23" s="63"/>
      <c r="AR23" s="267"/>
      <c r="AS23" s="268"/>
      <c r="AT23" s="267"/>
      <c r="AU23" s="268"/>
      <c r="AV23" s="267"/>
      <c r="AW23" s="268"/>
      <c r="AX23" s="267"/>
      <c r="AY23" s="268"/>
      <c r="AZ23" s="267"/>
      <c r="BA23" s="268"/>
      <c r="BB23" s="267"/>
      <c r="BC23" s="268"/>
      <c r="BD23" s="267"/>
      <c r="BE23" s="268"/>
      <c r="BF23" s="267"/>
      <c r="BG23" s="268"/>
      <c r="BH23" s="267"/>
      <c r="BI23" s="268"/>
      <c r="BJ23" s="267"/>
      <c r="BK23" s="268"/>
      <c r="BL23" s="267"/>
      <c r="BM23" s="268"/>
      <c r="BN23" s="267"/>
      <c r="BO23" s="268"/>
      <c r="BP23" s="267"/>
      <c r="BQ23" s="268"/>
      <c r="BR23" s="267"/>
      <c r="BS23" s="268"/>
      <c r="BT23" s="267"/>
      <c r="BU23" s="268"/>
      <c r="BV23" s="267"/>
      <c r="BW23" s="268"/>
      <c r="BX23" s="267"/>
      <c r="BY23" s="268"/>
      <c r="BZ23" s="267"/>
      <c r="CA23" s="268"/>
      <c r="CB23" s="267"/>
      <c r="CC23" s="268"/>
      <c r="CD23" s="267"/>
      <c r="CE23" s="63"/>
      <c r="CF23" s="267"/>
      <c r="CG23" s="268"/>
      <c r="CH23" s="267"/>
      <c r="CI23" s="268"/>
      <c r="CJ23" s="267"/>
      <c r="CK23" s="268"/>
      <c r="CL23" s="267"/>
      <c r="CM23" s="268"/>
      <c r="CN23" s="267"/>
      <c r="CO23" s="268"/>
      <c r="CP23" s="267"/>
      <c r="CQ23" s="268"/>
      <c r="CR23" s="267"/>
      <c r="CS23" s="268"/>
      <c r="CT23" s="267"/>
      <c r="CU23" s="268"/>
      <c r="CV23" s="267"/>
      <c r="CW23" s="268"/>
      <c r="CX23" s="267"/>
      <c r="CY23" s="268"/>
      <c r="CZ23" s="267"/>
      <c r="DA23" s="268"/>
      <c r="DB23" s="267"/>
      <c r="DC23" s="268"/>
      <c r="DD23" s="267"/>
      <c r="DE23" s="268"/>
      <c r="DF23" s="267"/>
      <c r="DG23" s="268"/>
      <c r="DH23" s="267"/>
      <c r="DI23" s="268"/>
      <c r="DJ23" s="267"/>
      <c r="DK23" s="268"/>
      <c r="DL23" s="267"/>
      <c r="DM23" s="268"/>
      <c r="DN23" s="267"/>
      <c r="DO23" s="268"/>
      <c r="DP23" s="267"/>
      <c r="DQ23" s="268"/>
      <c r="DR23" s="267"/>
      <c r="DS23" s="63"/>
      <c r="DT23" s="267"/>
      <c r="DU23" s="268"/>
      <c r="DV23" s="267"/>
      <c r="DW23" s="268"/>
      <c r="DX23" s="267"/>
      <c r="DY23" s="268"/>
      <c r="DZ23" s="267"/>
      <c r="EA23" s="268"/>
      <c r="EB23" s="267"/>
      <c r="EC23" s="268"/>
      <c r="ED23" s="267"/>
      <c r="EE23" s="268"/>
      <c r="EF23" s="267"/>
      <c r="EG23" s="268"/>
      <c r="EH23" s="267"/>
      <c r="EI23" s="268"/>
      <c r="EJ23" s="267"/>
      <c r="EK23" s="268"/>
      <c r="EL23" s="267"/>
      <c r="EM23" s="268"/>
      <c r="EN23" s="267"/>
      <c r="EO23" s="268"/>
      <c r="EP23" s="267"/>
      <c r="EQ23" s="268"/>
      <c r="ER23" s="267"/>
      <c r="ES23" s="268"/>
      <c r="ET23" s="267"/>
      <c r="EU23" s="268"/>
      <c r="EV23" s="267"/>
      <c r="EW23" s="268"/>
      <c r="EX23" s="267"/>
      <c r="EY23" s="268"/>
      <c r="EZ23" s="267"/>
      <c r="FA23" s="268"/>
      <c r="FB23" s="267"/>
      <c r="FC23" s="268"/>
      <c r="FD23" s="267"/>
      <c r="FE23" s="268"/>
      <c r="FF23" s="267"/>
      <c r="FG23" s="63"/>
    </row>
    <row r="24" spans="1:168" ht="19.5" customHeight="1" x14ac:dyDescent="0.25">
      <c r="A24" s="244"/>
      <c r="B24" s="514"/>
      <c r="C24" s="514"/>
      <c r="D24" s="267"/>
      <c r="E24" s="268"/>
      <c r="F24" s="267"/>
      <c r="G24" s="268"/>
      <c r="H24" s="267"/>
      <c r="I24" s="268"/>
      <c r="J24" s="267"/>
      <c r="K24" s="268"/>
      <c r="L24" s="267"/>
      <c r="M24" s="268"/>
      <c r="N24" s="267"/>
      <c r="O24" s="268"/>
      <c r="P24" s="267"/>
      <c r="Q24" s="268"/>
      <c r="R24" s="267"/>
      <c r="S24" s="268"/>
      <c r="T24" s="267"/>
      <c r="U24" s="268"/>
      <c r="V24" s="267"/>
      <c r="W24" s="268"/>
      <c r="X24" s="267"/>
      <c r="Y24" s="268"/>
      <c r="Z24" s="267"/>
      <c r="AA24" s="268"/>
      <c r="AB24" s="267"/>
      <c r="AC24" s="268"/>
      <c r="AD24" s="267"/>
      <c r="AE24" s="268"/>
      <c r="AF24" s="267"/>
      <c r="AG24" s="268"/>
      <c r="AH24" s="267"/>
      <c r="AI24" s="268"/>
      <c r="AJ24" s="267"/>
      <c r="AK24" s="268"/>
      <c r="AL24" s="267"/>
      <c r="AM24" s="268"/>
      <c r="AN24" s="267"/>
      <c r="AO24" s="268"/>
      <c r="AP24" s="267"/>
      <c r="AQ24" s="63"/>
      <c r="AR24" s="267"/>
      <c r="AS24" s="268"/>
      <c r="AT24" s="267"/>
      <c r="AU24" s="268"/>
      <c r="AV24" s="267"/>
      <c r="AW24" s="268"/>
      <c r="AX24" s="267"/>
      <c r="AY24" s="268"/>
      <c r="AZ24" s="267"/>
      <c r="BA24" s="268"/>
      <c r="BB24" s="267"/>
      <c r="BC24" s="268"/>
      <c r="BD24" s="267"/>
      <c r="BE24" s="268"/>
      <c r="BF24" s="267"/>
      <c r="BG24" s="268"/>
      <c r="BH24" s="267"/>
      <c r="BI24" s="268"/>
      <c r="BJ24" s="267"/>
      <c r="BK24" s="268"/>
      <c r="BL24" s="267"/>
      <c r="BM24" s="268"/>
      <c r="BN24" s="267"/>
      <c r="BO24" s="268"/>
      <c r="BP24" s="267"/>
      <c r="BQ24" s="268"/>
      <c r="BR24" s="267"/>
      <c r="BS24" s="268"/>
      <c r="BT24" s="267"/>
      <c r="BU24" s="268"/>
      <c r="BV24" s="267"/>
      <c r="BW24" s="268"/>
      <c r="BX24" s="267"/>
      <c r="BY24" s="268"/>
      <c r="BZ24" s="267"/>
      <c r="CA24" s="268"/>
      <c r="CB24" s="267"/>
      <c r="CC24" s="268"/>
      <c r="CD24" s="267"/>
      <c r="CE24" s="63"/>
      <c r="CF24" s="267"/>
      <c r="CG24" s="268"/>
      <c r="CH24" s="267"/>
      <c r="CI24" s="268"/>
      <c r="CJ24" s="267"/>
      <c r="CK24" s="268"/>
      <c r="CL24" s="267"/>
      <c r="CM24" s="268"/>
      <c r="CN24" s="267"/>
      <c r="CO24" s="268"/>
      <c r="CP24" s="267"/>
      <c r="CQ24" s="268"/>
      <c r="CR24" s="267"/>
      <c r="CS24" s="268"/>
      <c r="CT24" s="267"/>
      <c r="CU24" s="268"/>
      <c r="CV24" s="267"/>
      <c r="CW24" s="268"/>
      <c r="CX24" s="267"/>
      <c r="CY24" s="268"/>
      <c r="CZ24" s="267"/>
      <c r="DA24" s="268"/>
      <c r="DB24" s="267"/>
      <c r="DC24" s="268"/>
      <c r="DD24" s="267"/>
      <c r="DE24" s="268"/>
      <c r="DF24" s="267"/>
      <c r="DG24" s="268"/>
      <c r="DH24" s="267"/>
      <c r="DI24" s="268"/>
      <c r="DJ24" s="267"/>
      <c r="DK24" s="268"/>
      <c r="DL24" s="267"/>
      <c r="DM24" s="268"/>
      <c r="DN24" s="267"/>
      <c r="DO24" s="268"/>
      <c r="DP24" s="267"/>
      <c r="DQ24" s="268"/>
      <c r="DR24" s="267"/>
      <c r="DS24" s="63"/>
      <c r="DT24" s="267"/>
      <c r="DU24" s="268"/>
      <c r="DV24" s="267"/>
      <c r="DW24" s="268"/>
      <c r="DX24" s="267"/>
      <c r="DY24" s="268"/>
      <c r="DZ24" s="267"/>
      <c r="EA24" s="268"/>
      <c r="EB24" s="267"/>
      <c r="EC24" s="268"/>
      <c r="ED24" s="267"/>
      <c r="EE24" s="268"/>
      <c r="EF24" s="267"/>
      <c r="EG24" s="268"/>
      <c r="EH24" s="267"/>
      <c r="EI24" s="268"/>
      <c r="EJ24" s="267"/>
      <c r="EK24" s="268"/>
      <c r="EL24" s="267"/>
      <c r="EM24" s="268"/>
      <c r="EN24" s="267"/>
      <c r="EO24" s="268"/>
      <c r="EP24" s="267"/>
      <c r="EQ24" s="268"/>
      <c r="ER24" s="267"/>
      <c r="ES24" s="268"/>
      <c r="ET24" s="267"/>
      <c r="EU24" s="268"/>
      <c r="EV24" s="267"/>
      <c r="EW24" s="268"/>
      <c r="EX24" s="267"/>
      <c r="EY24" s="268"/>
      <c r="EZ24" s="267"/>
      <c r="FA24" s="268"/>
      <c r="FB24" s="267"/>
      <c r="FC24" s="268"/>
      <c r="FD24" s="267"/>
      <c r="FE24" s="268"/>
      <c r="FF24" s="267"/>
      <c r="FG24" s="63"/>
    </row>
    <row r="25" spans="1:168" ht="30.75" customHeight="1" x14ac:dyDescent="0.25">
      <c r="A25" s="244"/>
      <c r="B25" s="347" t="s">
        <v>16</v>
      </c>
      <c r="C25" s="222" t="s">
        <v>965</v>
      </c>
      <c r="D25" s="53"/>
      <c r="F25" s="53"/>
      <c r="H25" s="53"/>
      <c r="J25" s="53"/>
      <c r="L25" s="53"/>
      <c r="N25" s="53"/>
      <c r="P25" s="53"/>
      <c r="R25" s="53"/>
      <c r="T25" s="53"/>
      <c r="V25" s="53"/>
      <c r="X25" s="53"/>
      <c r="Y25" s="256"/>
      <c r="Z25" s="53"/>
      <c r="AA25" s="256"/>
      <c r="AB25" s="53"/>
      <c r="AC25" s="256"/>
      <c r="AD25" s="53"/>
      <c r="AE25" s="256"/>
      <c r="AF25" s="53"/>
      <c r="AG25" s="256"/>
      <c r="AH25" s="53"/>
      <c r="AI25" s="256"/>
      <c r="AJ25" s="53"/>
      <c r="AK25" s="256"/>
      <c r="AL25" s="53"/>
      <c r="AM25" s="256"/>
      <c r="AN25" s="53"/>
      <c r="AO25" s="256"/>
      <c r="AP25" s="53"/>
      <c r="AQ25" s="63"/>
      <c r="AR25" s="53"/>
      <c r="AS25" s="256"/>
      <c r="AT25" s="53"/>
      <c r="AU25" s="256"/>
      <c r="AV25" s="53"/>
      <c r="AW25" s="256"/>
      <c r="AX25" s="53"/>
      <c r="AY25" s="256"/>
      <c r="AZ25" s="53"/>
      <c r="BA25" s="256"/>
      <c r="BB25" s="53"/>
      <c r="BC25" s="256"/>
      <c r="BD25" s="53"/>
      <c r="BE25" s="256"/>
      <c r="BF25" s="53"/>
      <c r="BG25" s="256"/>
      <c r="BH25" s="53"/>
      <c r="BI25" s="256"/>
      <c r="BJ25" s="53"/>
      <c r="BK25" s="256"/>
      <c r="BL25" s="53"/>
      <c r="BM25" s="256"/>
      <c r="BN25" s="53"/>
      <c r="BO25" s="256"/>
      <c r="BP25" s="53"/>
      <c r="BQ25" s="256"/>
      <c r="BR25" s="53"/>
      <c r="BS25" s="256"/>
      <c r="BT25" s="53"/>
      <c r="BU25" s="256"/>
      <c r="BV25" s="53"/>
      <c r="BW25" s="256"/>
      <c r="BX25" s="53"/>
      <c r="BY25" s="256"/>
      <c r="BZ25" s="53"/>
      <c r="CA25" s="256"/>
      <c r="CB25" s="53"/>
      <c r="CC25" s="256"/>
      <c r="CD25" s="53"/>
      <c r="CE25" s="63"/>
      <c r="CF25" s="53"/>
      <c r="CG25" s="256"/>
      <c r="CH25" s="53"/>
      <c r="CI25" s="256"/>
      <c r="CJ25" s="53"/>
      <c r="CK25" s="256"/>
      <c r="CL25" s="53"/>
      <c r="CM25" s="256"/>
      <c r="CN25" s="53"/>
      <c r="CO25" s="256"/>
      <c r="CP25" s="53"/>
      <c r="CQ25" s="256"/>
      <c r="CR25" s="53"/>
      <c r="CS25" s="256"/>
      <c r="CT25" s="53"/>
      <c r="CU25" s="256"/>
      <c r="CV25" s="53"/>
      <c r="CW25" s="256"/>
      <c r="CX25" s="53"/>
      <c r="CY25" s="256"/>
      <c r="CZ25" s="53"/>
      <c r="DA25" s="256"/>
      <c r="DB25" s="53"/>
      <c r="DC25" s="256"/>
      <c r="DD25" s="53"/>
      <c r="DE25" s="256"/>
      <c r="DF25" s="53"/>
      <c r="DG25" s="256"/>
      <c r="DH25" s="53"/>
      <c r="DI25" s="256"/>
      <c r="DJ25" s="53"/>
      <c r="DK25" s="256"/>
      <c r="DL25" s="53"/>
      <c r="DM25" s="256"/>
      <c r="DN25" s="53"/>
      <c r="DO25" s="256"/>
      <c r="DP25" s="53"/>
      <c r="DQ25" s="256"/>
      <c r="DR25" s="53"/>
      <c r="DS25" s="63"/>
      <c r="DT25" s="53"/>
      <c r="DU25" s="256"/>
      <c r="DV25" s="53"/>
      <c r="DW25" s="256"/>
      <c r="DX25" s="53"/>
      <c r="DY25" s="256"/>
      <c r="DZ25" s="53"/>
      <c r="EA25" s="256"/>
      <c r="EB25" s="53"/>
      <c r="EC25" s="256"/>
      <c r="ED25" s="53"/>
      <c r="EE25" s="256"/>
      <c r="EF25" s="53"/>
      <c r="EG25" s="256"/>
      <c r="EH25" s="53"/>
      <c r="EI25" s="256"/>
      <c r="EJ25" s="53"/>
      <c r="EK25" s="256"/>
      <c r="EL25" s="53"/>
      <c r="EM25" s="256"/>
      <c r="EN25" s="53"/>
      <c r="EO25" s="256"/>
      <c r="EP25" s="53"/>
      <c r="EQ25" s="256"/>
      <c r="ER25" s="53"/>
      <c r="ES25" s="256"/>
      <c r="ET25" s="53"/>
      <c r="EU25" s="256"/>
      <c r="EV25" s="53"/>
      <c r="EW25" s="256"/>
      <c r="EX25" s="53"/>
      <c r="EY25" s="256"/>
      <c r="EZ25" s="53"/>
      <c r="FA25" s="256"/>
      <c r="FB25" s="53"/>
      <c r="FC25" s="256"/>
      <c r="FD25" s="53"/>
      <c r="FE25" s="256"/>
      <c r="FF25" s="53"/>
      <c r="FG25" s="63"/>
    </row>
    <row r="26" spans="1:168" ht="45" customHeight="1" thickBot="1" x14ac:dyDescent="0.3">
      <c r="A26" s="244"/>
      <c r="B26" s="754" t="s">
        <v>601</v>
      </c>
      <c r="C26" s="754"/>
      <c r="D26" s="267"/>
      <c r="E26" s="268"/>
      <c r="F26" s="267"/>
      <c r="G26" s="268"/>
      <c r="H26" s="267"/>
      <c r="I26" s="268"/>
      <c r="J26" s="267"/>
      <c r="K26" s="268"/>
      <c r="L26" s="267"/>
      <c r="M26" s="268"/>
      <c r="N26" s="267"/>
      <c r="O26" s="268"/>
      <c r="P26" s="267"/>
      <c r="Q26" s="268"/>
      <c r="R26" s="267"/>
      <c r="S26" s="268"/>
      <c r="T26" s="267"/>
      <c r="U26" s="268"/>
      <c r="V26" s="267"/>
      <c r="W26" s="268"/>
      <c r="X26" s="267"/>
      <c r="Y26" s="268"/>
      <c r="Z26" s="267"/>
      <c r="AA26" s="268"/>
      <c r="AB26" s="267"/>
      <c r="AC26" s="268"/>
      <c r="AD26" s="267"/>
      <c r="AE26" s="268"/>
      <c r="AF26" s="267"/>
      <c r="AG26" s="268"/>
      <c r="AH26" s="267"/>
      <c r="AI26" s="268"/>
      <c r="AJ26" s="267"/>
      <c r="AK26" s="268"/>
      <c r="AL26" s="267"/>
      <c r="AM26" s="268"/>
      <c r="AN26" s="267"/>
      <c r="AO26" s="268"/>
      <c r="AP26" s="267"/>
      <c r="AQ26" s="63"/>
      <c r="AR26" s="267"/>
      <c r="AS26" s="268"/>
      <c r="AT26" s="267"/>
      <c r="AU26" s="268"/>
      <c r="AV26" s="267"/>
      <c r="AW26" s="268"/>
      <c r="AX26" s="267"/>
      <c r="AY26" s="268"/>
      <c r="AZ26" s="267"/>
      <c r="BA26" s="268"/>
      <c r="BB26" s="267"/>
      <c r="BC26" s="268"/>
      <c r="BD26" s="267"/>
      <c r="BE26" s="268"/>
      <c r="BF26" s="267"/>
      <c r="BG26" s="268"/>
      <c r="BH26" s="267"/>
      <c r="BI26" s="268"/>
      <c r="BJ26" s="267"/>
      <c r="BK26" s="268"/>
      <c r="BL26" s="267"/>
      <c r="BM26" s="268"/>
      <c r="BN26" s="267"/>
      <c r="BO26" s="268"/>
      <c r="BP26" s="267"/>
      <c r="BQ26" s="268"/>
      <c r="BR26" s="267"/>
      <c r="BS26" s="268"/>
      <c r="BT26" s="267"/>
      <c r="BU26" s="268"/>
      <c r="BV26" s="267"/>
      <c r="BW26" s="268"/>
      <c r="BX26" s="267"/>
      <c r="BY26" s="268"/>
      <c r="BZ26" s="267"/>
      <c r="CA26" s="268"/>
      <c r="CB26" s="267"/>
      <c r="CC26" s="268"/>
      <c r="CD26" s="267"/>
      <c r="CE26" s="63"/>
      <c r="CF26" s="267"/>
      <c r="CG26" s="268"/>
      <c r="CH26" s="267"/>
      <c r="CI26" s="268"/>
      <c r="CJ26" s="267"/>
      <c r="CK26" s="268"/>
      <c r="CL26" s="267"/>
      <c r="CM26" s="268"/>
      <c r="CN26" s="267"/>
      <c r="CO26" s="268"/>
      <c r="CP26" s="267"/>
      <c r="CQ26" s="268"/>
      <c r="CR26" s="267"/>
      <c r="CS26" s="268"/>
      <c r="CT26" s="267"/>
      <c r="CU26" s="268"/>
      <c r="CV26" s="267"/>
      <c r="CW26" s="268"/>
      <c r="CX26" s="267"/>
      <c r="CY26" s="268"/>
      <c r="CZ26" s="267"/>
      <c r="DA26" s="268"/>
      <c r="DB26" s="267"/>
      <c r="DC26" s="268"/>
      <c r="DD26" s="267"/>
      <c r="DE26" s="268"/>
      <c r="DF26" s="267"/>
      <c r="DG26" s="268"/>
      <c r="DH26" s="267"/>
      <c r="DI26" s="268"/>
      <c r="DJ26" s="267"/>
      <c r="DK26" s="268"/>
      <c r="DL26" s="267"/>
      <c r="DM26" s="268"/>
      <c r="DN26" s="267"/>
      <c r="DO26" s="268"/>
      <c r="DP26" s="267"/>
      <c r="DQ26" s="268"/>
      <c r="DR26" s="267"/>
      <c r="DS26" s="63"/>
      <c r="DT26" s="267"/>
      <c r="DU26" s="268"/>
      <c r="DV26" s="267"/>
      <c r="DW26" s="268"/>
      <c r="DX26" s="267"/>
      <c r="DY26" s="268"/>
      <c r="DZ26" s="267"/>
      <c r="EA26" s="268"/>
      <c r="EB26" s="267"/>
      <c r="EC26" s="268"/>
      <c r="ED26" s="267"/>
      <c r="EE26" s="268"/>
      <c r="EF26" s="267"/>
      <c r="EG26" s="268"/>
      <c r="EH26" s="267"/>
      <c r="EI26" s="268"/>
      <c r="EJ26" s="267"/>
      <c r="EK26" s="268"/>
      <c r="EL26" s="267"/>
      <c r="EM26" s="268"/>
      <c r="EN26" s="267"/>
      <c r="EO26" s="268"/>
      <c r="EP26" s="267"/>
      <c r="EQ26" s="268"/>
      <c r="ER26" s="267"/>
      <c r="ES26" s="268"/>
      <c r="ET26" s="267"/>
      <c r="EU26" s="268"/>
      <c r="EV26" s="267"/>
      <c r="EW26" s="268"/>
      <c r="EX26" s="267"/>
      <c r="EY26" s="268"/>
      <c r="EZ26" s="267"/>
      <c r="FA26" s="268"/>
      <c r="FB26" s="267"/>
      <c r="FC26" s="268"/>
      <c r="FD26" s="267"/>
      <c r="FE26" s="268"/>
      <c r="FF26" s="267"/>
      <c r="FG26" s="63"/>
    </row>
    <row r="27" spans="1:168" ht="30" customHeight="1" thickBot="1" x14ac:dyDescent="0.3">
      <c r="A27" s="244"/>
      <c r="B27" s="543"/>
      <c r="C27" s="117" t="s">
        <v>630</v>
      </c>
      <c r="D27" s="47"/>
      <c r="F27" s="47"/>
      <c r="H27" s="47"/>
      <c r="J27" s="47"/>
      <c r="L27" s="47"/>
      <c r="N27" s="47"/>
      <c r="P27" s="47"/>
      <c r="R27" s="47"/>
      <c r="T27" s="47"/>
      <c r="V27" s="47"/>
      <c r="X27" s="47"/>
      <c r="Y27" s="256"/>
      <c r="Z27" s="47"/>
      <c r="AA27" s="256"/>
      <c r="AB27" s="47"/>
      <c r="AC27" s="256"/>
      <c r="AD27" s="47"/>
      <c r="AE27" s="256"/>
      <c r="AF27" s="47"/>
      <c r="AG27" s="256"/>
      <c r="AH27" s="47"/>
      <c r="AI27" s="256"/>
      <c r="AJ27" s="47"/>
      <c r="AK27" s="256"/>
      <c r="AL27" s="47"/>
      <c r="AM27" s="256"/>
      <c r="AN27" s="47"/>
      <c r="AO27" s="256"/>
      <c r="AP27" s="47"/>
      <c r="AQ27" s="63"/>
      <c r="AR27" s="47"/>
      <c r="AS27" s="256"/>
      <c r="AT27" s="47"/>
      <c r="AU27" s="256"/>
      <c r="AV27" s="47"/>
      <c r="AW27" s="256"/>
      <c r="AX27" s="47"/>
      <c r="AY27" s="256"/>
      <c r="AZ27" s="47"/>
      <c r="BA27" s="256"/>
      <c r="BB27" s="47"/>
      <c r="BC27" s="256"/>
      <c r="BD27" s="47"/>
      <c r="BE27" s="256"/>
      <c r="BF27" s="47"/>
      <c r="BG27" s="256"/>
      <c r="BH27" s="47"/>
      <c r="BI27" s="256"/>
      <c r="BJ27" s="47"/>
      <c r="BK27" s="256"/>
      <c r="BL27" s="47"/>
      <c r="BM27" s="256"/>
      <c r="BN27" s="47"/>
      <c r="BO27" s="256"/>
      <c r="BP27" s="47"/>
      <c r="BQ27" s="256"/>
      <c r="BR27" s="47"/>
      <c r="BS27" s="256"/>
      <c r="BT27" s="47"/>
      <c r="BU27" s="256"/>
      <c r="BV27" s="47"/>
      <c r="BW27" s="256"/>
      <c r="BX27" s="47"/>
      <c r="BY27" s="256"/>
      <c r="BZ27" s="47"/>
      <c r="CA27" s="256"/>
      <c r="CB27" s="47"/>
      <c r="CC27" s="256"/>
      <c r="CD27" s="47"/>
      <c r="CE27" s="63"/>
      <c r="CF27" s="47"/>
      <c r="CG27" s="256"/>
      <c r="CH27" s="47"/>
      <c r="CI27" s="256"/>
      <c r="CJ27" s="47"/>
      <c r="CK27" s="256"/>
      <c r="CL27" s="47"/>
      <c r="CM27" s="256"/>
      <c r="CN27" s="47"/>
      <c r="CO27" s="256"/>
      <c r="CP27" s="47"/>
      <c r="CQ27" s="256"/>
      <c r="CR27" s="47"/>
      <c r="CS27" s="256"/>
      <c r="CT27" s="47"/>
      <c r="CU27" s="256"/>
      <c r="CV27" s="47"/>
      <c r="CW27" s="256"/>
      <c r="CX27" s="47"/>
      <c r="CY27" s="256"/>
      <c r="CZ27" s="47"/>
      <c r="DA27" s="256"/>
      <c r="DB27" s="47"/>
      <c r="DC27" s="256"/>
      <c r="DD27" s="47"/>
      <c r="DE27" s="256"/>
      <c r="DF27" s="47"/>
      <c r="DG27" s="256"/>
      <c r="DH27" s="47"/>
      <c r="DI27" s="256"/>
      <c r="DJ27" s="47"/>
      <c r="DK27" s="256"/>
      <c r="DL27" s="47"/>
      <c r="DM27" s="256"/>
      <c r="DN27" s="47"/>
      <c r="DO27" s="256"/>
      <c r="DP27" s="47"/>
      <c r="DQ27" s="256"/>
      <c r="DR27" s="47"/>
      <c r="DS27" s="63"/>
      <c r="DT27" s="47"/>
      <c r="DU27" s="256"/>
      <c r="DV27" s="47"/>
      <c r="DW27" s="256"/>
      <c r="DX27" s="47"/>
      <c r="DY27" s="256"/>
      <c r="DZ27" s="47"/>
      <c r="EA27" s="256"/>
      <c r="EB27" s="47"/>
      <c r="EC27" s="256"/>
      <c r="ED27" s="47"/>
      <c r="EE27" s="256"/>
      <c r="EF27" s="47"/>
      <c r="EG27" s="256"/>
      <c r="EH27" s="47"/>
      <c r="EI27" s="256"/>
      <c r="EJ27" s="47"/>
      <c r="EK27" s="256"/>
      <c r="EL27" s="47"/>
      <c r="EM27" s="256"/>
      <c r="EN27" s="47"/>
      <c r="EO27" s="256"/>
      <c r="EP27" s="47"/>
      <c r="EQ27" s="256"/>
      <c r="ER27" s="47"/>
      <c r="ES27" s="256"/>
      <c r="ET27" s="47"/>
      <c r="EU27" s="256"/>
      <c r="EV27" s="47"/>
      <c r="EW27" s="256"/>
      <c r="EX27" s="47"/>
      <c r="EY27" s="256"/>
      <c r="EZ27" s="47"/>
      <c r="FA27" s="256"/>
      <c r="FB27" s="47"/>
      <c r="FC27" s="256"/>
      <c r="FD27" s="47"/>
      <c r="FE27" s="256"/>
      <c r="FF27" s="47"/>
      <c r="FG27" s="63"/>
      <c r="FH27" s="332" t="s">
        <v>603</v>
      </c>
      <c r="FI27" s="332"/>
      <c r="FJ27" s="332"/>
      <c r="FK27" s="332"/>
      <c r="FL27" s="332"/>
    </row>
    <row r="28" spans="1:168" ht="15.75" thickBot="1" x14ac:dyDescent="0.3">
      <c r="A28" s="244"/>
      <c r="B28" s="544"/>
      <c r="C28" s="117"/>
      <c r="D28" s="267"/>
      <c r="E28" s="268"/>
      <c r="F28" s="267"/>
      <c r="G28" s="268"/>
      <c r="H28" s="267"/>
      <c r="I28" s="268"/>
      <c r="J28" s="267"/>
      <c r="K28" s="268"/>
      <c r="L28" s="267"/>
      <c r="M28" s="268"/>
      <c r="N28" s="267"/>
      <c r="O28" s="268"/>
      <c r="P28" s="267"/>
      <c r="Q28" s="268"/>
      <c r="R28" s="267"/>
      <c r="S28" s="268"/>
      <c r="T28" s="267"/>
      <c r="U28" s="268"/>
      <c r="V28" s="267"/>
      <c r="W28" s="268"/>
      <c r="X28" s="267"/>
      <c r="Y28" s="268"/>
      <c r="Z28" s="267"/>
      <c r="AA28" s="268"/>
      <c r="AB28" s="267"/>
      <c r="AC28" s="268"/>
      <c r="AD28" s="267"/>
      <c r="AE28" s="268"/>
      <c r="AF28" s="267"/>
      <c r="AG28" s="268"/>
      <c r="AH28" s="267"/>
      <c r="AI28" s="268"/>
      <c r="AJ28" s="267"/>
      <c r="AK28" s="268"/>
      <c r="AL28" s="267"/>
      <c r="AM28" s="268"/>
      <c r="AN28" s="267"/>
      <c r="AO28" s="268"/>
      <c r="AP28" s="267"/>
      <c r="AQ28" s="63"/>
      <c r="AR28" s="267"/>
      <c r="AS28" s="268"/>
      <c r="AT28" s="267"/>
      <c r="AU28" s="268"/>
      <c r="AV28" s="267"/>
      <c r="AW28" s="268"/>
      <c r="AX28" s="267"/>
      <c r="AY28" s="268"/>
      <c r="AZ28" s="267"/>
      <c r="BA28" s="268"/>
      <c r="BB28" s="267"/>
      <c r="BC28" s="268"/>
      <c r="BD28" s="267"/>
      <c r="BE28" s="268"/>
      <c r="BF28" s="267"/>
      <c r="BG28" s="268"/>
      <c r="BH28" s="267"/>
      <c r="BI28" s="268"/>
      <c r="BJ28" s="267"/>
      <c r="BK28" s="268"/>
      <c r="BL28" s="267"/>
      <c r="BM28" s="268"/>
      <c r="BN28" s="267"/>
      <c r="BO28" s="268"/>
      <c r="BP28" s="267"/>
      <c r="BQ28" s="268"/>
      <c r="BR28" s="267"/>
      <c r="BS28" s="268"/>
      <c r="BT28" s="267"/>
      <c r="BU28" s="268"/>
      <c r="BV28" s="267"/>
      <c r="BW28" s="268"/>
      <c r="BX28" s="267"/>
      <c r="BY28" s="268"/>
      <c r="BZ28" s="267"/>
      <c r="CA28" s="268"/>
      <c r="CB28" s="267"/>
      <c r="CC28" s="268"/>
      <c r="CD28" s="267"/>
      <c r="CE28" s="63"/>
      <c r="CF28" s="267"/>
      <c r="CG28" s="268"/>
      <c r="CH28" s="267"/>
      <c r="CI28" s="268"/>
      <c r="CJ28" s="267"/>
      <c r="CK28" s="268"/>
      <c r="CL28" s="267"/>
      <c r="CM28" s="268"/>
      <c r="CN28" s="267"/>
      <c r="CO28" s="268"/>
      <c r="CP28" s="267"/>
      <c r="CQ28" s="268"/>
      <c r="CR28" s="267"/>
      <c r="CS28" s="268"/>
      <c r="CT28" s="267"/>
      <c r="CU28" s="268"/>
      <c r="CV28" s="267"/>
      <c r="CW28" s="268"/>
      <c r="CX28" s="267"/>
      <c r="CY28" s="268"/>
      <c r="CZ28" s="267"/>
      <c r="DA28" s="268"/>
      <c r="DB28" s="267"/>
      <c r="DC28" s="268"/>
      <c r="DD28" s="267"/>
      <c r="DE28" s="268"/>
      <c r="DF28" s="267"/>
      <c r="DG28" s="268"/>
      <c r="DH28" s="267"/>
      <c r="DI28" s="268"/>
      <c r="DJ28" s="267"/>
      <c r="DK28" s="268"/>
      <c r="DL28" s="267"/>
      <c r="DM28" s="268"/>
      <c r="DN28" s="267"/>
      <c r="DO28" s="268"/>
      <c r="DP28" s="267"/>
      <c r="DQ28" s="268"/>
      <c r="DR28" s="267"/>
      <c r="DS28" s="63"/>
      <c r="DT28" s="267"/>
      <c r="DU28" s="268"/>
      <c r="DV28" s="267"/>
      <c r="DW28" s="268"/>
      <c r="DX28" s="267"/>
      <c r="DY28" s="268"/>
      <c r="DZ28" s="267"/>
      <c r="EA28" s="268"/>
      <c r="EB28" s="267"/>
      <c r="EC28" s="268"/>
      <c r="ED28" s="267"/>
      <c r="EE28" s="268"/>
      <c r="EF28" s="267"/>
      <c r="EG28" s="268"/>
      <c r="EH28" s="267"/>
      <c r="EI28" s="268"/>
      <c r="EJ28" s="267"/>
      <c r="EK28" s="268"/>
      <c r="EL28" s="267"/>
      <c r="EM28" s="268"/>
      <c r="EN28" s="267"/>
      <c r="EO28" s="268"/>
      <c r="EP28" s="267"/>
      <c r="EQ28" s="268"/>
      <c r="ER28" s="267"/>
      <c r="ES28" s="268"/>
      <c r="ET28" s="267"/>
      <c r="EU28" s="268"/>
      <c r="EV28" s="267"/>
      <c r="EW28" s="268"/>
      <c r="EX28" s="267"/>
      <c r="EY28" s="268"/>
      <c r="EZ28" s="267"/>
      <c r="FA28" s="268"/>
      <c r="FB28" s="267"/>
      <c r="FC28" s="268"/>
      <c r="FD28" s="267"/>
      <c r="FE28" s="268"/>
      <c r="FF28" s="267"/>
      <c r="FG28" s="63"/>
      <c r="FH28" s="439">
        <f>MAX(D27:FF27)</f>
        <v>0</v>
      </c>
      <c r="FI28" s="332" t="s">
        <v>482</v>
      </c>
      <c r="FJ28" s="332"/>
      <c r="FK28" s="332"/>
      <c r="FL28" s="332"/>
    </row>
    <row r="29" spans="1:168" ht="30" customHeight="1" thickBot="1" x14ac:dyDescent="0.3">
      <c r="A29" s="244"/>
      <c r="B29" s="347" t="s">
        <v>55</v>
      </c>
      <c r="C29" s="545" t="s">
        <v>1153</v>
      </c>
      <c r="D29" s="47"/>
      <c r="F29" s="47"/>
      <c r="H29" s="47"/>
      <c r="J29" s="47"/>
      <c r="L29" s="47"/>
      <c r="N29" s="47"/>
      <c r="P29" s="47"/>
      <c r="R29" s="47"/>
      <c r="T29" s="47"/>
      <c r="V29" s="47"/>
      <c r="X29" s="47"/>
      <c r="Y29" s="256"/>
      <c r="Z29" s="47"/>
      <c r="AA29" s="256"/>
      <c r="AB29" s="47"/>
      <c r="AC29" s="256"/>
      <c r="AD29" s="47"/>
      <c r="AE29" s="256"/>
      <c r="AF29" s="47"/>
      <c r="AG29" s="256"/>
      <c r="AH29" s="47"/>
      <c r="AI29" s="256"/>
      <c r="AJ29" s="47"/>
      <c r="AK29" s="256"/>
      <c r="AL29" s="47"/>
      <c r="AM29" s="256"/>
      <c r="AN29" s="47"/>
      <c r="AO29" s="256"/>
      <c r="AP29" s="47"/>
      <c r="AQ29" s="63"/>
      <c r="AR29" s="47"/>
      <c r="AS29" s="256"/>
      <c r="AT29" s="47"/>
      <c r="AU29" s="256"/>
      <c r="AV29" s="47"/>
      <c r="AW29" s="256"/>
      <c r="AX29" s="47"/>
      <c r="AY29" s="256"/>
      <c r="AZ29" s="47"/>
      <c r="BA29" s="256"/>
      <c r="BB29" s="47"/>
      <c r="BC29" s="256"/>
      <c r="BD29" s="47"/>
      <c r="BE29" s="256"/>
      <c r="BF29" s="47"/>
      <c r="BG29" s="256"/>
      <c r="BH29" s="47"/>
      <c r="BI29" s="256"/>
      <c r="BJ29" s="47"/>
      <c r="BK29" s="256"/>
      <c r="BL29" s="47"/>
      <c r="BM29" s="256"/>
      <c r="BN29" s="47"/>
      <c r="BO29" s="256"/>
      <c r="BP29" s="47"/>
      <c r="BQ29" s="256"/>
      <c r="BR29" s="47"/>
      <c r="BS29" s="256"/>
      <c r="BT29" s="47"/>
      <c r="BU29" s="256"/>
      <c r="BV29" s="47"/>
      <c r="BW29" s="256"/>
      <c r="BX29" s="47"/>
      <c r="BY29" s="256"/>
      <c r="BZ29" s="47"/>
      <c r="CA29" s="256"/>
      <c r="CB29" s="47"/>
      <c r="CC29" s="256"/>
      <c r="CD29" s="47"/>
      <c r="CE29" s="63"/>
      <c r="CF29" s="47"/>
      <c r="CG29" s="256"/>
      <c r="CH29" s="47"/>
      <c r="CI29" s="256"/>
      <c r="CJ29" s="47"/>
      <c r="CK29" s="256"/>
      <c r="CL29" s="47"/>
      <c r="CM29" s="256"/>
      <c r="CN29" s="47"/>
      <c r="CO29" s="256"/>
      <c r="CP29" s="47"/>
      <c r="CQ29" s="256"/>
      <c r="CR29" s="47"/>
      <c r="CS29" s="256"/>
      <c r="CT29" s="47"/>
      <c r="CU29" s="256"/>
      <c r="CV29" s="47"/>
      <c r="CW29" s="256"/>
      <c r="CX29" s="47"/>
      <c r="CY29" s="256"/>
      <c r="CZ29" s="47"/>
      <c r="DA29" s="256"/>
      <c r="DB29" s="47"/>
      <c r="DC29" s="256"/>
      <c r="DD29" s="47"/>
      <c r="DE29" s="256"/>
      <c r="DF29" s="47"/>
      <c r="DG29" s="256"/>
      <c r="DH29" s="47"/>
      <c r="DI29" s="256"/>
      <c r="DJ29" s="47"/>
      <c r="DK29" s="256"/>
      <c r="DL29" s="47"/>
      <c r="DM29" s="256"/>
      <c r="DN29" s="47"/>
      <c r="DO29" s="256"/>
      <c r="DP29" s="47"/>
      <c r="DQ29" s="256"/>
      <c r="DR29" s="47"/>
      <c r="DS29" s="63"/>
      <c r="DT29" s="47"/>
      <c r="DU29" s="256"/>
      <c r="DV29" s="47"/>
      <c r="DW29" s="256"/>
      <c r="DX29" s="47"/>
      <c r="DY29" s="256"/>
      <c r="DZ29" s="47"/>
      <c r="EA29" s="256"/>
      <c r="EB29" s="47"/>
      <c r="EC29" s="256"/>
      <c r="ED29" s="47"/>
      <c r="EE29" s="256"/>
      <c r="EF29" s="47"/>
      <c r="EG29" s="256"/>
      <c r="EH29" s="47"/>
      <c r="EI29" s="256"/>
      <c r="EJ29" s="47"/>
      <c r="EK29" s="256"/>
      <c r="EL29" s="47"/>
      <c r="EM29" s="256"/>
      <c r="EN29" s="47"/>
      <c r="EO29" s="256"/>
      <c r="EP29" s="47"/>
      <c r="EQ29" s="256"/>
      <c r="ER29" s="47"/>
      <c r="ES29" s="256"/>
      <c r="ET29" s="47"/>
      <c r="EU29" s="256"/>
      <c r="EV29" s="47"/>
      <c r="EW29" s="256"/>
      <c r="EX29" s="47"/>
      <c r="EY29" s="256"/>
      <c r="EZ29" s="47"/>
      <c r="FA29" s="256"/>
      <c r="FB29" s="47"/>
      <c r="FC29" s="256"/>
      <c r="FD29" s="47"/>
      <c r="FE29" s="256"/>
      <c r="FF29" s="47"/>
      <c r="FG29" s="63"/>
      <c r="FH29" s="332"/>
      <c r="FI29" s="332"/>
      <c r="FJ29" s="332"/>
      <c r="FK29" s="332"/>
      <c r="FL29" s="332"/>
    </row>
    <row r="30" spans="1:168" ht="15.75" customHeight="1" thickBot="1" x14ac:dyDescent="0.3">
      <c r="A30" s="244"/>
      <c r="B30" s="544"/>
      <c r="C30" s="117"/>
      <c r="D30" s="267"/>
      <c r="E30" s="268"/>
      <c r="F30" s="267"/>
      <c r="G30" s="268"/>
      <c r="H30" s="267"/>
      <c r="I30" s="268"/>
      <c r="J30" s="267"/>
      <c r="K30" s="268"/>
      <c r="L30" s="267"/>
      <c r="M30" s="268"/>
      <c r="N30" s="267"/>
      <c r="O30" s="268"/>
      <c r="P30" s="267"/>
      <c r="Q30" s="268"/>
      <c r="R30" s="267"/>
      <c r="S30" s="268"/>
      <c r="T30" s="267"/>
      <c r="U30" s="268"/>
      <c r="V30" s="267"/>
      <c r="W30" s="268"/>
      <c r="X30" s="267"/>
      <c r="Y30" s="268"/>
      <c r="Z30" s="267"/>
      <c r="AA30" s="268"/>
      <c r="AB30" s="267"/>
      <c r="AC30" s="268"/>
      <c r="AD30" s="267"/>
      <c r="AE30" s="268"/>
      <c r="AF30" s="267"/>
      <c r="AG30" s="268"/>
      <c r="AH30" s="267"/>
      <c r="AI30" s="268"/>
      <c r="AJ30" s="267"/>
      <c r="AK30" s="268"/>
      <c r="AL30" s="267"/>
      <c r="AM30" s="268"/>
      <c r="AN30" s="267"/>
      <c r="AO30" s="268"/>
      <c r="AP30" s="267"/>
      <c r="AQ30" s="63"/>
      <c r="AR30" s="267"/>
      <c r="AS30" s="268"/>
      <c r="AT30" s="267"/>
      <c r="AU30" s="268"/>
      <c r="AV30" s="267"/>
      <c r="AW30" s="268"/>
      <c r="AX30" s="267"/>
      <c r="AY30" s="268"/>
      <c r="AZ30" s="267"/>
      <c r="BA30" s="268"/>
      <c r="BB30" s="267"/>
      <c r="BC30" s="268"/>
      <c r="BD30" s="267"/>
      <c r="BE30" s="268"/>
      <c r="BF30" s="267"/>
      <c r="BG30" s="268"/>
      <c r="BH30" s="267"/>
      <c r="BI30" s="268"/>
      <c r="BJ30" s="267"/>
      <c r="BK30" s="268"/>
      <c r="BL30" s="267"/>
      <c r="BM30" s="268"/>
      <c r="BN30" s="267"/>
      <c r="BO30" s="268"/>
      <c r="BP30" s="267"/>
      <c r="BQ30" s="268"/>
      <c r="BR30" s="267"/>
      <c r="BS30" s="268"/>
      <c r="BT30" s="267"/>
      <c r="BU30" s="268"/>
      <c r="BV30" s="267"/>
      <c r="BW30" s="268"/>
      <c r="BX30" s="267"/>
      <c r="BY30" s="268"/>
      <c r="BZ30" s="267"/>
      <c r="CA30" s="268"/>
      <c r="CB30" s="267"/>
      <c r="CC30" s="268"/>
      <c r="CD30" s="267"/>
      <c r="CE30" s="63"/>
      <c r="CF30" s="267"/>
      <c r="CG30" s="268"/>
      <c r="CH30" s="267"/>
      <c r="CI30" s="268"/>
      <c r="CJ30" s="267"/>
      <c r="CK30" s="268"/>
      <c r="CL30" s="267"/>
      <c r="CM30" s="268"/>
      <c r="CN30" s="267"/>
      <c r="CO30" s="268"/>
      <c r="CP30" s="267"/>
      <c r="CQ30" s="268"/>
      <c r="CR30" s="267"/>
      <c r="CS30" s="268"/>
      <c r="CT30" s="267"/>
      <c r="CU30" s="268"/>
      <c r="CV30" s="267"/>
      <c r="CW30" s="268"/>
      <c r="CX30" s="267"/>
      <c r="CY30" s="268"/>
      <c r="CZ30" s="267"/>
      <c r="DA30" s="268"/>
      <c r="DB30" s="267"/>
      <c r="DC30" s="268"/>
      <c r="DD30" s="267"/>
      <c r="DE30" s="268"/>
      <c r="DF30" s="267"/>
      <c r="DG30" s="268"/>
      <c r="DH30" s="267"/>
      <c r="DI30" s="268"/>
      <c r="DJ30" s="267"/>
      <c r="DK30" s="268"/>
      <c r="DL30" s="267"/>
      <c r="DM30" s="268"/>
      <c r="DN30" s="267"/>
      <c r="DO30" s="268"/>
      <c r="DP30" s="267"/>
      <c r="DQ30" s="268"/>
      <c r="DR30" s="267"/>
      <c r="DS30" s="63"/>
      <c r="DT30" s="267"/>
      <c r="DU30" s="268"/>
      <c r="DV30" s="267"/>
      <c r="DW30" s="268"/>
      <c r="DX30" s="267"/>
      <c r="DY30" s="268"/>
      <c r="DZ30" s="267"/>
      <c r="EA30" s="268"/>
      <c r="EB30" s="267"/>
      <c r="EC30" s="268"/>
      <c r="ED30" s="267"/>
      <c r="EE30" s="268"/>
      <c r="EF30" s="267"/>
      <c r="EG30" s="268"/>
      <c r="EH30" s="267"/>
      <c r="EI30" s="268"/>
      <c r="EJ30" s="267"/>
      <c r="EK30" s="268"/>
      <c r="EL30" s="267"/>
      <c r="EM30" s="268"/>
      <c r="EN30" s="267"/>
      <c r="EO30" s="268"/>
      <c r="EP30" s="267"/>
      <c r="EQ30" s="268"/>
      <c r="ER30" s="267"/>
      <c r="ES30" s="268"/>
      <c r="ET30" s="267"/>
      <c r="EU30" s="268"/>
      <c r="EV30" s="267"/>
      <c r="EW30" s="268"/>
      <c r="EX30" s="267"/>
      <c r="EY30" s="268"/>
      <c r="EZ30" s="267"/>
      <c r="FA30" s="268"/>
      <c r="FB30" s="267"/>
      <c r="FC30" s="268"/>
      <c r="FD30" s="267"/>
      <c r="FE30" s="268"/>
      <c r="FF30" s="267"/>
      <c r="FG30" s="63"/>
      <c r="FH30" s="439">
        <f>MAX(D29:FF29)</f>
        <v>0</v>
      </c>
      <c r="FI30" s="332" t="s">
        <v>604</v>
      </c>
      <c r="FJ30" s="332"/>
      <c r="FK30" s="852" t="s">
        <v>606</v>
      </c>
      <c r="FL30" s="853"/>
    </row>
    <row r="31" spans="1:168" ht="30" customHeight="1" thickBot="1" x14ac:dyDescent="0.3">
      <c r="A31" s="244"/>
      <c r="B31" s="347" t="s">
        <v>62</v>
      </c>
      <c r="C31" s="545" t="s">
        <v>1154</v>
      </c>
      <c r="D31" s="47"/>
      <c r="F31" s="47"/>
      <c r="H31" s="47"/>
      <c r="J31" s="47"/>
      <c r="L31" s="47"/>
      <c r="N31" s="47"/>
      <c r="P31" s="47"/>
      <c r="R31" s="47"/>
      <c r="T31" s="47"/>
      <c r="V31" s="47"/>
      <c r="X31" s="47"/>
      <c r="Y31" s="256"/>
      <c r="Z31" s="47"/>
      <c r="AA31" s="256"/>
      <c r="AB31" s="47"/>
      <c r="AC31" s="256"/>
      <c r="AD31" s="47"/>
      <c r="AE31" s="256"/>
      <c r="AF31" s="47"/>
      <c r="AG31" s="256"/>
      <c r="AH31" s="47"/>
      <c r="AI31" s="256"/>
      <c r="AJ31" s="47"/>
      <c r="AK31" s="256"/>
      <c r="AL31" s="47"/>
      <c r="AM31" s="256"/>
      <c r="AN31" s="47"/>
      <c r="AO31" s="256"/>
      <c r="AP31" s="47"/>
      <c r="AQ31" s="63"/>
      <c r="AR31" s="47"/>
      <c r="AS31" s="256"/>
      <c r="AT31" s="47"/>
      <c r="AU31" s="256"/>
      <c r="AV31" s="47"/>
      <c r="AW31" s="256"/>
      <c r="AX31" s="47"/>
      <c r="AY31" s="256"/>
      <c r="AZ31" s="47"/>
      <c r="BA31" s="256"/>
      <c r="BB31" s="47"/>
      <c r="BC31" s="256"/>
      <c r="BD31" s="47"/>
      <c r="BE31" s="256"/>
      <c r="BF31" s="47"/>
      <c r="BG31" s="256"/>
      <c r="BH31" s="47"/>
      <c r="BI31" s="256"/>
      <c r="BJ31" s="47"/>
      <c r="BK31" s="256"/>
      <c r="BL31" s="47"/>
      <c r="BM31" s="256"/>
      <c r="BN31" s="47"/>
      <c r="BO31" s="256"/>
      <c r="BP31" s="47"/>
      <c r="BQ31" s="256"/>
      <c r="BR31" s="47"/>
      <c r="BS31" s="256"/>
      <c r="BT31" s="47"/>
      <c r="BU31" s="256"/>
      <c r="BV31" s="47"/>
      <c r="BW31" s="256"/>
      <c r="BX31" s="47"/>
      <c r="BY31" s="256"/>
      <c r="BZ31" s="47"/>
      <c r="CA31" s="256"/>
      <c r="CB31" s="47"/>
      <c r="CC31" s="256"/>
      <c r="CD31" s="47"/>
      <c r="CE31" s="63"/>
      <c r="CF31" s="47"/>
      <c r="CG31" s="256"/>
      <c r="CH31" s="47"/>
      <c r="CI31" s="256"/>
      <c r="CJ31" s="47"/>
      <c r="CK31" s="256"/>
      <c r="CL31" s="47"/>
      <c r="CM31" s="256"/>
      <c r="CN31" s="47"/>
      <c r="CO31" s="256"/>
      <c r="CP31" s="47"/>
      <c r="CQ31" s="256"/>
      <c r="CR31" s="47"/>
      <c r="CS31" s="256"/>
      <c r="CT31" s="47"/>
      <c r="CU31" s="256"/>
      <c r="CV31" s="47"/>
      <c r="CW31" s="256"/>
      <c r="CX31" s="47"/>
      <c r="CY31" s="256"/>
      <c r="CZ31" s="47"/>
      <c r="DA31" s="256"/>
      <c r="DB31" s="47"/>
      <c r="DC31" s="256"/>
      <c r="DD31" s="47"/>
      <c r="DE31" s="256"/>
      <c r="DF31" s="47"/>
      <c r="DG31" s="256"/>
      <c r="DH31" s="47"/>
      <c r="DI31" s="256"/>
      <c r="DJ31" s="47"/>
      <c r="DK31" s="256"/>
      <c r="DL31" s="47"/>
      <c r="DM31" s="256"/>
      <c r="DN31" s="47"/>
      <c r="DO31" s="256"/>
      <c r="DP31" s="47"/>
      <c r="DQ31" s="256"/>
      <c r="DR31" s="47"/>
      <c r="DS31" s="63"/>
      <c r="DT31" s="47"/>
      <c r="DU31" s="256"/>
      <c r="DV31" s="47"/>
      <c r="DW31" s="256"/>
      <c r="DX31" s="47"/>
      <c r="DY31" s="256"/>
      <c r="DZ31" s="47"/>
      <c r="EA31" s="256"/>
      <c r="EB31" s="47"/>
      <c r="EC31" s="256"/>
      <c r="ED31" s="47"/>
      <c r="EE31" s="256"/>
      <c r="EF31" s="47"/>
      <c r="EG31" s="256"/>
      <c r="EH31" s="47"/>
      <c r="EI31" s="256"/>
      <c r="EJ31" s="47"/>
      <c r="EK31" s="256"/>
      <c r="EL31" s="47"/>
      <c r="EM31" s="256"/>
      <c r="EN31" s="47"/>
      <c r="EO31" s="256"/>
      <c r="EP31" s="47"/>
      <c r="EQ31" s="256"/>
      <c r="ER31" s="47"/>
      <c r="ES31" s="256"/>
      <c r="ET31" s="47"/>
      <c r="EU31" s="256"/>
      <c r="EV31" s="47"/>
      <c r="EW31" s="256"/>
      <c r="EX31" s="47"/>
      <c r="EY31" s="256"/>
      <c r="EZ31" s="47"/>
      <c r="FA31" s="256"/>
      <c r="FB31" s="47"/>
      <c r="FC31" s="256"/>
      <c r="FD31" s="47"/>
      <c r="FE31" s="256"/>
      <c r="FF31" s="47"/>
      <c r="FG31" s="63"/>
      <c r="FH31" s="332"/>
      <c r="FI31" s="332"/>
      <c r="FJ31" s="332"/>
      <c r="FK31" s="594">
        <f>IF('Section B'!CQ39=0,'Section I'!FH30,MAX(FH28,FH30))</f>
        <v>0</v>
      </c>
      <c r="FL31" s="595"/>
    </row>
    <row r="32" spans="1:168" ht="15.75" thickBot="1" x14ac:dyDescent="0.3">
      <c r="A32" s="244"/>
      <c r="B32" s="544"/>
      <c r="C32" s="117"/>
      <c r="D32" s="267"/>
      <c r="E32" s="268"/>
      <c r="F32" s="267"/>
      <c r="G32" s="268"/>
      <c r="H32" s="267"/>
      <c r="I32" s="268"/>
      <c r="J32" s="267"/>
      <c r="K32" s="268"/>
      <c r="L32" s="267"/>
      <c r="M32" s="268"/>
      <c r="N32" s="267"/>
      <c r="O32" s="268"/>
      <c r="P32" s="267"/>
      <c r="Q32" s="268"/>
      <c r="R32" s="267"/>
      <c r="S32" s="268"/>
      <c r="T32" s="267"/>
      <c r="U32" s="268"/>
      <c r="V32" s="267"/>
      <c r="W32" s="268"/>
      <c r="X32" s="267"/>
      <c r="Y32" s="268"/>
      <c r="Z32" s="267"/>
      <c r="AA32" s="268"/>
      <c r="AB32" s="267"/>
      <c r="AC32" s="268"/>
      <c r="AD32" s="267"/>
      <c r="AE32" s="268"/>
      <c r="AF32" s="267"/>
      <c r="AG32" s="268"/>
      <c r="AH32" s="267"/>
      <c r="AI32" s="268"/>
      <c r="AJ32" s="267"/>
      <c r="AK32" s="268"/>
      <c r="AL32" s="267"/>
      <c r="AM32" s="268"/>
      <c r="AN32" s="267"/>
      <c r="AO32" s="268"/>
      <c r="AP32" s="267"/>
      <c r="AQ32" s="63"/>
      <c r="AR32" s="267"/>
      <c r="AS32" s="268"/>
      <c r="AT32" s="267"/>
      <c r="AU32" s="268"/>
      <c r="AV32" s="267"/>
      <c r="AW32" s="268"/>
      <c r="AX32" s="267"/>
      <c r="AY32" s="268"/>
      <c r="AZ32" s="267"/>
      <c r="BA32" s="268"/>
      <c r="BB32" s="267"/>
      <c r="BC32" s="268"/>
      <c r="BD32" s="267"/>
      <c r="BE32" s="268"/>
      <c r="BF32" s="267"/>
      <c r="BG32" s="268"/>
      <c r="BH32" s="267"/>
      <c r="BI32" s="268"/>
      <c r="BJ32" s="267"/>
      <c r="BK32" s="268"/>
      <c r="BL32" s="267"/>
      <c r="BM32" s="268"/>
      <c r="BN32" s="267"/>
      <c r="BO32" s="268"/>
      <c r="BP32" s="267"/>
      <c r="BQ32" s="268"/>
      <c r="BR32" s="267"/>
      <c r="BS32" s="268"/>
      <c r="BT32" s="267"/>
      <c r="BU32" s="268"/>
      <c r="BV32" s="267"/>
      <c r="BW32" s="268"/>
      <c r="BX32" s="267"/>
      <c r="BY32" s="268"/>
      <c r="BZ32" s="267"/>
      <c r="CA32" s="268"/>
      <c r="CB32" s="267"/>
      <c r="CC32" s="268"/>
      <c r="CD32" s="267"/>
      <c r="CE32" s="63"/>
      <c r="CF32" s="267"/>
      <c r="CG32" s="268"/>
      <c r="CH32" s="267"/>
      <c r="CI32" s="268"/>
      <c r="CJ32" s="267"/>
      <c r="CK32" s="268"/>
      <c r="CL32" s="267"/>
      <c r="CM32" s="268"/>
      <c r="CN32" s="267"/>
      <c r="CO32" s="268"/>
      <c r="CP32" s="267"/>
      <c r="CQ32" s="268"/>
      <c r="CR32" s="267"/>
      <c r="CS32" s="268"/>
      <c r="CT32" s="267"/>
      <c r="CU32" s="268"/>
      <c r="CV32" s="267"/>
      <c r="CW32" s="268"/>
      <c r="CX32" s="267"/>
      <c r="CY32" s="268"/>
      <c r="CZ32" s="267"/>
      <c r="DA32" s="268"/>
      <c r="DB32" s="267"/>
      <c r="DC32" s="268"/>
      <c r="DD32" s="267"/>
      <c r="DE32" s="268"/>
      <c r="DF32" s="267"/>
      <c r="DG32" s="268"/>
      <c r="DH32" s="267"/>
      <c r="DI32" s="268"/>
      <c r="DJ32" s="267"/>
      <c r="DK32" s="268"/>
      <c r="DL32" s="267"/>
      <c r="DM32" s="268"/>
      <c r="DN32" s="267"/>
      <c r="DO32" s="268"/>
      <c r="DP32" s="267"/>
      <c r="DQ32" s="268"/>
      <c r="DR32" s="267"/>
      <c r="DS32" s="63"/>
      <c r="DT32" s="267"/>
      <c r="DU32" s="268"/>
      <c r="DV32" s="267"/>
      <c r="DW32" s="268"/>
      <c r="DX32" s="267"/>
      <c r="DY32" s="268"/>
      <c r="DZ32" s="267"/>
      <c r="EA32" s="268"/>
      <c r="EB32" s="267"/>
      <c r="EC32" s="268"/>
      <c r="ED32" s="267"/>
      <c r="EE32" s="268"/>
      <c r="EF32" s="267"/>
      <c r="EG32" s="268"/>
      <c r="EH32" s="267"/>
      <c r="EI32" s="268"/>
      <c r="EJ32" s="267"/>
      <c r="EK32" s="268"/>
      <c r="EL32" s="267"/>
      <c r="EM32" s="268"/>
      <c r="EN32" s="267"/>
      <c r="EO32" s="268"/>
      <c r="EP32" s="267"/>
      <c r="EQ32" s="268"/>
      <c r="ER32" s="267"/>
      <c r="ES32" s="268"/>
      <c r="ET32" s="267"/>
      <c r="EU32" s="268"/>
      <c r="EV32" s="267"/>
      <c r="EW32" s="268"/>
      <c r="EX32" s="267"/>
      <c r="EY32" s="268"/>
      <c r="EZ32" s="267"/>
      <c r="FA32" s="268"/>
      <c r="FB32" s="267"/>
      <c r="FC32" s="268"/>
      <c r="FD32" s="267"/>
      <c r="FE32" s="268"/>
      <c r="FF32" s="267"/>
      <c r="FG32" s="63"/>
      <c r="FH32" s="439">
        <f>MAX(D31:FF31)</f>
        <v>0</v>
      </c>
      <c r="FI32" s="332" t="s">
        <v>605</v>
      </c>
      <c r="FJ32" s="332"/>
      <c r="FK32" s="332"/>
      <c r="FL32" s="332"/>
    </row>
    <row r="33" spans="1:168" ht="30" customHeight="1" thickBot="1" x14ac:dyDescent="0.3">
      <c r="A33" s="244" t="s">
        <v>26</v>
      </c>
      <c r="B33" s="812" t="s">
        <v>581</v>
      </c>
      <c r="C33" s="848"/>
      <c r="D33" s="365">
        <f>D35+D37+D39</f>
        <v>0</v>
      </c>
      <c r="F33" s="365">
        <f>F35+F37+F39</f>
        <v>0</v>
      </c>
      <c r="H33" s="365">
        <f>H35+H37+H39</f>
        <v>0</v>
      </c>
      <c r="J33" s="365">
        <f>J35+J37+J39</f>
        <v>0</v>
      </c>
      <c r="L33" s="365">
        <f>L35+L37+L39</f>
        <v>0</v>
      </c>
      <c r="N33" s="365">
        <f>N35+N37+N39</f>
        <v>0</v>
      </c>
      <c r="P33" s="365">
        <f>P35+P37+P39</f>
        <v>0</v>
      </c>
      <c r="R33" s="365">
        <f>R35+R37+R39</f>
        <v>0</v>
      </c>
      <c r="T33" s="365">
        <f>T35+T37+T39</f>
        <v>0</v>
      </c>
      <c r="V33" s="365">
        <f>V35+V37+V39</f>
        <v>0</v>
      </c>
      <c r="X33" s="365">
        <f>X35+X37+X39</f>
        <v>0</v>
      </c>
      <c r="Y33" s="256"/>
      <c r="Z33" s="365">
        <f>Z35+Z37+Z39</f>
        <v>0</v>
      </c>
      <c r="AA33" s="256"/>
      <c r="AB33" s="365">
        <f>AB35+AB37+AB39</f>
        <v>0</v>
      </c>
      <c r="AC33" s="256"/>
      <c r="AD33" s="365">
        <f>AD35+AD37+AD39</f>
        <v>0</v>
      </c>
      <c r="AE33" s="256"/>
      <c r="AF33" s="365">
        <f>AF35+AF37+AF39</f>
        <v>0</v>
      </c>
      <c r="AG33" s="256"/>
      <c r="AH33" s="365">
        <f>AH35+AH37+AH39</f>
        <v>0</v>
      </c>
      <c r="AI33" s="256"/>
      <c r="AJ33" s="365">
        <f>AJ35+AJ37+AJ39</f>
        <v>0</v>
      </c>
      <c r="AK33" s="256"/>
      <c r="AL33" s="365">
        <f>AL35+AL37+AL39</f>
        <v>0</v>
      </c>
      <c r="AM33" s="256"/>
      <c r="AN33" s="365">
        <f>AN35+AN37+AN39</f>
        <v>0</v>
      </c>
      <c r="AO33" s="256"/>
      <c r="AP33" s="365">
        <f>AP35+AP37+AP39</f>
        <v>0</v>
      </c>
      <c r="AQ33" s="63"/>
      <c r="AR33" s="365">
        <f>AR35+AR37+AR39</f>
        <v>0</v>
      </c>
      <c r="AS33" s="256"/>
      <c r="AT33" s="365">
        <f>AT35+AT37+AT39</f>
        <v>0</v>
      </c>
      <c r="AU33" s="256"/>
      <c r="AV33" s="365">
        <f>AV35+AV37+AV39</f>
        <v>0</v>
      </c>
      <c r="AW33" s="256"/>
      <c r="AX33" s="365">
        <f>AX35+AX37+AX39</f>
        <v>0</v>
      </c>
      <c r="AY33" s="256"/>
      <c r="AZ33" s="365">
        <f>AZ35+AZ37+AZ39</f>
        <v>0</v>
      </c>
      <c r="BA33" s="256"/>
      <c r="BB33" s="365">
        <f>BB35+BB37+BB39</f>
        <v>0</v>
      </c>
      <c r="BC33" s="256"/>
      <c r="BD33" s="365">
        <f>BD35+BD37+BD39</f>
        <v>0</v>
      </c>
      <c r="BE33" s="256"/>
      <c r="BF33" s="365">
        <f>BF35+BF37+BF39</f>
        <v>0</v>
      </c>
      <c r="BG33" s="256"/>
      <c r="BH33" s="365">
        <f>BH35+BH37+BH39</f>
        <v>0</v>
      </c>
      <c r="BI33" s="256"/>
      <c r="BJ33" s="365">
        <f>BJ35+BJ37+BJ39</f>
        <v>0</v>
      </c>
      <c r="BK33" s="256"/>
      <c r="BL33" s="365">
        <f>BL35+BL37+BL39</f>
        <v>0</v>
      </c>
      <c r="BM33" s="256"/>
      <c r="BN33" s="365">
        <f>BN35+BN37+BN39</f>
        <v>0</v>
      </c>
      <c r="BO33" s="256"/>
      <c r="BP33" s="365">
        <f>BP35+BP37+BP39</f>
        <v>0</v>
      </c>
      <c r="BQ33" s="256"/>
      <c r="BR33" s="365">
        <f>BR35+BR37+BR39</f>
        <v>0</v>
      </c>
      <c r="BS33" s="256"/>
      <c r="BT33" s="365">
        <f>BT35+BT37+BT39</f>
        <v>0</v>
      </c>
      <c r="BU33" s="256"/>
      <c r="BV33" s="365">
        <f>BV35+BV37+BV39</f>
        <v>0</v>
      </c>
      <c r="BW33" s="256"/>
      <c r="BX33" s="365">
        <f>BX35+BX37+BX39</f>
        <v>0</v>
      </c>
      <c r="BY33" s="256"/>
      <c r="BZ33" s="365">
        <f>BZ35+BZ37+BZ39</f>
        <v>0</v>
      </c>
      <c r="CA33" s="256"/>
      <c r="CB33" s="365">
        <f>CB35+CB37+CB39</f>
        <v>0</v>
      </c>
      <c r="CC33" s="256"/>
      <c r="CD33" s="365">
        <f>CD35+CD37+CD39</f>
        <v>0</v>
      </c>
      <c r="CE33" s="63"/>
      <c r="CF33" s="365">
        <f>CF35+CF37+CF39</f>
        <v>0</v>
      </c>
      <c r="CG33" s="256"/>
      <c r="CH33" s="365">
        <f>CH35+CH37+CH39</f>
        <v>0</v>
      </c>
      <c r="CI33" s="256"/>
      <c r="CJ33" s="365">
        <f>CJ35+CJ37+CJ39</f>
        <v>0</v>
      </c>
      <c r="CK33" s="256"/>
      <c r="CL33" s="365">
        <f>CL35+CL37+CL39</f>
        <v>0</v>
      </c>
      <c r="CM33" s="256"/>
      <c r="CN33" s="365">
        <f>CN35+CN37+CN39</f>
        <v>0</v>
      </c>
      <c r="CO33" s="256"/>
      <c r="CP33" s="365">
        <f>CP35+CP37+CP39</f>
        <v>0</v>
      </c>
      <c r="CQ33" s="256"/>
      <c r="CR33" s="365">
        <f>CR35+CR37+CR39</f>
        <v>0</v>
      </c>
      <c r="CS33" s="256"/>
      <c r="CT33" s="365">
        <f>CT35+CT37+CT39</f>
        <v>0</v>
      </c>
      <c r="CU33" s="256"/>
      <c r="CV33" s="365">
        <f>CV35+CV37+CV39</f>
        <v>0</v>
      </c>
      <c r="CW33" s="256"/>
      <c r="CX33" s="365">
        <f>CX35+CX37+CX39</f>
        <v>0</v>
      </c>
      <c r="CY33" s="256"/>
      <c r="CZ33" s="365">
        <f>CZ35+CZ37+CZ39</f>
        <v>0</v>
      </c>
      <c r="DA33" s="256"/>
      <c r="DB33" s="365">
        <f>DB35+DB37+DB39</f>
        <v>0</v>
      </c>
      <c r="DC33" s="256"/>
      <c r="DD33" s="365">
        <f>DD35+DD37+DD39</f>
        <v>0</v>
      </c>
      <c r="DE33" s="256"/>
      <c r="DF33" s="365">
        <f>DF35+DF37+DF39</f>
        <v>0</v>
      </c>
      <c r="DG33" s="256"/>
      <c r="DH33" s="365">
        <f>DH35+DH37+DH39</f>
        <v>0</v>
      </c>
      <c r="DI33" s="256"/>
      <c r="DJ33" s="365">
        <f>DJ35+DJ37+DJ39</f>
        <v>0</v>
      </c>
      <c r="DK33" s="256"/>
      <c r="DL33" s="365">
        <f>DL35+DL37+DL39</f>
        <v>0</v>
      </c>
      <c r="DM33" s="256"/>
      <c r="DN33" s="365">
        <f>DN35+DN37+DN39</f>
        <v>0</v>
      </c>
      <c r="DO33" s="256"/>
      <c r="DP33" s="365">
        <f>DP35+DP37+DP39</f>
        <v>0</v>
      </c>
      <c r="DQ33" s="256"/>
      <c r="DR33" s="365">
        <f>DR35+DR37+DR39</f>
        <v>0</v>
      </c>
      <c r="DS33" s="63"/>
      <c r="DT33" s="365">
        <f>DT35+DT37+DT39</f>
        <v>0</v>
      </c>
      <c r="DU33" s="256"/>
      <c r="DV33" s="365">
        <f>DV35+DV37+DV39</f>
        <v>0</v>
      </c>
      <c r="DW33" s="256"/>
      <c r="DX33" s="365">
        <f>DX35+DX37+DX39</f>
        <v>0</v>
      </c>
      <c r="DY33" s="256"/>
      <c r="DZ33" s="365">
        <f>DZ35+DZ37+DZ39</f>
        <v>0</v>
      </c>
      <c r="EA33" s="256"/>
      <c r="EB33" s="365">
        <f>EB35+EB37+EB39</f>
        <v>0</v>
      </c>
      <c r="EC33" s="256"/>
      <c r="ED33" s="365">
        <f>ED35+ED37+ED39</f>
        <v>0</v>
      </c>
      <c r="EE33" s="256"/>
      <c r="EF33" s="365">
        <f>EF35+EF37+EF39</f>
        <v>0</v>
      </c>
      <c r="EG33" s="256"/>
      <c r="EH33" s="365">
        <f>EH35+EH37+EH39</f>
        <v>0</v>
      </c>
      <c r="EI33" s="256"/>
      <c r="EJ33" s="365">
        <f>EJ35+EJ37+EJ39</f>
        <v>0</v>
      </c>
      <c r="EK33" s="256"/>
      <c r="EL33" s="365">
        <f>EL35+EL37+EL39</f>
        <v>0</v>
      </c>
      <c r="EM33" s="256"/>
      <c r="EN33" s="365">
        <f>EN35+EN37+EN39</f>
        <v>0</v>
      </c>
      <c r="EO33" s="256"/>
      <c r="EP33" s="365">
        <f>EP35+EP37+EP39</f>
        <v>0</v>
      </c>
      <c r="EQ33" s="256"/>
      <c r="ER33" s="365">
        <f>ER35+ER37+ER39</f>
        <v>0</v>
      </c>
      <c r="ES33" s="256"/>
      <c r="ET33" s="365">
        <f>ET35+ET37+ET39</f>
        <v>0</v>
      </c>
      <c r="EU33" s="256"/>
      <c r="EV33" s="365">
        <f>EV35+EV37+EV39</f>
        <v>0</v>
      </c>
      <c r="EW33" s="256"/>
      <c r="EX33" s="365">
        <f>EX35+EX37+EX39</f>
        <v>0</v>
      </c>
      <c r="EY33" s="256"/>
      <c r="EZ33" s="365">
        <f>EZ35+EZ37+EZ39</f>
        <v>0</v>
      </c>
      <c r="FA33" s="256"/>
      <c r="FB33" s="365">
        <f>FB35+FB37+FB39</f>
        <v>0</v>
      </c>
      <c r="FC33" s="256"/>
      <c r="FD33" s="365">
        <f>FD35+FD37+FD39</f>
        <v>0</v>
      </c>
      <c r="FE33" s="256"/>
      <c r="FF33" s="365">
        <f>FF35+FF37+FF39</f>
        <v>0</v>
      </c>
      <c r="FG33" s="63"/>
      <c r="FH33" s="596" t="s">
        <v>1085</v>
      </c>
      <c r="FI33" s="597">
        <f>SUM(D33:FF33)</f>
        <v>0</v>
      </c>
      <c r="FJ33" s="332"/>
      <c r="FK33" s="332"/>
      <c r="FL33" s="332"/>
    </row>
    <row r="34" spans="1:168" ht="15.75" thickBot="1" x14ac:dyDescent="0.3">
      <c r="A34" s="244"/>
      <c r="B34" s="347"/>
      <c r="C34" s="347"/>
      <c r="D34" s="267"/>
      <c r="F34" s="267"/>
      <c r="H34" s="267"/>
      <c r="J34" s="267"/>
      <c r="L34" s="267"/>
      <c r="N34" s="267"/>
      <c r="P34" s="267"/>
      <c r="R34" s="267"/>
      <c r="T34" s="267"/>
      <c r="V34" s="267"/>
      <c r="X34" s="267"/>
      <c r="Y34" s="256"/>
      <c r="Z34" s="267"/>
      <c r="AA34" s="256"/>
      <c r="AB34" s="267"/>
      <c r="AC34" s="256"/>
      <c r="AD34" s="267"/>
      <c r="AE34" s="256"/>
      <c r="AF34" s="267"/>
      <c r="AG34" s="256"/>
      <c r="AH34" s="267"/>
      <c r="AI34" s="256"/>
      <c r="AJ34" s="267"/>
      <c r="AK34" s="256"/>
      <c r="AL34" s="267"/>
      <c r="AM34" s="256"/>
      <c r="AN34" s="267"/>
      <c r="AO34" s="256"/>
      <c r="AP34" s="267"/>
      <c r="AQ34" s="63"/>
      <c r="AR34" s="267"/>
      <c r="AS34" s="256"/>
      <c r="AT34" s="267"/>
      <c r="AU34" s="256"/>
      <c r="AV34" s="267"/>
      <c r="AW34" s="256"/>
      <c r="AX34" s="267"/>
      <c r="AY34" s="256"/>
      <c r="AZ34" s="267"/>
      <c r="BA34" s="256"/>
      <c r="BB34" s="267"/>
      <c r="BC34" s="256"/>
      <c r="BD34" s="267"/>
      <c r="BE34" s="256"/>
      <c r="BF34" s="267"/>
      <c r="BG34" s="256"/>
      <c r="BH34" s="267"/>
      <c r="BI34" s="256"/>
      <c r="BJ34" s="267"/>
      <c r="BK34" s="256"/>
      <c r="BL34" s="267"/>
      <c r="BM34" s="256"/>
      <c r="BN34" s="267"/>
      <c r="BO34" s="256"/>
      <c r="BP34" s="267"/>
      <c r="BQ34" s="256"/>
      <c r="BR34" s="267"/>
      <c r="BS34" s="256"/>
      <c r="BT34" s="267"/>
      <c r="BU34" s="256"/>
      <c r="BV34" s="267"/>
      <c r="BW34" s="256"/>
      <c r="BX34" s="267"/>
      <c r="BY34" s="256"/>
      <c r="BZ34" s="267"/>
      <c r="CA34" s="256"/>
      <c r="CB34" s="267"/>
      <c r="CC34" s="256"/>
      <c r="CD34" s="267"/>
      <c r="CE34" s="256"/>
      <c r="CF34" s="267"/>
      <c r="CG34" s="256"/>
      <c r="CH34" s="267"/>
      <c r="CI34" s="256"/>
      <c r="CJ34" s="267"/>
      <c r="CK34" s="256"/>
      <c r="CL34" s="267"/>
      <c r="CM34" s="256"/>
      <c r="CN34" s="267"/>
      <c r="CO34" s="256"/>
      <c r="CP34" s="267"/>
      <c r="CQ34" s="256"/>
      <c r="CR34" s="267"/>
      <c r="CS34" s="256"/>
      <c r="CT34" s="267"/>
      <c r="CU34" s="256"/>
      <c r="CV34" s="267"/>
      <c r="CW34" s="256"/>
      <c r="CX34" s="267"/>
      <c r="CY34" s="256"/>
      <c r="CZ34" s="267"/>
      <c r="DA34" s="256"/>
      <c r="DB34" s="267"/>
      <c r="DC34" s="256"/>
      <c r="DD34" s="267"/>
      <c r="DE34" s="256"/>
      <c r="DF34" s="267"/>
      <c r="DG34" s="256"/>
      <c r="DH34" s="267"/>
      <c r="DI34" s="256"/>
      <c r="DJ34" s="267"/>
      <c r="DK34" s="256"/>
      <c r="DL34" s="267"/>
      <c r="DM34" s="256"/>
      <c r="DN34" s="267"/>
      <c r="DO34" s="256"/>
      <c r="DP34" s="267"/>
      <c r="DQ34" s="256"/>
      <c r="DR34" s="267"/>
      <c r="DS34" s="256"/>
      <c r="DT34" s="267"/>
      <c r="DU34" s="256"/>
      <c r="DV34" s="267"/>
      <c r="DW34" s="256"/>
      <c r="DX34" s="267"/>
      <c r="DY34" s="256"/>
      <c r="DZ34" s="267"/>
      <c r="EA34" s="256"/>
      <c r="EB34" s="267"/>
      <c r="EC34" s="256"/>
      <c r="ED34" s="267"/>
      <c r="EE34" s="256"/>
      <c r="EF34" s="267"/>
      <c r="EG34" s="256"/>
      <c r="EH34" s="267"/>
      <c r="EI34" s="256"/>
      <c r="EJ34" s="267"/>
      <c r="EK34" s="256"/>
      <c r="EL34" s="267"/>
      <c r="EM34" s="256"/>
      <c r="EN34" s="267"/>
      <c r="EO34" s="256"/>
      <c r="EP34" s="267"/>
      <c r="EQ34" s="256"/>
      <c r="ER34" s="267"/>
      <c r="ES34" s="256"/>
      <c r="ET34" s="267"/>
      <c r="EU34" s="256"/>
      <c r="EV34" s="267"/>
      <c r="EW34" s="256"/>
      <c r="EX34" s="267"/>
      <c r="EY34" s="256"/>
      <c r="EZ34" s="267"/>
      <c r="FA34" s="256"/>
      <c r="FB34" s="267"/>
      <c r="FC34" s="256"/>
      <c r="FD34" s="267"/>
      <c r="FE34" s="256"/>
      <c r="FF34" s="267"/>
      <c r="FG34" s="256"/>
      <c r="FH34" s="596"/>
      <c r="FI34" s="596"/>
      <c r="FJ34" s="332"/>
      <c r="FK34" s="332"/>
      <c r="FL34" s="332"/>
    </row>
    <row r="35" spans="1:168" ht="30" customHeight="1" thickBot="1" x14ac:dyDescent="0.3">
      <c r="A35" s="244"/>
      <c r="B35" s="347" t="s">
        <v>399</v>
      </c>
      <c r="C35" s="347" t="s">
        <v>1089</v>
      </c>
      <c r="D35" s="42"/>
      <c r="F35" s="42"/>
      <c r="H35" s="42"/>
      <c r="J35" s="42"/>
      <c r="L35" s="42"/>
      <c r="N35" s="42"/>
      <c r="P35" s="42"/>
      <c r="R35" s="42"/>
      <c r="T35" s="42"/>
      <c r="V35" s="42"/>
      <c r="X35" s="42"/>
      <c r="Y35" s="256"/>
      <c r="Z35" s="42"/>
      <c r="AA35" s="256"/>
      <c r="AB35" s="42"/>
      <c r="AC35" s="256"/>
      <c r="AD35" s="42"/>
      <c r="AE35" s="256"/>
      <c r="AF35" s="42"/>
      <c r="AG35" s="256"/>
      <c r="AH35" s="42"/>
      <c r="AI35" s="256"/>
      <c r="AJ35" s="42"/>
      <c r="AK35" s="256"/>
      <c r="AL35" s="42"/>
      <c r="AM35" s="256"/>
      <c r="AN35" s="42"/>
      <c r="AO35" s="256"/>
      <c r="AP35" s="42"/>
      <c r="AQ35" s="63"/>
      <c r="AR35" s="42"/>
      <c r="AS35" s="256"/>
      <c r="AT35" s="42"/>
      <c r="AU35" s="256"/>
      <c r="AV35" s="42"/>
      <c r="AW35" s="256"/>
      <c r="AX35" s="42"/>
      <c r="AY35" s="256"/>
      <c r="AZ35" s="42"/>
      <c r="BA35" s="256"/>
      <c r="BB35" s="42"/>
      <c r="BC35" s="256"/>
      <c r="BD35" s="42"/>
      <c r="BE35" s="256"/>
      <c r="BF35" s="42"/>
      <c r="BG35" s="256"/>
      <c r="BH35" s="42"/>
      <c r="BI35" s="256"/>
      <c r="BJ35" s="42"/>
      <c r="BK35" s="256"/>
      <c r="BL35" s="42"/>
      <c r="BM35" s="256"/>
      <c r="BN35" s="42"/>
      <c r="BO35" s="256"/>
      <c r="BP35" s="42"/>
      <c r="BQ35" s="256"/>
      <c r="BR35" s="42"/>
      <c r="BS35" s="256"/>
      <c r="BT35" s="42"/>
      <c r="BU35" s="256"/>
      <c r="BV35" s="42"/>
      <c r="BW35" s="256"/>
      <c r="BX35" s="42"/>
      <c r="BY35" s="256"/>
      <c r="BZ35" s="42"/>
      <c r="CA35" s="256"/>
      <c r="CB35" s="42"/>
      <c r="CC35" s="256"/>
      <c r="CD35" s="42"/>
      <c r="CE35" s="256"/>
      <c r="CF35" s="42"/>
      <c r="CG35" s="256"/>
      <c r="CH35" s="42"/>
      <c r="CI35" s="256"/>
      <c r="CJ35" s="42"/>
      <c r="CK35" s="256"/>
      <c r="CL35" s="42"/>
      <c r="CM35" s="256"/>
      <c r="CN35" s="42"/>
      <c r="CO35" s="256"/>
      <c r="CP35" s="42"/>
      <c r="CQ35" s="256"/>
      <c r="CR35" s="42"/>
      <c r="CS35" s="256"/>
      <c r="CT35" s="42"/>
      <c r="CU35" s="256"/>
      <c r="CV35" s="42"/>
      <c r="CW35" s="256"/>
      <c r="CX35" s="42"/>
      <c r="CY35" s="256"/>
      <c r="CZ35" s="42"/>
      <c r="DA35" s="256"/>
      <c r="DB35" s="42"/>
      <c r="DC35" s="256"/>
      <c r="DD35" s="42"/>
      <c r="DE35" s="256"/>
      <c r="DF35" s="42"/>
      <c r="DG35" s="256"/>
      <c r="DH35" s="42"/>
      <c r="DI35" s="256"/>
      <c r="DJ35" s="42"/>
      <c r="DK35" s="256"/>
      <c r="DL35" s="42"/>
      <c r="DM35" s="256"/>
      <c r="DN35" s="42"/>
      <c r="DO35" s="256"/>
      <c r="DP35" s="42"/>
      <c r="DQ35" s="256"/>
      <c r="DR35" s="42"/>
      <c r="DS35" s="256"/>
      <c r="DT35" s="42"/>
      <c r="DU35" s="256"/>
      <c r="DV35" s="42"/>
      <c r="DW35" s="256"/>
      <c r="DX35" s="42"/>
      <c r="DY35" s="256"/>
      <c r="DZ35" s="42"/>
      <c r="EA35" s="256"/>
      <c r="EB35" s="42"/>
      <c r="EC35" s="256"/>
      <c r="ED35" s="42"/>
      <c r="EE35" s="256"/>
      <c r="EF35" s="42"/>
      <c r="EG35" s="256"/>
      <c r="EH35" s="42"/>
      <c r="EI35" s="256"/>
      <c r="EJ35" s="42"/>
      <c r="EK35" s="256"/>
      <c r="EL35" s="42"/>
      <c r="EM35" s="256"/>
      <c r="EN35" s="42"/>
      <c r="EO35" s="256"/>
      <c r="EP35" s="42"/>
      <c r="EQ35" s="256"/>
      <c r="ER35" s="42"/>
      <c r="ES35" s="256"/>
      <c r="ET35" s="42"/>
      <c r="EU35" s="256"/>
      <c r="EV35" s="42"/>
      <c r="EW35" s="256"/>
      <c r="EX35" s="42"/>
      <c r="EY35" s="256"/>
      <c r="EZ35" s="42"/>
      <c r="FA35" s="256"/>
      <c r="FB35" s="42"/>
      <c r="FC35" s="256"/>
      <c r="FD35" s="42"/>
      <c r="FE35" s="256"/>
      <c r="FF35" s="42"/>
      <c r="FG35" s="256"/>
      <c r="FH35" s="596" t="s">
        <v>1086</v>
      </c>
      <c r="FI35" s="597">
        <f>SUM(D35:FF35)</f>
        <v>0</v>
      </c>
      <c r="FJ35" s="332"/>
    </row>
    <row r="36" spans="1:168" ht="15.75" thickBot="1" x14ac:dyDescent="0.3">
      <c r="A36" s="244"/>
      <c r="B36" s="544"/>
      <c r="C36" s="117"/>
      <c r="D36" s="267"/>
      <c r="E36" s="268"/>
      <c r="F36" s="267"/>
      <c r="G36" s="268"/>
      <c r="H36" s="267"/>
      <c r="I36" s="268"/>
      <c r="J36" s="267"/>
      <c r="K36" s="268"/>
      <c r="L36" s="267"/>
      <c r="M36" s="268"/>
      <c r="N36" s="267"/>
      <c r="O36" s="268"/>
      <c r="P36" s="267"/>
      <c r="Q36" s="268"/>
      <c r="R36" s="267"/>
      <c r="S36" s="268"/>
      <c r="T36" s="267"/>
      <c r="U36" s="268"/>
      <c r="V36" s="267"/>
      <c r="W36" s="268"/>
      <c r="X36" s="267"/>
      <c r="Y36" s="268"/>
      <c r="Z36" s="267"/>
      <c r="AA36" s="268"/>
      <c r="AB36" s="267"/>
      <c r="AC36" s="268"/>
      <c r="AD36" s="267"/>
      <c r="AE36" s="268"/>
      <c r="AF36" s="267"/>
      <c r="AG36" s="268"/>
      <c r="AH36" s="267"/>
      <c r="AI36" s="268"/>
      <c r="AJ36" s="267"/>
      <c r="AK36" s="268"/>
      <c r="AL36" s="267"/>
      <c r="AM36" s="268"/>
      <c r="AN36" s="267"/>
      <c r="AO36" s="268"/>
      <c r="AP36" s="267"/>
      <c r="AQ36" s="63"/>
      <c r="AR36" s="267"/>
      <c r="AS36" s="268"/>
      <c r="AT36" s="267"/>
      <c r="AU36" s="268"/>
      <c r="AV36" s="267"/>
      <c r="AW36" s="268"/>
      <c r="AX36" s="267"/>
      <c r="AY36" s="268"/>
      <c r="AZ36" s="267"/>
      <c r="BA36" s="268"/>
      <c r="BB36" s="267"/>
      <c r="BC36" s="268"/>
      <c r="BD36" s="267"/>
      <c r="BE36" s="268"/>
      <c r="BF36" s="267"/>
      <c r="BG36" s="268"/>
      <c r="BH36" s="267"/>
      <c r="BI36" s="268"/>
      <c r="BJ36" s="267"/>
      <c r="BK36" s="268"/>
      <c r="BL36" s="267"/>
      <c r="BM36" s="268"/>
      <c r="BN36" s="267"/>
      <c r="BO36" s="268"/>
      <c r="BP36" s="267"/>
      <c r="BQ36" s="268"/>
      <c r="BR36" s="267"/>
      <c r="BS36" s="268"/>
      <c r="BT36" s="267"/>
      <c r="BU36" s="268"/>
      <c r="BV36" s="267"/>
      <c r="BW36" s="268"/>
      <c r="BX36" s="267"/>
      <c r="BY36" s="268"/>
      <c r="BZ36" s="267"/>
      <c r="CA36" s="268"/>
      <c r="CB36" s="267"/>
      <c r="CC36" s="268"/>
      <c r="CD36" s="267"/>
      <c r="CE36" s="63"/>
      <c r="CF36" s="267"/>
      <c r="CG36" s="268"/>
      <c r="CH36" s="267"/>
      <c r="CI36" s="268"/>
      <c r="CJ36" s="267"/>
      <c r="CK36" s="268"/>
      <c r="CL36" s="267"/>
      <c r="CM36" s="268"/>
      <c r="CN36" s="267"/>
      <c r="CO36" s="268"/>
      <c r="CP36" s="267"/>
      <c r="CQ36" s="268"/>
      <c r="CR36" s="267"/>
      <c r="CS36" s="268"/>
      <c r="CT36" s="267"/>
      <c r="CU36" s="268"/>
      <c r="CV36" s="267"/>
      <c r="CW36" s="268"/>
      <c r="CX36" s="267"/>
      <c r="CY36" s="268"/>
      <c r="CZ36" s="267"/>
      <c r="DA36" s="268"/>
      <c r="DB36" s="267"/>
      <c r="DC36" s="268"/>
      <c r="DD36" s="267"/>
      <c r="DE36" s="268"/>
      <c r="DF36" s="267"/>
      <c r="DG36" s="268"/>
      <c r="DH36" s="267"/>
      <c r="DI36" s="268"/>
      <c r="DJ36" s="267"/>
      <c r="DK36" s="268"/>
      <c r="DL36" s="267"/>
      <c r="DM36" s="268"/>
      <c r="DN36" s="267"/>
      <c r="DO36" s="268"/>
      <c r="DP36" s="267"/>
      <c r="DQ36" s="268"/>
      <c r="DR36" s="267"/>
      <c r="DS36" s="63"/>
      <c r="DT36" s="267"/>
      <c r="DU36" s="268"/>
      <c r="DV36" s="267"/>
      <c r="DW36" s="268"/>
      <c r="DX36" s="267"/>
      <c r="DY36" s="268"/>
      <c r="DZ36" s="267"/>
      <c r="EA36" s="268"/>
      <c r="EB36" s="267"/>
      <c r="EC36" s="268"/>
      <c r="ED36" s="267"/>
      <c r="EE36" s="268"/>
      <c r="EF36" s="267"/>
      <c r="EG36" s="268"/>
      <c r="EH36" s="267"/>
      <c r="EI36" s="268"/>
      <c r="EJ36" s="267"/>
      <c r="EK36" s="268"/>
      <c r="EL36" s="267"/>
      <c r="EM36" s="268"/>
      <c r="EN36" s="267"/>
      <c r="EO36" s="268"/>
      <c r="EP36" s="267"/>
      <c r="EQ36" s="268"/>
      <c r="ER36" s="267"/>
      <c r="ES36" s="268"/>
      <c r="ET36" s="267"/>
      <c r="EU36" s="268"/>
      <c r="EV36" s="267"/>
      <c r="EW36" s="268"/>
      <c r="EX36" s="267"/>
      <c r="EY36" s="268"/>
      <c r="EZ36" s="267"/>
      <c r="FA36" s="268"/>
      <c r="FB36" s="267"/>
      <c r="FC36" s="268"/>
      <c r="FD36" s="267"/>
      <c r="FE36" s="268"/>
      <c r="FF36" s="267"/>
      <c r="FG36" s="63"/>
      <c r="FH36" s="490"/>
      <c r="FI36" s="596"/>
      <c r="FJ36" s="332"/>
    </row>
    <row r="37" spans="1:168" ht="30" customHeight="1" thickBot="1" x14ac:dyDescent="0.3">
      <c r="A37" s="244"/>
      <c r="B37" s="347" t="s">
        <v>400</v>
      </c>
      <c r="C37" s="347" t="s">
        <v>1090</v>
      </c>
      <c r="D37" s="42"/>
      <c r="F37" s="42"/>
      <c r="H37" s="42"/>
      <c r="J37" s="42"/>
      <c r="L37" s="42"/>
      <c r="N37" s="42"/>
      <c r="P37" s="42"/>
      <c r="R37" s="42"/>
      <c r="T37" s="42"/>
      <c r="V37" s="42"/>
      <c r="X37" s="42"/>
      <c r="Y37" s="256"/>
      <c r="Z37" s="42"/>
      <c r="AA37" s="256"/>
      <c r="AB37" s="42"/>
      <c r="AC37" s="256"/>
      <c r="AD37" s="42"/>
      <c r="AE37" s="256"/>
      <c r="AF37" s="42"/>
      <c r="AG37" s="256"/>
      <c r="AH37" s="42"/>
      <c r="AI37" s="256"/>
      <c r="AJ37" s="42"/>
      <c r="AK37" s="256"/>
      <c r="AL37" s="42"/>
      <c r="AM37" s="256"/>
      <c r="AN37" s="42"/>
      <c r="AO37" s="256"/>
      <c r="AP37" s="42"/>
      <c r="AQ37" s="63"/>
      <c r="AR37" s="42"/>
      <c r="AS37" s="256"/>
      <c r="AT37" s="42"/>
      <c r="AU37" s="256"/>
      <c r="AV37" s="42"/>
      <c r="AW37" s="256"/>
      <c r="AX37" s="42"/>
      <c r="AY37" s="256"/>
      <c r="AZ37" s="42"/>
      <c r="BA37" s="256"/>
      <c r="BB37" s="42"/>
      <c r="BC37" s="256"/>
      <c r="BD37" s="42"/>
      <c r="BE37" s="256"/>
      <c r="BF37" s="42"/>
      <c r="BG37" s="256"/>
      <c r="BH37" s="42"/>
      <c r="BI37" s="256"/>
      <c r="BJ37" s="42"/>
      <c r="BK37" s="256"/>
      <c r="BL37" s="42"/>
      <c r="BM37" s="256"/>
      <c r="BN37" s="42"/>
      <c r="BO37" s="256"/>
      <c r="BP37" s="42"/>
      <c r="BQ37" s="256"/>
      <c r="BR37" s="42"/>
      <c r="BS37" s="256"/>
      <c r="BT37" s="42"/>
      <c r="BU37" s="256"/>
      <c r="BV37" s="42"/>
      <c r="BW37" s="256"/>
      <c r="BX37" s="42"/>
      <c r="BY37" s="256"/>
      <c r="BZ37" s="42"/>
      <c r="CA37" s="256"/>
      <c r="CB37" s="42"/>
      <c r="CC37" s="256"/>
      <c r="CD37" s="42"/>
      <c r="CE37" s="256"/>
      <c r="CF37" s="42"/>
      <c r="CG37" s="256"/>
      <c r="CH37" s="42"/>
      <c r="CI37" s="256"/>
      <c r="CJ37" s="42"/>
      <c r="CK37" s="256"/>
      <c r="CL37" s="42"/>
      <c r="CM37" s="256"/>
      <c r="CN37" s="42"/>
      <c r="CO37" s="256"/>
      <c r="CP37" s="42"/>
      <c r="CQ37" s="256"/>
      <c r="CR37" s="42"/>
      <c r="CS37" s="256"/>
      <c r="CT37" s="42"/>
      <c r="CU37" s="256"/>
      <c r="CV37" s="42"/>
      <c r="CW37" s="256"/>
      <c r="CX37" s="42"/>
      <c r="CY37" s="256"/>
      <c r="CZ37" s="42"/>
      <c r="DA37" s="256"/>
      <c r="DB37" s="42"/>
      <c r="DC37" s="256"/>
      <c r="DD37" s="42"/>
      <c r="DE37" s="256"/>
      <c r="DF37" s="42"/>
      <c r="DG37" s="256"/>
      <c r="DH37" s="42"/>
      <c r="DI37" s="256"/>
      <c r="DJ37" s="42"/>
      <c r="DK37" s="256"/>
      <c r="DL37" s="42"/>
      <c r="DM37" s="256"/>
      <c r="DN37" s="42"/>
      <c r="DO37" s="256"/>
      <c r="DP37" s="42"/>
      <c r="DQ37" s="256"/>
      <c r="DR37" s="42"/>
      <c r="DS37" s="256"/>
      <c r="DT37" s="42"/>
      <c r="DU37" s="256"/>
      <c r="DV37" s="42"/>
      <c r="DW37" s="256"/>
      <c r="DX37" s="42"/>
      <c r="DY37" s="256"/>
      <c r="DZ37" s="42"/>
      <c r="EA37" s="256"/>
      <c r="EB37" s="42"/>
      <c r="EC37" s="256"/>
      <c r="ED37" s="42"/>
      <c r="EE37" s="256"/>
      <c r="EF37" s="42"/>
      <c r="EG37" s="256"/>
      <c r="EH37" s="42"/>
      <c r="EI37" s="256"/>
      <c r="EJ37" s="42"/>
      <c r="EK37" s="256"/>
      <c r="EL37" s="42"/>
      <c r="EM37" s="256"/>
      <c r="EN37" s="42"/>
      <c r="EO37" s="256"/>
      <c r="EP37" s="42"/>
      <c r="EQ37" s="256"/>
      <c r="ER37" s="42"/>
      <c r="ES37" s="256"/>
      <c r="ET37" s="42"/>
      <c r="EU37" s="256"/>
      <c r="EV37" s="42"/>
      <c r="EW37" s="256"/>
      <c r="EX37" s="42"/>
      <c r="EY37" s="256"/>
      <c r="EZ37" s="42"/>
      <c r="FA37" s="256"/>
      <c r="FB37" s="42"/>
      <c r="FC37" s="256"/>
      <c r="FD37" s="42"/>
      <c r="FE37" s="256"/>
      <c r="FF37" s="42"/>
      <c r="FG37" s="256"/>
      <c r="FH37" s="596" t="s">
        <v>1087</v>
      </c>
      <c r="FI37" s="597">
        <f>SUM(D37:FF37)</f>
        <v>0</v>
      </c>
      <c r="FJ37" s="332"/>
    </row>
    <row r="38" spans="1:168" ht="15.75" thickBot="1" x14ac:dyDescent="0.3">
      <c r="A38" s="244"/>
      <c r="B38" s="544"/>
      <c r="C38" s="117"/>
      <c r="D38" s="267"/>
      <c r="E38" s="268"/>
      <c r="F38" s="267"/>
      <c r="G38" s="268"/>
      <c r="H38" s="267"/>
      <c r="I38" s="268"/>
      <c r="J38" s="267"/>
      <c r="K38" s="268"/>
      <c r="L38" s="267"/>
      <c r="M38" s="268"/>
      <c r="N38" s="267"/>
      <c r="O38" s="268"/>
      <c r="P38" s="267"/>
      <c r="Q38" s="268"/>
      <c r="R38" s="267"/>
      <c r="S38" s="268"/>
      <c r="T38" s="267"/>
      <c r="U38" s="268"/>
      <c r="V38" s="267"/>
      <c r="W38" s="268"/>
      <c r="X38" s="267"/>
      <c r="Y38" s="268"/>
      <c r="Z38" s="267"/>
      <c r="AA38" s="268"/>
      <c r="AB38" s="267"/>
      <c r="AC38" s="268"/>
      <c r="AD38" s="267"/>
      <c r="AE38" s="268"/>
      <c r="AF38" s="267"/>
      <c r="AG38" s="268"/>
      <c r="AH38" s="267"/>
      <c r="AI38" s="268"/>
      <c r="AJ38" s="267"/>
      <c r="AK38" s="268"/>
      <c r="AL38" s="267"/>
      <c r="AM38" s="268"/>
      <c r="AN38" s="267"/>
      <c r="AO38" s="268"/>
      <c r="AP38" s="267"/>
      <c r="AQ38" s="63"/>
      <c r="AR38" s="267"/>
      <c r="AS38" s="268"/>
      <c r="AT38" s="267"/>
      <c r="AU38" s="268"/>
      <c r="AV38" s="267"/>
      <c r="AW38" s="268"/>
      <c r="AX38" s="267"/>
      <c r="AY38" s="268"/>
      <c r="AZ38" s="267"/>
      <c r="BA38" s="268"/>
      <c r="BB38" s="267"/>
      <c r="BC38" s="268"/>
      <c r="BD38" s="267"/>
      <c r="BE38" s="268"/>
      <c r="BF38" s="267"/>
      <c r="BG38" s="268"/>
      <c r="BH38" s="267"/>
      <c r="BI38" s="268"/>
      <c r="BJ38" s="267"/>
      <c r="BK38" s="268"/>
      <c r="BL38" s="267"/>
      <c r="BM38" s="268"/>
      <c r="BN38" s="267"/>
      <c r="BO38" s="268"/>
      <c r="BP38" s="267"/>
      <c r="BQ38" s="268"/>
      <c r="BR38" s="267"/>
      <c r="BS38" s="268"/>
      <c r="BT38" s="267"/>
      <c r="BU38" s="268"/>
      <c r="BV38" s="267"/>
      <c r="BW38" s="268"/>
      <c r="BX38" s="267"/>
      <c r="BY38" s="268"/>
      <c r="BZ38" s="267"/>
      <c r="CA38" s="268"/>
      <c r="CB38" s="267"/>
      <c r="CC38" s="268"/>
      <c r="CD38" s="267"/>
      <c r="CE38" s="63"/>
      <c r="CF38" s="267"/>
      <c r="CG38" s="268"/>
      <c r="CH38" s="267"/>
      <c r="CI38" s="268"/>
      <c r="CJ38" s="267"/>
      <c r="CK38" s="268"/>
      <c r="CL38" s="267"/>
      <c r="CM38" s="268"/>
      <c r="CN38" s="267"/>
      <c r="CO38" s="268"/>
      <c r="CP38" s="267"/>
      <c r="CQ38" s="268"/>
      <c r="CR38" s="267"/>
      <c r="CS38" s="268"/>
      <c r="CT38" s="267"/>
      <c r="CU38" s="268"/>
      <c r="CV38" s="267"/>
      <c r="CW38" s="268"/>
      <c r="CX38" s="267"/>
      <c r="CY38" s="268"/>
      <c r="CZ38" s="267"/>
      <c r="DA38" s="268"/>
      <c r="DB38" s="267"/>
      <c r="DC38" s="268"/>
      <c r="DD38" s="267"/>
      <c r="DE38" s="268"/>
      <c r="DF38" s="267"/>
      <c r="DG38" s="268"/>
      <c r="DH38" s="267"/>
      <c r="DI38" s="268"/>
      <c r="DJ38" s="267"/>
      <c r="DK38" s="268"/>
      <c r="DL38" s="267"/>
      <c r="DM38" s="268"/>
      <c r="DN38" s="267"/>
      <c r="DO38" s="268"/>
      <c r="DP38" s="267"/>
      <c r="DQ38" s="268"/>
      <c r="DR38" s="267"/>
      <c r="DS38" s="63"/>
      <c r="DT38" s="267"/>
      <c r="DU38" s="268"/>
      <c r="DV38" s="267"/>
      <c r="DW38" s="268"/>
      <c r="DX38" s="267"/>
      <c r="DY38" s="268"/>
      <c r="DZ38" s="267"/>
      <c r="EA38" s="268"/>
      <c r="EB38" s="267"/>
      <c r="EC38" s="268"/>
      <c r="ED38" s="267"/>
      <c r="EE38" s="268"/>
      <c r="EF38" s="267"/>
      <c r="EG38" s="268"/>
      <c r="EH38" s="267"/>
      <c r="EI38" s="268"/>
      <c r="EJ38" s="267"/>
      <c r="EK38" s="268"/>
      <c r="EL38" s="267"/>
      <c r="EM38" s="268"/>
      <c r="EN38" s="267"/>
      <c r="EO38" s="268"/>
      <c r="EP38" s="267"/>
      <c r="EQ38" s="268"/>
      <c r="ER38" s="267"/>
      <c r="ES38" s="268"/>
      <c r="ET38" s="267"/>
      <c r="EU38" s="268"/>
      <c r="EV38" s="267"/>
      <c r="EW38" s="268"/>
      <c r="EX38" s="267"/>
      <c r="EY38" s="268"/>
      <c r="EZ38" s="267"/>
      <c r="FA38" s="268"/>
      <c r="FB38" s="267"/>
      <c r="FC38" s="268"/>
      <c r="FD38" s="267"/>
      <c r="FE38" s="268"/>
      <c r="FF38" s="267"/>
      <c r="FG38" s="63"/>
      <c r="FH38" s="490"/>
      <c r="FI38" s="596"/>
      <c r="FJ38" s="332"/>
    </row>
    <row r="39" spans="1:168" ht="30" customHeight="1" thickBot="1" x14ac:dyDescent="0.3">
      <c r="A39" s="244"/>
      <c r="B39" s="347" t="s">
        <v>444</v>
      </c>
      <c r="C39" s="347" t="s">
        <v>1091</v>
      </c>
      <c r="D39" s="42"/>
      <c r="E39" s="268"/>
      <c r="F39" s="42"/>
      <c r="G39" s="268"/>
      <c r="H39" s="42"/>
      <c r="I39" s="268"/>
      <c r="J39" s="42"/>
      <c r="K39" s="268"/>
      <c r="L39" s="42"/>
      <c r="M39" s="268"/>
      <c r="N39" s="42"/>
      <c r="O39" s="268"/>
      <c r="P39" s="42"/>
      <c r="Q39" s="268"/>
      <c r="R39" s="42"/>
      <c r="S39" s="268"/>
      <c r="T39" s="42"/>
      <c r="U39" s="268"/>
      <c r="V39" s="42"/>
      <c r="X39" s="42"/>
      <c r="Y39" s="268"/>
      <c r="Z39" s="42"/>
      <c r="AA39" s="268"/>
      <c r="AB39" s="42"/>
      <c r="AC39" s="268"/>
      <c r="AD39" s="42"/>
      <c r="AE39" s="268"/>
      <c r="AF39" s="42"/>
      <c r="AG39" s="268"/>
      <c r="AH39" s="42"/>
      <c r="AI39" s="268"/>
      <c r="AJ39" s="42"/>
      <c r="AK39" s="268"/>
      <c r="AL39" s="42"/>
      <c r="AM39" s="268"/>
      <c r="AN39" s="42"/>
      <c r="AO39" s="268"/>
      <c r="AP39" s="42"/>
      <c r="AQ39" s="63"/>
      <c r="AR39" s="42"/>
      <c r="AS39" s="268"/>
      <c r="AT39" s="42"/>
      <c r="AU39" s="268"/>
      <c r="AV39" s="42"/>
      <c r="AW39" s="268"/>
      <c r="AX39" s="42"/>
      <c r="AY39" s="268"/>
      <c r="AZ39" s="42"/>
      <c r="BA39" s="268"/>
      <c r="BB39" s="42"/>
      <c r="BC39" s="268"/>
      <c r="BD39" s="42"/>
      <c r="BE39" s="268"/>
      <c r="BF39" s="42"/>
      <c r="BG39" s="268"/>
      <c r="BH39" s="42"/>
      <c r="BI39" s="268"/>
      <c r="BJ39" s="42"/>
      <c r="BK39" s="256"/>
      <c r="BL39" s="42"/>
      <c r="BM39" s="268"/>
      <c r="BN39" s="42"/>
      <c r="BO39" s="268"/>
      <c r="BP39" s="42"/>
      <c r="BQ39" s="268"/>
      <c r="BR39" s="42"/>
      <c r="BS39" s="268"/>
      <c r="BT39" s="42"/>
      <c r="BU39" s="268"/>
      <c r="BV39" s="42"/>
      <c r="BW39" s="268"/>
      <c r="BX39" s="42"/>
      <c r="BY39" s="268"/>
      <c r="BZ39" s="42"/>
      <c r="CA39" s="268"/>
      <c r="CB39" s="42"/>
      <c r="CC39" s="268"/>
      <c r="CD39" s="42"/>
      <c r="CE39" s="268"/>
      <c r="CF39" s="42"/>
      <c r="CG39" s="268"/>
      <c r="CH39" s="42"/>
      <c r="CI39" s="268"/>
      <c r="CJ39" s="42"/>
      <c r="CK39" s="268"/>
      <c r="CL39" s="42"/>
      <c r="CM39" s="268"/>
      <c r="CN39" s="42"/>
      <c r="CO39" s="268"/>
      <c r="CP39" s="42"/>
      <c r="CQ39" s="268"/>
      <c r="CR39" s="42"/>
      <c r="CS39" s="268"/>
      <c r="CT39" s="42"/>
      <c r="CU39" s="268"/>
      <c r="CV39" s="42"/>
      <c r="CW39" s="268"/>
      <c r="CX39" s="42"/>
      <c r="CY39" s="256"/>
      <c r="CZ39" s="42"/>
      <c r="DA39" s="268"/>
      <c r="DB39" s="42"/>
      <c r="DC39" s="268"/>
      <c r="DD39" s="42"/>
      <c r="DE39" s="268"/>
      <c r="DF39" s="42"/>
      <c r="DG39" s="268"/>
      <c r="DH39" s="42"/>
      <c r="DI39" s="268"/>
      <c r="DJ39" s="42"/>
      <c r="DK39" s="268"/>
      <c r="DL39" s="42"/>
      <c r="DM39" s="268"/>
      <c r="DN39" s="42"/>
      <c r="DO39" s="268"/>
      <c r="DP39" s="42"/>
      <c r="DQ39" s="268"/>
      <c r="DR39" s="42"/>
      <c r="DS39" s="268"/>
      <c r="DT39" s="42"/>
      <c r="DU39" s="268"/>
      <c r="DV39" s="42"/>
      <c r="DW39" s="268"/>
      <c r="DX39" s="42"/>
      <c r="DY39" s="268"/>
      <c r="DZ39" s="42"/>
      <c r="EA39" s="268"/>
      <c r="EB39" s="42"/>
      <c r="EC39" s="268"/>
      <c r="ED39" s="42"/>
      <c r="EE39" s="268"/>
      <c r="EF39" s="42"/>
      <c r="EG39" s="268"/>
      <c r="EH39" s="42"/>
      <c r="EI39" s="268"/>
      <c r="EJ39" s="42"/>
      <c r="EK39" s="268"/>
      <c r="EL39" s="42"/>
      <c r="EM39" s="256"/>
      <c r="EN39" s="42"/>
      <c r="EO39" s="268"/>
      <c r="EP39" s="42"/>
      <c r="EQ39" s="268"/>
      <c r="ER39" s="42"/>
      <c r="ES39" s="268"/>
      <c r="ET39" s="42"/>
      <c r="EU39" s="268"/>
      <c r="EV39" s="42"/>
      <c r="EW39" s="268"/>
      <c r="EX39" s="42"/>
      <c r="EY39" s="268"/>
      <c r="EZ39" s="42"/>
      <c r="FA39" s="268"/>
      <c r="FB39" s="42"/>
      <c r="FC39" s="268"/>
      <c r="FD39" s="42"/>
      <c r="FE39" s="268"/>
      <c r="FF39" s="42"/>
      <c r="FG39" s="268"/>
      <c r="FH39" s="596" t="s">
        <v>1088</v>
      </c>
      <c r="FI39" s="597">
        <f>SUM(D39:FF39)</f>
        <v>0</v>
      </c>
    </row>
    <row r="40" spans="1:168" ht="15.75" thickBot="1" x14ac:dyDescent="0.3">
      <c r="A40" s="244"/>
      <c r="B40" s="347"/>
      <c r="C40" s="347"/>
      <c r="D40" s="267"/>
      <c r="E40" s="268"/>
      <c r="F40" s="267"/>
      <c r="G40" s="268"/>
      <c r="H40" s="267"/>
      <c r="I40" s="268"/>
      <c r="J40" s="267"/>
      <c r="K40" s="268"/>
      <c r="L40" s="267"/>
      <c r="M40" s="268"/>
      <c r="N40" s="267"/>
      <c r="O40" s="268"/>
      <c r="P40" s="267"/>
      <c r="Q40" s="268"/>
      <c r="R40" s="267"/>
      <c r="S40" s="268"/>
      <c r="T40" s="267"/>
      <c r="U40" s="268"/>
      <c r="V40" s="267"/>
      <c r="X40" s="267"/>
      <c r="Y40" s="268"/>
      <c r="Z40" s="267"/>
      <c r="AA40" s="268"/>
      <c r="AB40" s="267"/>
      <c r="AC40" s="268"/>
      <c r="AD40" s="267"/>
      <c r="AE40" s="268"/>
      <c r="AF40" s="267"/>
      <c r="AG40" s="268"/>
      <c r="AH40" s="267"/>
      <c r="AI40" s="268"/>
      <c r="AJ40" s="267"/>
      <c r="AK40" s="268"/>
      <c r="AL40" s="267"/>
      <c r="AM40" s="268"/>
      <c r="AN40" s="267"/>
      <c r="AO40" s="268"/>
      <c r="AP40" s="267"/>
      <c r="AQ40" s="63"/>
      <c r="AR40" s="267"/>
      <c r="AS40" s="268"/>
      <c r="AT40" s="267"/>
      <c r="AU40" s="268"/>
      <c r="AV40" s="267"/>
      <c r="AW40" s="268"/>
      <c r="AX40" s="267"/>
      <c r="AY40" s="268"/>
      <c r="AZ40" s="267"/>
      <c r="BA40" s="268"/>
      <c r="BB40" s="267"/>
      <c r="BC40" s="268"/>
      <c r="BD40" s="267"/>
      <c r="BE40" s="268"/>
      <c r="BF40" s="267"/>
      <c r="BG40" s="268"/>
      <c r="BH40" s="267"/>
      <c r="BI40" s="268"/>
      <c r="BJ40" s="267"/>
      <c r="BK40" s="256"/>
      <c r="BL40" s="267"/>
      <c r="BM40" s="268"/>
      <c r="BN40" s="267"/>
      <c r="BO40" s="268"/>
      <c r="BP40" s="267"/>
      <c r="BQ40" s="268"/>
      <c r="BR40" s="267"/>
      <c r="BS40" s="268"/>
      <c r="BT40" s="267"/>
      <c r="BU40" s="268"/>
      <c r="BV40" s="267"/>
      <c r="BW40" s="268"/>
      <c r="BX40" s="267"/>
      <c r="BY40" s="268"/>
      <c r="BZ40" s="267"/>
      <c r="CA40" s="268"/>
      <c r="CB40" s="267"/>
      <c r="CC40" s="268"/>
      <c r="CD40" s="267"/>
      <c r="CE40" s="63"/>
      <c r="CF40" s="267"/>
      <c r="CG40" s="268"/>
      <c r="CH40" s="267"/>
      <c r="CI40" s="268"/>
      <c r="CJ40" s="267"/>
      <c r="CK40" s="268"/>
      <c r="CL40" s="267"/>
      <c r="CM40" s="268"/>
      <c r="CN40" s="267"/>
      <c r="CO40" s="268"/>
      <c r="CP40" s="267"/>
      <c r="CQ40" s="268"/>
      <c r="CR40" s="267"/>
      <c r="CS40" s="268"/>
      <c r="CT40" s="267"/>
      <c r="CU40" s="268"/>
      <c r="CV40" s="267"/>
      <c r="CW40" s="268"/>
      <c r="CX40" s="267"/>
      <c r="CY40" s="256"/>
      <c r="CZ40" s="267"/>
      <c r="DA40" s="268"/>
      <c r="DB40" s="267"/>
      <c r="DC40" s="268"/>
      <c r="DD40" s="267"/>
      <c r="DE40" s="268"/>
      <c r="DF40" s="267"/>
      <c r="DG40" s="268"/>
      <c r="DH40" s="267"/>
      <c r="DI40" s="268"/>
      <c r="DJ40" s="267"/>
      <c r="DK40" s="268"/>
      <c r="DL40" s="267"/>
      <c r="DM40" s="268"/>
      <c r="DN40" s="267"/>
      <c r="DO40" s="268"/>
      <c r="DP40" s="267"/>
      <c r="DQ40" s="268"/>
      <c r="DR40" s="267"/>
      <c r="DS40" s="63"/>
      <c r="DT40" s="267"/>
      <c r="DU40" s="268"/>
      <c r="DV40" s="267"/>
      <c r="DW40" s="268"/>
      <c r="DX40" s="267"/>
      <c r="DY40" s="268"/>
      <c r="DZ40" s="267"/>
      <c r="EA40" s="268"/>
      <c r="EB40" s="267"/>
      <c r="EC40" s="268"/>
      <c r="ED40" s="267"/>
      <c r="EE40" s="268"/>
      <c r="EF40" s="267"/>
      <c r="EG40" s="268"/>
      <c r="EH40" s="267"/>
      <c r="EI40" s="268"/>
      <c r="EJ40" s="267"/>
      <c r="EK40" s="268"/>
      <c r="EL40" s="267"/>
      <c r="EM40" s="256"/>
      <c r="EN40" s="267"/>
      <c r="EO40" s="268"/>
      <c r="EP40" s="267"/>
      <c r="EQ40" s="268"/>
      <c r="ER40" s="267"/>
      <c r="ES40" s="268"/>
      <c r="ET40" s="267"/>
      <c r="EU40" s="268"/>
      <c r="EV40" s="267"/>
      <c r="EW40" s="268"/>
      <c r="EX40" s="267"/>
      <c r="EY40" s="268"/>
      <c r="EZ40" s="267"/>
      <c r="FA40" s="268"/>
      <c r="FB40" s="267"/>
      <c r="FC40" s="268"/>
      <c r="FD40" s="267"/>
      <c r="FE40" s="268"/>
      <c r="FF40" s="267"/>
      <c r="FG40" s="63"/>
      <c r="FH40" s="596"/>
      <c r="FI40" s="596"/>
    </row>
    <row r="41" spans="1:168" ht="30" customHeight="1" thickBot="1" x14ac:dyDescent="0.3">
      <c r="A41" s="244" t="s">
        <v>27</v>
      </c>
      <c r="B41" s="812" t="s">
        <v>1155</v>
      </c>
      <c r="C41" s="848"/>
      <c r="D41" s="42"/>
      <c r="F41" s="42"/>
      <c r="H41" s="42"/>
      <c r="J41" s="42"/>
      <c r="L41" s="42"/>
      <c r="N41" s="42"/>
      <c r="P41" s="42"/>
      <c r="R41" s="42"/>
      <c r="T41" s="42"/>
      <c r="V41" s="42"/>
      <c r="X41" s="42"/>
      <c r="Y41" s="256"/>
      <c r="Z41" s="42"/>
      <c r="AA41" s="256"/>
      <c r="AB41" s="42"/>
      <c r="AC41" s="256"/>
      <c r="AD41" s="42"/>
      <c r="AE41" s="256"/>
      <c r="AF41" s="42"/>
      <c r="AG41" s="256"/>
      <c r="AH41" s="42"/>
      <c r="AI41" s="256"/>
      <c r="AJ41" s="42"/>
      <c r="AK41" s="256"/>
      <c r="AL41" s="42"/>
      <c r="AM41" s="256"/>
      <c r="AN41" s="42"/>
      <c r="AO41" s="256"/>
      <c r="AP41" s="42"/>
      <c r="AQ41" s="63"/>
      <c r="AR41" s="42"/>
      <c r="AS41" s="256"/>
      <c r="AT41" s="42"/>
      <c r="AU41" s="256"/>
      <c r="AV41" s="42"/>
      <c r="AW41" s="256"/>
      <c r="AX41" s="42"/>
      <c r="AY41" s="256"/>
      <c r="AZ41" s="42"/>
      <c r="BA41" s="256"/>
      <c r="BB41" s="42"/>
      <c r="BC41" s="256"/>
      <c r="BD41" s="42"/>
      <c r="BE41" s="256"/>
      <c r="BF41" s="42"/>
      <c r="BG41" s="256"/>
      <c r="BH41" s="42"/>
      <c r="BI41" s="256"/>
      <c r="BJ41" s="42"/>
      <c r="BK41" s="256"/>
      <c r="BL41" s="42"/>
      <c r="BM41" s="256"/>
      <c r="BN41" s="42"/>
      <c r="BO41" s="256"/>
      <c r="BP41" s="42"/>
      <c r="BQ41" s="256"/>
      <c r="BR41" s="42"/>
      <c r="BS41" s="256"/>
      <c r="BT41" s="42"/>
      <c r="BU41" s="256"/>
      <c r="BV41" s="42"/>
      <c r="BW41" s="256"/>
      <c r="BX41" s="42"/>
      <c r="BY41" s="256"/>
      <c r="BZ41" s="42"/>
      <c r="CA41" s="256"/>
      <c r="CB41" s="42"/>
      <c r="CC41" s="256"/>
      <c r="CD41" s="42"/>
      <c r="CE41" s="63"/>
      <c r="CF41" s="42"/>
      <c r="CG41" s="256"/>
      <c r="CH41" s="42"/>
      <c r="CI41" s="256"/>
      <c r="CJ41" s="42"/>
      <c r="CK41" s="256"/>
      <c r="CL41" s="42"/>
      <c r="CM41" s="256"/>
      <c r="CN41" s="42"/>
      <c r="CO41" s="256"/>
      <c r="CP41" s="42"/>
      <c r="CQ41" s="256"/>
      <c r="CR41" s="42"/>
      <c r="CS41" s="256"/>
      <c r="CT41" s="42"/>
      <c r="CU41" s="256"/>
      <c r="CV41" s="42"/>
      <c r="CW41" s="256"/>
      <c r="CX41" s="42"/>
      <c r="CY41" s="256"/>
      <c r="CZ41" s="42"/>
      <c r="DA41" s="256"/>
      <c r="DB41" s="42"/>
      <c r="DC41" s="256"/>
      <c r="DD41" s="42"/>
      <c r="DE41" s="256"/>
      <c r="DF41" s="42"/>
      <c r="DG41" s="256"/>
      <c r="DH41" s="42"/>
      <c r="DI41" s="256"/>
      <c r="DJ41" s="42"/>
      <c r="DK41" s="256"/>
      <c r="DL41" s="42"/>
      <c r="DM41" s="256"/>
      <c r="DN41" s="42"/>
      <c r="DO41" s="256"/>
      <c r="DP41" s="42"/>
      <c r="DQ41" s="256"/>
      <c r="DR41" s="42"/>
      <c r="DS41" s="63"/>
      <c r="DT41" s="42"/>
      <c r="DU41" s="256"/>
      <c r="DV41" s="42"/>
      <c r="DW41" s="256"/>
      <c r="DX41" s="42"/>
      <c r="DY41" s="256"/>
      <c r="DZ41" s="42"/>
      <c r="EA41" s="256"/>
      <c r="EB41" s="42"/>
      <c r="EC41" s="256"/>
      <c r="ED41" s="42"/>
      <c r="EE41" s="256"/>
      <c r="EF41" s="42"/>
      <c r="EG41" s="256"/>
      <c r="EH41" s="42"/>
      <c r="EI41" s="256"/>
      <c r="EJ41" s="42"/>
      <c r="EK41" s="256"/>
      <c r="EL41" s="42"/>
      <c r="EM41" s="256"/>
      <c r="EN41" s="42"/>
      <c r="EO41" s="256"/>
      <c r="EP41" s="42"/>
      <c r="EQ41" s="256"/>
      <c r="ER41" s="42"/>
      <c r="ES41" s="256"/>
      <c r="ET41" s="42"/>
      <c r="EU41" s="256"/>
      <c r="EV41" s="42"/>
      <c r="EW41" s="256"/>
      <c r="EX41" s="42"/>
      <c r="EY41" s="256"/>
      <c r="EZ41" s="42"/>
      <c r="FA41" s="256"/>
      <c r="FB41" s="42"/>
      <c r="FC41" s="256"/>
      <c r="FD41" s="42"/>
      <c r="FE41" s="256"/>
      <c r="FF41" s="42"/>
      <c r="FG41" s="63"/>
      <c r="FH41" s="596" t="s">
        <v>1092</v>
      </c>
      <c r="FI41" s="597">
        <f>SUM(D41:FF41)</f>
        <v>0</v>
      </c>
    </row>
    <row r="42" spans="1:168" ht="15.75" thickBot="1" x14ac:dyDescent="0.3">
      <c r="A42" s="244"/>
      <c r="B42" s="117"/>
      <c r="C42" s="543"/>
      <c r="D42" s="267"/>
      <c r="E42" s="268"/>
      <c r="F42" s="267"/>
      <c r="G42" s="268"/>
      <c r="H42" s="267"/>
      <c r="I42" s="268"/>
      <c r="J42" s="267"/>
      <c r="K42" s="268"/>
      <c r="L42" s="267"/>
      <c r="M42" s="268"/>
      <c r="N42" s="267"/>
      <c r="O42" s="268"/>
      <c r="P42" s="267"/>
      <c r="Q42" s="268"/>
      <c r="R42" s="267"/>
      <c r="S42" s="268"/>
      <c r="T42" s="267"/>
      <c r="U42" s="268"/>
      <c r="V42" s="267"/>
      <c r="X42" s="267"/>
      <c r="Y42" s="268"/>
      <c r="Z42" s="267"/>
      <c r="AA42" s="268"/>
      <c r="AB42" s="267"/>
      <c r="AC42" s="268"/>
      <c r="AD42" s="267"/>
      <c r="AE42" s="268"/>
      <c r="AF42" s="267"/>
      <c r="AG42" s="268"/>
      <c r="AH42" s="267"/>
      <c r="AI42" s="268"/>
      <c r="AJ42" s="267"/>
      <c r="AK42" s="268"/>
      <c r="AL42" s="267"/>
      <c r="AM42" s="268"/>
      <c r="AN42" s="267"/>
      <c r="AO42" s="268"/>
      <c r="AP42" s="267"/>
      <c r="AQ42" s="63"/>
      <c r="AR42" s="267"/>
      <c r="AS42" s="268"/>
      <c r="AT42" s="267"/>
      <c r="AU42" s="268"/>
      <c r="AV42" s="267"/>
      <c r="AW42" s="268"/>
      <c r="AX42" s="267"/>
      <c r="AY42" s="268"/>
      <c r="AZ42" s="267"/>
      <c r="BA42" s="268"/>
      <c r="BB42" s="267"/>
      <c r="BC42" s="268"/>
      <c r="BD42" s="267"/>
      <c r="BE42" s="268"/>
      <c r="BF42" s="267"/>
      <c r="BG42" s="268"/>
      <c r="BH42" s="267"/>
      <c r="BI42" s="268"/>
      <c r="BJ42" s="267"/>
      <c r="BK42" s="256"/>
      <c r="BL42" s="267"/>
      <c r="BM42" s="268"/>
      <c r="BN42" s="267"/>
      <c r="BO42" s="268"/>
      <c r="BP42" s="267"/>
      <c r="BQ42" s="268"/>
      <c r="BR42" s="267"/>
      <c r="BS42" s="268"/>
      <c r="BT42" s="267"/>
      <c r="BU42" s="268"/>
      <c r="BV42" s="267"/>
      <c r="BW42" s="268"/>
      <c r="BX42" s="267"/>
      <c r="BY42" s="268"/>
      <c r="BZ42" s="267"/>
      <c r="CA42" s="268"/>
      <c r="CB42" s="267"/>
      <c r="CC42" s="268"/>
      <c r="CD42" s="267"/>
      <c r="CE42" s="63"/>
      <c r="CF42" s="267"/>
      <c r="CG42" s="268"/>
      <c r="CH42" s="267"/>
      <c r="CI42" s="268"/>
      <c r="CJ42" s="267"/>
      <c r="CK42" s="268"/>
      <c r="CL42" s="267"/>
      <c r="CM42" s="268"/>
      <c r="CN42" s="267"/>
      <c r="CO42" s="268"/>
      <c r="CP42" s="267"/>
      <c r="CQ42" s="268"/>
      <c r="CR42" s="267"/>
      <c r="CS42" s="268"/>
      <c r="CT42" s="267"/>
      <c r="CU42" s="268"/>
      <c r="CV42" s="267"/>
      <c r="CW42" s="268"/>
      <c r="CX42" s="267"/>
      <c r="CY42" s="256"/>
      <c r="CZ42" s="267"/>
      <c r="DA42" s="268"/>
      <c r="DB42" s="267"/>
      <c r="DC42" s="268"/>
      <c r="DD42" s="267"/>
      <c r="DE42" s="268"/>
      <c r="DF42" s="267"/>
      <c r="DG42" s="268"/>
      <c r="DH42" s="267"/>
      <c r="DI42" s="268"/>
      <c r="DJ42" s="267"/>
      <c r="DK42" s="268"/>
      <c r="DL42" s="267"/>
      <c r="DM42" s="268"/>
      <c r="DN42" s="267"/>
      <c r="DO42" s="268"/>
      <c r="DP42" s="267"/>
      <c r="DQ42" s="268"/>
      <c r="DR42" s="267"/>
      <c r="DS42" s="63"/>
      <c r="DT42" s="267"/>
      <c r="DU42" s="268"/>
      <c r="DV42" s="267"/>
      <c r="DW42" s="268"/>
      <c r="DX42" s="267"/>
      <c r="DY42" s="268"/>
      <c r="DZ42" s="267"/>
      <c r="EA42" s="268"/>
      <c r="EB42" s="267"/>
      <c r="EC42" s="268"/>
      <c r="ED42" s="267"/>
      <c r="EE42" s="268"/>
      <c r="EF42" s="267"/>
      <c r="EG42" s="268"/>
      <c r="EH42" s="267"/>
      <c r="EI42" s="268"/>
      <c r="EJ42" s="267"/>
      <c r="EK42" s="268"/>
      <c r="EL42" s="267"/>
      <c r="EM42" s="256"/>
      <c r="EN42" s="267"/>
      <c r="EO42" s="268"/>
      <c r="EP42" s="267"/>
      <c r="EQ42" s="268"/>
      <c r="ER42" s="267"/>
      <c r="ES42" s="268"/>
      <c r="ET42" s="267"/>
      <c r="EU42" s="268"/>
      <c r="EV42" s="267"/>
      <c r="EW42" s="268"/>
      <c r="EX42" s="267"/>
      <c r="EY42" s="268"/>
      <c r="EZ42" s="267"/>
      <c r="FA42" s="268"/>
      <c r="FB42" s="267"/>
      <c r="FC42" s="268"/>
      <c r="FD42" s="267"/>
      <c r="FE42" s="268"/>
      <c r="FF42" s="267"/>
      <c r="FG42" s="63"/>
    </row>
    <row r="43" spans="1:168" ht="30" customHeight="1" thickBot="1" x14ac:dyDescent="0.3">
      <c r="A43" s="372" t="s">
        <v>28</v>
      </c>
      <c r="B43" s="812" t="s">
        <v>1156</v>
      </c>
      <c r="C43" s="812"/>
      <c r="D43" s="42"/>
      <c r="F43" s="42"/>
      <c r="H43" s="42"/>
      <c r="J43" s="42"/>
      <c r="L43" s="42"/>
      <c r="N43" s="42"/>
      <c r="P43" s="42"/>
      <c r="R43" s="42"/>
      <c r="T43" s="42"/>
      <c r="V43" s="42"/>
      <c r="X43" s="42"/>
      <c r="Y43" s="256"/>
      <c r="Z43" s="42"/>
      <c r="AA43" s="256"/>
      <c r="AB43" s="42"/>
      <c r="AC43" s="256"/>
      <c r="AD43" s="42"/>
      <c r="AE43" s="256"/>
      <c r="AF43" s="42"/>
      <c r="AG43" s="256"/>
      <c r="AH43" s="42"/>
      <c r="AI43" s="256"/>
      <c r="AJ43" s="42"/>
      <c r="AK43" s="256"/>
      <c r="AL43" s="42"/>
      <c r="AM43" s="256"/>
      <c r="AN43" s="42"/>
      <c r="AO43" s="256"/>
      <c r="AP43" s="42"/>
      <c r="AQ43" s="63"/>
      <c r="AR43" s="42"/>
      <c r="AS43" s="256"/>
      <c r="AT43" s="42"/>
      <c r="AU43" s="256"/>
      <c r="AV43" s="42"/>
      <c r="AW43" s="256"/>
      <c r="AX43" s="42"/>
      <c r="AY43" s="256"/>
      <c r="AZ43" s="42"/>
      <c r="BA43" s="256"/>
      <c r="BB43" s="42"/>
      <c r="BC43" s="256"/>
      <c r="BD43" s="42"/>
      <c r="BE43" s="256"/>
      <c r="BF43" s="42"/>
      <c r="BG43" s="256"/>
      <c r="BH43" s="42"/>
      <c r="BI43" s="256"/>
      <c r="BJ43" s="42"/>
      <c r="BK43" s="256"/>
      <c r="BL43" s="42"/>
      <c r="BM43" s="256"/>
      <c r="BN43" s="42"/>
      <c r="BO43" s="256"/>
      <c r="BP43" s="42"/>
      <c r="BQ43" s="256"/>
      <c r="BR43" s="42"/>
      <c r="BS43" s="256"/>
      <c r="BT43" s="42"/>
      <c r="BU43" s="256"/>
      <c r="BV43" s="42"/>
      <c r="BW43" s="256"/>
      <c r="BX43" s="42"/>
      <c r="BY43" s="256"/>
      <c r="BZ43" s="42"/>
      <c r="CA43" s="256"/>
      <c r="CB43" s="42"/>
      <c r="CC43" s="256"/>
      <c r="CD43" s="42"/>
      <c r="CE43" s="63"/>
      <c r="CF43" s="42"/>
      <c r="CG43" s="256"/>
      <c r="CH43" s="42"/>
      <c r="CI43" s="256"/>
      <c r="CJ43" s="42"/>
      <c r="CK43" s="256"/>
      <c r="CL43" s="42"/>
      <c r="CM43" s="256"/>
      <c r="CN43" s="42"/>
      <c r="CO43" s="256"/>
      <c r="CP43" s="42"/>
      <c r="CQ43" s="256"/>
      <c r="CR43" s="42"/>
      <c r="CS43" s="256"/>
      <c r="CT43" s="42"/>
      <c r="CU43" s="256"/>
      <c r="CV43" s="42"/>
      <c r="CW43" s="256"/>
      <c r="CX43" s="42"/>
      <c r="CY43" s="256"/>
      <c r="CZ43" s="42"/>
      <c r="DA43" s="256"/>
      <c r="DB43" s="42"/>
      <c r="DC43" s="256"/>
      <c r="DD43" s="42"/>
      <c r="DE43" s="256"/>
      <c r="DF43" s="42"/>
      <c r="DG43" s="256"/>
      <c r="DH43" s="42"/>
      <c r="DI43" s="256"/>
      <c r="DJ43" s="42"/>
      <c r="DK43" s="256"/>
      <c r="DL43" s="42"/>
      <c r="DM43" s="256"/>
      <c r="DN43" s="42"/>
      <c r="DO43" s="256"/>
      <c r="DP43" s="42"/>
      <c r="DQ43" s="256"/>
      <c r="DR43" s="42"/>
      <c r="DS43" s="63"/>
      <c r="DT43" s="42"/>
      <c r="DU43" s="256"/>
      <c r="DV43" s="42"/>
      <c r="DW43" s="256"/>
      <c r="DX43" s="42"/>
      <c r="DY43" s="256"/>
      <c r="DZ43" s="42"/>
      <c r="EA43" s="256"/>
      <c r="EB43" s="42"/>
      <c r="EC43" s="256"/>
      <c r="ED43" s="42"/>
      <c r="EE43" s="256"/>
      <c r="EF43" s="42"/>
      <c r="EG43" s="256"/>
      <c r="EH43" s="42"/>
      <c r="EI43" s="256"/>
      <c r="EJ43" s="42"/>
      <c r="EK43" s="256"/>
      <c r="EL43" s="42"/>
      <c r="EM43" s="256"/>
      <c r="EN43" s="42"/>
      <c r="EO43" s="256"/>
      <c r="EP43" s="42"/>
      <c r="EQ43" s="256"/>
      <c r="ER43" s="42"/>
      <c r="ES43" s="256"/>
      <c r="ET43" s="42"/>
      <c r="EU43" s="256"/>
      <c r="EV43" s="42"/>
      <c r="EW43" s="256"/>
      <c r="EX43" s="42"/>
      <c r="EY43" s="256"/>
      <c r="EZ43" s="42"/>
      <c r="FA43" s="256"/>
      <c r="FB43" s="42"/>
      <c r="FC43" s="256"/>
      <c r="FD43" s="42"/>
      <c r="FE43" s="256"/>
      <c r="FF43" s="42"/>
      <c r="FG43" s="63"/>
      <c r="FH43" s="596" t="s">
        <v>1095</v>
      </c>
      <c r="FI43" s="597">
        <f>SUM(D43:FF43)</f>
        <v>0</v>
      </c>
    </row>
    <row r="44" spans="1:168" ht="15.75" thickBot="1" x14ac:dyDescent="0.3">
      <c r="A44" s="244"/>
      <c r="B44" s="117"/>
      <c r="C44" s="543"/>
      <c r="D44" s="267"/>
      <c r="E44" s="268"/>
      <c r="F44" s="267"/>
      <c r="G44" s="268"/>
      <c r="H44" s="267"/>
      <c r="I44" s="268"/>
      <c r="J44" s="267"/>
      <c r="K44" s="268"/>
      <c r="L44" s="267"/>
      <c r="M44" s="268"/>
      <c r="N44" s="267"/>
      <c r="O44" s="268"/>
      <c r="P44" s="267"/>
      <c r="Q44" s="268"/>
      <c r="R44" s="267"/>
      <c r="S44" s="268"/>
      <c r="T44" s="267"/>
      <c r="U44" s="268"/>
      <c r="V44" s="267"/>
      <c r="X44" s="267"/>
      <c r="Y44" s="268"/>
      <c r="Z44" s="267"/>
      <c r="AA44" s="268"/>
      <c r="AB44" s="267"/>
      <c r="AC44" s="268"/>
      <c r="AD44" s="267"/>
      <c r="AE44" s="268"/>
      <c r="AF44" s="267"/>
      <c r="AG44" s="268"/>
      <c r="AH44" s="267"/>
      <c r="AI44" s="268"/>
      <c r="AJ44" s="267"/>
      <c r="AK44" s="268"/>
      <c r="AL44" s="267"/>
      <c r="AM44" s="268"/>
      <c r="AN44" s="267"/>
      <c r="AO44" s="268"/>
      <c r="AP44" s="267"/>
      <c r="AQ44" s="63"/>
      <c r="AR44" s="267"/>
      <c r="AS44" s="268"/>
      <c r="AT44" s="267"/>
      <c r="AU44" s="268"/>
      <c r="AV44" s="267"/>
      <c r="AW44" s="268"/>
      <c r="AX44" s="267"/>
      <c r="AY44" s="268"/>
      <c r="AZ44" s="267"/>
      <c r="BA44" s="268"/>
      <c r="BB44" s="267"/>
      <c r="BC44" s="268"/>
      <c r="BD44" s="267"/>
      <c r="BE44" s="268"/>
      <c r="BF44" s="267"/>
      <c r="BG44" s="268"/>
      <c r="BH44" s="267"/>
      <c r="BI44" s="268"/>
      <c r="BJ44" s="267"/>
      <c r="BK44" s="256"/>
      <c r="BL44" s="267"/>
      <c r="BM44" s="268"/>
      <c r="BN44" s="267"/>
      <c r="BO44" s="268"/>
      <c r="BP44" s="267"/>
      <c r="BQ44" s="268"/>
      <c r="BR44" s="267"/>
      <c r="BS44" s="268"/>
      <c r="BT44" s="267"/>
      <c r="BU44" s="268"/>
      <c r="BV44" s="267"/>
      <c r="BW44" s="268"/>
      <c r="BX44" s="267"/>
      <c r="BY44" s="268"/>
      <c r="BZ44" s="267"/>
      <c r="CA44" s="268"/>
      <c r="CB44" s="267"/>
      <c r="CC44" s="268"/>
      <c r="CD44" s="267"/>
      <c r="CE44" s="63"/>
      <c r="CF44" s="267"/>
      <c r="CG44" s="268"/>
      <c r="CH44" s="267"/>
      <c r="CI44" s="268"/>
      <c r="CJ44" s="267"/>
      <c r="CK44" s="268"/>
      <c r="CL44" s="267"/>
      <c r="CM44" s="268"/>
      <c r="CN44" s="267"/>
      <c r="CO44" s="268"/>
      <c r="CP44" s="267"/>
      <c r="CQ44" s="268"/>
      <c r="CR44" s="267"/>
      <c r="CS44" s="268"/>
      <c r="CT44" s="267"/>
      <c r="CU44" s="268"/>
      <c r="CV44" s="267"/>
      <c r="CW44" s="268"/>
      <c r="CX44" s="267"/>
      <c r="CY44" s="256"/>
      <c r="CZ44" s="267"/>
      <c r="DA44" s="268"/>
      <c r="DB44" s="267"/>
      <c r="DC44" s="268"/>
      <c r="DD44" s="267"/>
      <c r="DE44" s="268"/>
      <c r="DF44" s="267"/>
      <c r="DG44" s="268"/>
      <c r="DH44" s="267"/>
      <c r="DI44" s="268"/>
      <c r="DJ44" s="267"/>
      <c r="DK44" s="268"/>
      <c r="DL44" s="267"/>
      <c r="DM44" s="268"/>
      <c r="DN44" s="267"/>
      <c r="DO44" s="268"/>
      <c r="DP44" s="267"/>
      <c r="DQ44" s="268"/>
      <c r="DR44" s="267"/>
      <c r="DS44" s="63"/>
      <c r="DT44" s="267"/>
      <c r="DU44" s="268"/>
      <c r="DV44" s="267"/>
      <c r="DW44" s="268"/>
      <c r="DX44" s="267"/>
      <c r="DY44" s="268"/>
      <c r="DZ44" s="267"/>
      <c r="EA44" s="268"/>
      <c r="EB44" s="267"/>
      <c r="EC44" s="268"/>
      <c r="ED44" s="267"/>
      <c r="EE44" s="268"/>
      <c r="EF44" s="267"/>
      <c r="EG44" s="268"/>
      <c r="EH44" s="267"/>
      <c r="EI44" s="268"/>
      <c r="EJ44" s="267"/>
      <c r="EK44" s="268"/>
      <c r="EL44" s="267"/>
      <c r="EM44" s="256"/>
      <c r="EN44" s="267"/>
      <c r="EO44" s="268"/>
      <c r="EP44" s="267"/>
      <c r="EQ44" s="268"/>
      <c r="ER44" s="267"/>
      <c r="ES44" s="268"/>
      <c r="ET44" s="267"/>
      <c r="EU44" s="268"/>
      <c r="EV44" s="267"/>
      <c r="EW44" s="268"/>
      <c r="EX44" s="267"/>
      <c r="EY44" s="268"/>
      <c r="EZ44" s="267"/>
      <c r="FA44" s="268"/>
      <c r="FB44" s="267"/>
      <c r="FC44" s="268"/>
      <c r="FD44" s="267"/>
      <c r="FE44" s="268"/>
      <c r="FF44" s="267"/>
      <c r="FG44" s="63"/>
    </row>
    <row r="45" spans="1:168" ht="30" customHeight="1" thickBot="1" x14ac:dyDescent="0.3">
      <c r="A45" s="244"/>
      <c r="B45" s="383" t="s">
        <v>448</v>
      </c>
      <c r="C45" s="479" t="s">
        <v>1101</v>
      </c>
      <c r="D45" s="42"/>
      <c r="E45" s="212"/>
      <c r="F45" s="42"/>
      <c r="G45" s="212"/>
      <c r="H45" s="42"/>
      <c r="I45" s="212"/>
      <c r="J45" s="42"/>
      <c r="K45" s="212"/>
      <c r="L45" s="42"/>
      <c r="M45" s="212"/>
      <c r="N45" s="42"/>
      <c r="O45" s="212"/>
      <c r="P45" s="42"/>
      <c r="Q45" s="212"/>
      <c r="R45" s="42"/>
      <c r="S45" s="212"/>
      <c r="T45" s="42"/>
      <c r="U45" s="212"/>
      <c r="V45" s="42"/>
      <c r="W45" s="212"/>
      <c r="X45" s="42"/>
      <c r="Y45" s="212"/>
      <c r="Z45" s="42"/>
      <c r="AA45" s="212"/>
      <c r="AB45" s="42"/>
      <c r="AC45" s="212"/>
      <c r="AD45" s="42"/>
      <c r="AE45" s="212"/>
      <c r="AF45" s="42"/>
      <c r="AG45" s="212"/>
      <c r="AH45" s="42"/>
      <c r="AI45" s="212"/>
      <c r="AJ45" s="42"/>
      <c r="AK45" s="212"/>
      <c r="AL45" s="42"/>
      <c r="AM45" s="212"/>
      <c r="AN45" s="42"/>
      <c r="AO45" s="212"/>
      <c r="AP45" s="42"/>
      <c r="AQ45" s="63"/>
      <c r="AR45" s="42"/>
      <c r="AS45" s="212"/>
      <c r="AT45" s="42"/>
      <c r="AU45" s="212"/>
      <c r="AV45" s="42"/>
      <c r="AW45" s="212"/>
      <c r="AX45" s="42"/>
      <c r="AY45" s="212"/>
      <c r="AZ45" s="42"/>
      <c r="BA45" s="212"/>
      <c r="BB45" s="42"/>
      <c r="BC45" s="212"/>
      <c r="BD45" s="42"/>
      <c r="BE45" s="212"/>
      <c r="BF45" s="42"/>
      <c r="BG45" s="212"/>
      <c r="BH45" s="42"/>
      <c r="BI45" s="212"/>
      <c r="BJ45" s="42"/>
      <c r="BK45" s="212"/>
      <c r="BL45" s="42"/>
      <c r="BM45" s="212"/>
      <c r="BN45" s="42"/>
      <c r="BO45" s="212"/>
      <c r="BP45" s="42"/>
      <c r="BQ45" s="212"/>
      <c r="BR45" s="42"/>
      <c r="BS45" s="212"/>
      <c r="BT45" s="42"/>
      <c r="BU45" s="212"/>
      <c r="BV45" s="42"/>
      <c r="BW45" s="212"/>
      <c r="BX45" s="42"/>
      <c r="BY45" s="212"/>
      <c r="BZ45" s="42"/>
      <c r="CA45" s="212"/>
      <c r="CB45" s="42"/>
      <c r="CC45" s="212"/>
      <c r="CD45" s="42"/>
      <c r="CE45" s="63"/>
      <c r="CF45" s="42"/>
      <c r="CG45" s="212"/>
      <c r="CH45" s="42"/>
      <c r="CI45" s="212"/>
      <c r="CJ45" s="42"/>
      <c r="CK45" s="212"/>
      <c r="CL45" s="42"/>
      <c r="CM45" s="212"/>
      <c r="CN45" s="42"/>
      <c r="CO45" s="212"/>
      <c r="CP45" s="42"/>
      <c r="CQ45" s="212"/>
      <c r="CR45" s="42"/>
      <c r="CS45" s="212"/>
      <c r="CT45" s="42"/>
      <c r="CU45" s="212"/>
      <c r="CV45" s="42"/>
      <c r="CW45" s="212"/>
      <c r="CX45" s="42"/>
      <c r="CY45" s="212"/>
      <c r="CZ45" s="42"/>
      <c r="DA45" s="212"/>
      <c r="DB45" s="42"/>
      <c r="DC45" s="212"/>
      <c r="DD45" s="42"/>
      <c r="DE45" s="212"/>
      <c r="DF45" s="42"/>
      <c r="DG45" s="212"/>
      <c r="DH45" s="42"/>
      <c r="DI45" s="212"/>
      <c r="DJ45" s="42"/>
      <c r="DK45" s="212"/>
      <c r="DL45" s="42"/>
      <c r="DM45" s="212"/>
      <c r="DN45" s="42"/>
      <c r="DO45" s="212"/>
      <c r="DP45" s="42"/>
      <c r="DQ45" s="212"/>
      <c r="DR45" s="42"/>
      <c r="DS45" s="63"/>
      <c r="DT45" s="42"/>
      <c r="DU45" s="212"/>
      <c r="DV45" s="42"/>
      <c r="DW45" s="212"/>
      <c r="DX45" s="42"/>
      <c r="DY45" s="212"/>
      <c r="DZ45" s="42"/>
      <c r="EA45" s="212"/>
      <c r="EB45" s="42"/>
      <c r="EC45" s="212"/>
      <c r="ED45" s="42"/>
      <c r="EE45" s="212"/>
      <c r="EF45" s="42"/>
      <c r="EG45" s="212"/>
      <c r="EH45" s="42"/>
      <c r="EI45" s="212"/>
      <c r="EJ45" s="42"/>
      <c r="EK45" s="212"/>
      <c r="EL45" s="42"/>
      <c r="EM45" s="212"/>
      <c r="EN45" s="42"/>
      <c r="EO45" s="212"/>
      <c r="EP45" s="42"/>
      <c r="EQ45" s="212"/>
      <c r="ER45" s="42"/>
      <c r="ES45" s="212"/>
      <c r="ET45" s="42"/>
      <c r="EU45" s="212"/>
      <c r="EV45" s="42"/>
      <c r="EW45" s="212"/>
      <c r="EX45" s="42"/>
      <c r="EY45" s="212"/>
      <c r="EZ45" s="42"/>
      <c r="FA45" s="212"/>
      <c r="FB45" s="42"/>
      <c r="FC45" s="212"/>
      <c r="FD45" s="42"/>
      <c r="FE45" s="212"/>
      <c r="FF45" s="42"/>
      <c r="FG45" s="63"/>
      <c r="FH45" s="596" t="s">
        <v>1098</v>
      </c>
      <c r="FI45" s="597">
        <f>SUM(D45:FF45)</f>
        <v>0</v>
      </c>
    </row>
    <row r="46" spans="1:168" ht="15.75" thickBot="1" x14ac:dyDescent="0.3">
      <c r="A46" s="244"/>
      <c r="B46" s="544"/>
      <c r="C46" s="117"/>
      <c r="D46" s="267"/>
      <c r="E46" s="268"/>
      <c r="F46" s="267"/>
      <c r="G46" s="268"/>
      <c r="H46" s="267"/>
      <c r="I46" s="268"/>
      <c r="J46" s="267"/>
      <c r="K46" s="268"/>
      <c r="L46" s="267"/>
      <c r="M46" s="268"/>
      <c r="N46" s="267"/>
      <c r="O46" s="268"/>
      <c r="P46" s="267"/>
      <c r="Q46" s="268"/>
      <c r="R46" s="267"/>
      <c r="S46" s="268"/>
      <c r="T46" s="267"/>
      <c r="U46" s="268"/>
      <c r="V46" s="267"/>
      <c r="W46" s="268"/>
      <c r="X46" s="267"/>
      <c r="Y46" s="268"/>
      <c r="Z46" s="267"/>
      <c r="AA46" s="268"/>
      <c r="AB46" s="267"/>
      <c r="AC46" s="268"/>
      <c r="AD46" s="267"/>
      <c r="AE46" s="268"/>
      <c r="AF46" s="267"/>
      <c r="AG46" s="268"/>
      <c r="AH46" s="267"/>
      <c r="AI46" s="268"/>
      <c r="AJ46" s="267"/>
      <c r="AK46" s="268"/>
      <c r="AL46" s="267"/>
      <c r="AM46" s="268"/>
      <c r="AN46" s="267"/>
      <c r="AO46" s="268"/>
      <c r="AP46" s="267"/>
      <c r="AQ46" s="63"/>
      <c r="AR46" s="267"/>
      <c r="AS46" s="268"/>
      <c r="AT46" s="267"/>
      <c r="AU46" s="268"/>
      <c r="AV46" s="267"/>
      <c r="AW46" s="268"/>
      <c r="AX46" s="267"/>
      <c r="AY46" s="268"/>
      <c r="AZ46" s="267"/>
      <c r="BA46" s="268"/>
      <c r="BB46" s="267"/>
      <c r="BC46" s="268"/>
      <c r="BD46" s="267"/>
      <c r="BE46" s="268"/>
      <c r="BF46" s="267"/>
      <c r="BG46" s="268"/>
      <c r="BH46" s="267"/>
      <c r="BI46" s="268"/>
      <c r="BJ46" s="267"/>
      <c r="BK46" s="268"/>
      <c r="BL46" s="267"/>
      <c r="BM46" s="268"/>
      <c r="BN46" s="267"/>
      <c r="BO46" s="268"/>
      <c r="BP46" s="267"/>
      <c r="BQ46" s="268"/>
      <c r="BR46" s="267"/>
      <c r="BS46" s="268"/>
      <c r="BT46" s="267"/>
      <c r="BU46" s="268"/>
      <c r="BV46" s="267"/>
      <c r="BW46" s="268"/>
      <c r="BX46" s="267"/>
      <c r="BY46" s="268"/>
      <c r="BZ46" s="267"/>
      <c r="CA46" s="268"/>
      <c r="CB46" s="267"/>
      <c r="CC46" s="268"/>
      <c r="CD46" s="267"/>
      <c r="CE46" s="63"/>
      <c r="CF46" s="267"/>
      <c r="CG46" s="268"/>
      <c r="CH46" s="267"/>
      <c r="CI46" s="268"/>
      <c r="CJ46" s="267"/>
      <c r="CK46" s="268"/>
      <c r="CL46" s="267"/>
      <c r="CM46" s="268"/>
      <c r="CN46" s="267"/>
      <c r="CO46" s="268"/>
      <c r="CP46" s="267"/>
      <c r="CQ46" s="268"/>
      <c r="CR46" s="267"/>
      <c r="CS46" s="268"/>
      <c r="CT46" s="267"/>
      <c r="CU46" s="268"/>
      <c r="CV46" s="267"/>
      <c r="CW46" s="268"/>
      <c r="CX46" s="267"/>
      <c r="CY46" s="268"/>
      <c r="CZ46" s="267"/>
      <c r="DA46" s="268"/>
      <c r="DB46" s="267"/>
      <c r="DC46" s="268"/>
      <c r="DD46" s="267"/>
      <c r="DE46" s="268"/>
      <c r="DF46" s="267"/>
      <c r="DG46" s="268"/>
      <c r="DH46" s="267"/>
      <c r="DI46" s="268"/>
      <c r="DJ46" s="267"/>
      <c r="DK46" s="268"/>
      <c r="DL46" s="267"/>
      <c r="DM46" s="268"/>
      <c r="DN46" s="267"/>
      <c r="DO46" s="268"/>
      <c r="DP46" s="267"/>
      <c r="DQ46" s="268"/>
      <c r="DR46" s="267"/>
      <c r="DS46" s="63"/>
      <c r="DT46" s="267"/>
      <c r="DU46" s="268"/>
      <c r="DV46" s="267"/>
      <c r="DW46" s="268"/>
      <c r="DX46" s="267"/>
      <c r="DY46" s="268"/>
      <c r="DZ46" s="267"/>
      <c r="EA46" s="268"/>
      <c r="EB46" s="267"/>
      <c r="EC46" s="268"/>
      <c r="ED46" s="267"/>
      <c r="EE46" s="268"/>
      <c r="EF46" s="267"/>
      <c r="EG46" s="268"/>
      <c r="EH46" s="267"/>
      <c r="EI46" s="268"/>
      <c r="EJ46" s="267"/>
      <c r="EK46" s="268"/>
      <c r="EL46" s="267"/>
      <c r="EM46" s="268"/>
      <c r="EN46" s="267"/>
      <c r="EO46" s="268"/>
      <c r="EP46" s="267"/>
      <c r="EQ46" s="268"/>
      <c r="ER46" s="267"/>
      <c r="ES46" s="268"/>
      <c r="ET46" s="267"/>
      <c r="EU46" s="268"/>
      <c r="EV46" s="267"/>
      <c r="EW46" s="268"/>
      <c r="EX46" s="267"/>
      <c r="EY46" s="268"/>
      <c r="EZ46" s="267"/>
      <c r="FA46" s="268"/>
      <c r="FB46" s="267"/>
      <c r="FC46" s="268"/>
      <c r="FD46" s="267"/>
      <c r="FE46" s="268"/>
      <c r="FF46" s="267"/>
      <c r="FG46" s="63"/>
      <c r="FH46" s="490"/>
      <c r="FI46" s="332"/>
      <c r="FJ46" s="332"/>
    </row>
    <row r="47" spans="1:168" ht="30" customHeight="1" thickBot="1" x14ac:dyDescent="0.3">
      <c r="A47" s="244"/>
      <c r="B47" s="383" t="s">
        <v>449</v>
      </c>
      <c r="C47" s="479" t="s">
        <v>1102</v>
      </c>
      <c r="D47" s="42"/>
      <c r="E47" s="212"/>
      <c r="F47" s="42"/>
      <c r="G47" s="212"/>
      <c r="H47" s="42"/>
      <c r="I47" s="212"/>
      <c r="J47" s="42"/>
      <c r="K47" s="212"/>
      <c r="L47" s="42"/>
      <c r="M47" s="212"/>
      <c r="N47" s="42"/>
      <c r="O47" s="212"/>
      <c r="P47" s="42"/>
      <c r="Q47" s="212"/>
      <c r="R47" s="42"/>
      <c r="S47" s="212"/>
      <c r="T47" s="42"/>
      <c r="U47" s="212"/>
      <c r="V47" s="42"/>
      <c r="W47" s="212"/>
      <c r="X47" s="42"/>
      <c r="Y47" s="212"/>
      <c r="Z47" s="42"/>
      <c r="AA47" s="212"/>
      <c r="AB47" s="42"/>
      <c r="AC47" s="212"/>
      <c r="AD47" s="42"/>
      <c r="AE47" s="212"/>
      <c r="AF47" s="42"/>
      <c r="AG47" s="212"/>
      <c r="AH47" s="42"/>
      <c r="AI47" s="212"/>
      <c r="AJ47" s="42"/>
      <c r="AK47" s="212"/>
      <c r="AL47" s="42"/>
      <c r="AM47" s="212"/>
      <c r="AN47" s="42"/>
      <c r="AO47" s="212"/>
      <c r="AP47" s="42"/>
      <c r="AQ47" s="63"/>
      <c r="AR47" s="42"/>
      <c r="AS47" s="212"/>
      <c r="AT47" s="42"/>
      <c r="AU47" s="212"/>
      <c r="AV47" s="42"/>
      <c r="AW47" s="212"/>
      <c r="AX47" s="42"/>
      <c r="AY47" s="212"/>
      <c r="AZ47" s="42"/>
      <c r="BA47" s="212"/>
      <c r="BB47" s="42"/>
      <c r="BC47" s="212"/>
      <c r="BD47" s="42"/>
      <c r="BE47" s="212"/>
      <c r="BF47" s="42"/>
      <c r="BG47" s="212"/>
      <c r="BH47" s="42"/>
      <c r="BI47" s="212"/>
      <c r="BJ47" s="42"/>
      <c r="BK47" s="212"/>
      <c r="BL47" s="42"/>
      <c r="BM47" s="212"/>
      <c r="BN47" s="42"/>
      <c r="BO47" s="212"/>
      <c r="BP47" s="42"/>
      <c r="BQ47" s="212"/>
      <c r="BR47" s="42"/>
      <c r="BS47" s="212"/>
      <c r="BT47" s="42"/>
      <c r="BU47" s="212"/>
      <c r="BV47" s="42"/>
      <c r="BW47" s="212"/>
      <c r="BX47" s="42"/>
      <c r="BY47" s="212"/>
      <c r="BZ47" s="42"/>
      <c r="CA47" s="212"/>
      <c r="CB47" s="42"/>
      <c r="CC47" s="212"/>
      <c r="CD47" s="42"/>
      <c r="CE47" s="63"/>
      <c r="CF47" s="42"/>
      <c r="CG47" s="212"/>
      <c r="CH47" s="42"/>
      <c r="CI47" s="212"/>
      <c r="CJ47" s="42"/>
      <c r="CK47" s="212"/>
      <c r="CL47" s="42"/>
      <c r="CM47" s="212"/>
      <c r="CN47" s="42"/>
      <c r="CO47" s="212"/>
      <c r="CP47" s="42"/>
      <c r="CQ47" s="212"/>
      <c r="CR47" s="42"/>
      <c r="CS47" s="212"/>
      <c r="CT47" s="42"/>
      <c r="CU47" s="212"/>
      <c r="CV47" s="42"/>
      <c r="CW47" s="212"/>
      <c r="CX47" s="42"/>
      <c r="CY47" s="212"/>
      <c r="CZ47" s="42"/>
      <c r="DA47" s="212"/>
      <c r="DB47" s="42"/>
      <c r="DC47" s="212"/>
      <c r="DD47" s="42"/>
      <c r="DE47" s="212"/>
      <c r="DF47" s="42"/>
      <c r="DG47" s="212"/>
      <c r="DH47" s="42"/>
      <c r="DI47" s="212"/>
      <c r="DJ47" s="42"/>
      <c r="DK47" s="212"/>
      <c r="DL47" s="42"/>
      <c r="DM47" s="212"/>
      <c r="DN47" s="42"/>
      <c r="DO47" s="212"/>
      <c r="DP47" s="42"/>
      <c r="DQ47" s="212"/>
      <c r="DR47" s="42"/>
      <c r="DS47" s="63"/>
      <c r="DT47" s="42"/>
      <c r="DU47" s="212"/>
      <c r="DV47" s="42"/>
      <c r="DW47" s="212"/>
      <c r="DX47" s="42"/>
      <c r="DY47" s="212"/>
      <c r="DZ47" s="42"/>
      <c r="EA47" s="212"/>
      <c r="EB47" s="42"/>
      <c r="EC47" s="212"/>
      <c r="ED47" s="42"/>
      <c r="EE47" s="212"/>
      <c r="EF47" s="42"/>
      <c r="EG47" s="212"/>
      <c r="EH47" s="42"/>
      <c r="EI47" s="212"/>
      <c r="EJ47" s="42"/>
      <c r="EK47" s="212"/>
      <c r="EL47" s="42"/>
      <c r="EM47" s="212"/>
      <c r="EN47" s="42"/>
      <c r="EO47" s="212"/>
      <c r="EP47" s="42"/>
      <c r="EQ47" s="212"/>
      <c r="ER47" s="42"/>
      <c r="ES47" s="212"/>
      <c r="ET47" s="42"/>
      <c r="EU47" s="212"/>
      <c r="EV47" s="42"/>
      <c r="EW47" s="212"/>
      <c r="EX47" s="42"/>
      <c r="EY47" s="212"/>
      <c r="EZ47" s="42"/>
      <c r="FA47" s="212"/>
      <c r="FB47" s="42"/>
      <c r="FC47" s="212"/>
      <c r="FD47" s="42"/>
      <c r="FE47" s="212"/>
      <c r="FF47" s="42"/>
      <c r="FG47" s="63"/>
      <c r="FH47" s="596" t="s">
        <v>1099</v>
      </c>
      <c r="FI47" s="597">
        <f>SUM(D47:FF47)</f>
        <v>0</v>
      </c>
    </row>
    <row r="48" spans="1:168" ht="15.75" thickBot="1" x14ac:dyDescent="0.3">
      <c r="A48" s="244"/>
      <c r="B48" s="544"/>
      <c r="C48" s="117"/>
      <c r="D48" s="267"/>
      <c r="E48" s="268"/>
      <c r="F48" s="267"/>
      <c r="G48" s="268"/>
      <c r="H48" s="267"/>
      <c r="I48" s="268"/>
      <c r="J48" s="267"/>
      <c r="K48" s="268"/>
      <c r="L48" s="267"/>
      <c r="M48" s="268"/>
      <c r="N48" s="267"/>
      <c r="O48" s="268"/>
      <c r="P48" s="267"/>
      <c r="Q48" s="268"/>
      <c r="R48" s="267"/>
      <c r="S48" s="268"/>
      <c r="T48" s="267"/>
      <c r="U48" s="268"/>
      <c r="V48" s="267"/>
      <c r="W48" s="268"/>
      <c r="X48" s="267"/>
      <c r="Y48" s="268"/>
      <c r="Z48" s="267"/>
      <c r="AA48" s="268"/>
      <c r="AB48" s="267"/>
      <c r="AC48" s="268"/>
      <c r="AD48" s="267"/>
      <c r="AE48" s="268"/>
      <c r="AF48" s="267"/>
      <c r="AG48" s="268"/>
      <c r="AH48" s="267"/>
      <c r="AI48" s="268"/>
      <c r="AJ48" s="267"/>
      <c r="AK48" s="268"/>
      <c r="AL48" s="267"/>
      <c r="AM48" s="268"/>
      <c r="AN48" s="267"/>
      <c r="AO48" s="268"/>
      <c r="AP48" s="267"/>
      <c r="AQ48" s="63"/>
      <c r="AR48" s="267"/>
      <c r="AS48" s="268"/>
      <c r="AT48" s="267"/>
      <c r="AU48" s="268"/>
      <c r="AV48" s="267"/>
      <c r="AW48" s="268"/>
      <c r="AX48" s="267"/>
      <c r="AY48" s="268"/>
      <c r="AZ48" s="267"/>
      <c r="BA48" s="268"/>
      <c r="BB48" s="267"/>
      <c r="BC48" s="268"/>
      <c r="BD48" s="267"/>
      <c r="BE48" s="268"/>
      <c r="BF48" s="267"/>
      <c r="BG48" s="268"/>
      <c r="BH48" s="267"/>
      <c r="BI48" s="268"/>
      <c r="BJ48" s="267"/>
      <c r="BK48" s="268"/>
      <c r="BL48" s="267"/>
      <c r="BM48" s="268"/>
      <c r="BN48" s="267"/>
      <c r="BO48" s="268"/>
      <c r="BP48" s="267"/>
      <c r="BQ48" s="268"/>
      <c r="BR48" s="267"/>
      <c r="BS48" s="268"/>
      <c r="BT48" s="267"/>
      <c r="BU48" s="268"/>
      <c r="BV48" s="267"/>
      <c r="BW48" s="268"/>
      <c r="BX48" s="267"/>
      <c r="BY48" s="268"/>
      <c r="BZ48" s="267"/>
      <c r="CA48" s="268"/>
      <c r="CB48" s="267"/>
      <c r="CC48" s="268"/>
      <c r="CD48" s="267"/>
      <c r="CE48" s="63"/>
      <c r="CF48" s="267"/>
      <c r="CG48" s="268"/>
      <c r="CH48" s="267"/>
      <c r="CI48" s="268"/>
      <c r="CJ48" s="267"/>
      <c r="CK48" s="268"/>
      <c r="CL48" s="267"/>
      <c r="CM48" s="268"/>
      <c r="CN48" s="267"/>
      <c r="CO48" s="268"/>
      <c r="CP48" s="267"/>
      <c r="CQ48" s="268"/>
      <c r="CR48" s="267"/>
      <c r="CS48" s="268"/>
      <c r="CT48" s="267"/>
      <c r="CU48" s="268"/>
      <c r="CV48" s="267"/>
      <c r="CW48" s="268"/>
      <c r="CX48" s="267"/>
      <c r="CY48" s="268"/>
      <c r="CZ48" s="267"/>
      <c r="DA48" s="268"/>
      <c r="DB48" s="267"/>
      <c r="DC48" s="268"/>
      <c r="DD48" s="267"/>
      <c r="DE48" s="268"/>
      <c r="DF48" s="267"/>
      <c r="DG48" s="268"/>
      <c r="DH48" s="267"/>
      <c r="DI48" s="268"/>
      <c r="DJ48" s="267"/>
      <c r="DK48" s="268"/>
      <c r="DL48" s="267"/>
      <c r="DM48" s="268"/>
      <c r="DN48" s="267"/>
      <c r="DO48" s="268"/>
      <c r="DP48" s="267"/>
      <c r="DQ48" s="268"/>
      <c r="DR48" s="267"/>
      <c r="DS48" s="63"/>
      <c r="DT48" s="267"/>
      <c r="DU48" s="268"/>
      <c r="DV48" s="267"/>
      <c r="DW48" s="268"/>
      <c r="DX48" s="267"/>
      <c r="DY48" s="268"/>
      <c r="DZ48" s="267"/>
      <c r="EA48" s="268"/>
      <c r="EB48" s="267"/>
      <c r="EC48" s="268"/>
      <c r="ED48" s="267"/>
      <c r="EE48" s="268"/>
      <c r="EF48" s="267"/>
      <c r="EG48" s="268"/>
      <c r="EH48" s="267"/>
      <c r="EI48" s="268"/>
      <c r="EJ48" s="267"/>
      <c r="EK48" s="268"/>
      <c r="EL48" s="267"/>
      <c r="EM48" s="268"/>
      <c r="EN48" s="267"/>
      <c r="EO48" s="268"/>
      <c r="EP48" s="267"/>
      <c r="EQ48" s="268"/>
      <c r="ER48" s="267"/>
      <c r="ES48" s="268"/>
      <c r="ET48" s="267"/>
      <c r="EU48" s="268"/>
      <c r="EV48" s="267"/>
      <c r="EW48" s="268"/>
      <c r="EX48" s="267"/>
      <c r="EY48" s="268"/>
      <c r="EZ48" s="267"/>
      <c r="FA48" s="268"/>
      <c r="FB48" s="267"/>
      <c r="FC48" s="268"/>
      <c r="FD48" s="267"/>
      <c r="FE48" s="268"/>
      <c r="FF48" s="267"/>
      <c r="FG48" s="63"/>
      <c r="FH48" s="490"/>
      <c r="FI48" s="332"/>
      <c r="FJ48" s="332"/>
    </row>
    <row r="49" spans="1:166" ht="30" customHeight="1" thickBot="1" x14ac:dyDescent="0.3">
      <c r="A49" s="244"/>
      <c r="B49" s="383" t="s">
        <v>725</v>
      </c>
      <c r="C49" s="479" t="s">
        <v>1103</v>
      </c>
      <c r="D49" s="42"/>
      <c r="E49" s="212"/>
      <c r="F49" s="42"/>
      <c r="G49" s="212"/>
      <c r="H49" s="42"/>
      <c r="I49" s="212"/>
      <c r="J49" s="42"/>
      <c r="K49" s="212"/>
      <c r="L49" s="42"/>
      <c r="M49" s="212"/>
      <c r="N49" s="42"/>
      <c r="O49" s="212"/>
      <c r="P49" s="42"/>
      <c r="Q49" s="212"/>
      <c r="R49" s="42"/>
      <c r="S49" s="212"/>
      <c r="T49" s="42"/>
      <c r="U49" s="212"/>
      <c r="V49" s="42"/>
      <c r="W49" s="212"/>
      <c r="X49" s="42"/>
      <c r="Y49" s="212"/>
      <c r="Z49" s="42"/>
      <c r="AA49" s="212"/>
      <c r="AB49" s="42"/>
      <c r="AC49" s="212"/>
      <c r="AD49" s="42"/>
      <c r="AE49" s="212"/>
      <c r="AF49" s="42"/>
      <c r="AG49" s="212"/>
      <c r="AH49" s="42"/>
      <c r="AI49" s="212"/>
      <c r="AJ49" s="42"/>
      <c r="AK49" s="212"/>
      <c r="AL49" s="42"/>
      <c r="AM49" s="212"/>
      <c r="AN49" s="42"/>
      <c r="AO49" s="212"/>
      <c r="AP49" s="42"/>
      <c r="AQ49" s="63"/>
      <c r="AR49" s="42"/>
      <c r="AS49" s="212"/>
      <c r="AT49" s="42"/>
      <c r="AU49" s="212"/>
      <c r="AV49" s="42"/>
      <c r="AW49" s="212"/>
      <c r="AX49" s="42"/>
      <c r="AY49" s="212"/>
      <c r="AZ49" s="42"/>
      <c r="BA49" s="212"/>
      <c r="BB49" s="42"/>
      <c r="BC49" s="212"/>
      <c r="BD49" s="42"/>
      <c r="BE49" s="212"/>
      <c r="BF49" s="42"/>
      <c r="BG49" s="212"/>
      <c r="BH49" s="42"/>
      <c r="BI49" s="212"/>
      <c r="BJ49" s="42"/>
      <c r="BK49" s="212"/>
      <c r="BL49" s="42"/>
      <c r="BM49" s="212"/>
      <c r="BN49" s="42"/>
      <c r="BO49" s="212"/>
      <c r="BP49" s="42"/>
      <c r="BQ49" s="212"/>
      <c r="BR49" s="42"/>
      <c r="BS49" s="212"/>
      <c r="BT49" s="42"/>
      <c r="BU49" s="212"/>
      <c r="BV49" s="42"/>
      <c r="BW49" s="212"/>
      <c r="BX49" s="42"/>
      <c r="BY49" s="212"/>
      <c r="BZ49" s="42"/>
      <c r="CA49" s="212"/>
      <c r="CB49" s="42"/>
      <c r="CC49" s="212"/>
      <c r="CD49" s="42"/>
      <c r="CE49" s="63"/>
      <c r="CF49" s="42"/>
      <c r="CG49" s="212"/>
      <c r="CH49" s="42"/>
      <c r="CI49" s="212"/>
      <c r="CJ49" s="42"/>
      <c r="CK49" s="212"/>
      <c r="CL49" s="42"/>
      <c r="CM49" s="212"/>
      <c r="CN49" s="42"/>
      <c r="CO49" s="212"/>
      <c r="CP49" s="42"/>
      <c r="CQ49" s="212"/>
      <c r="CR49" s="42"/>
      <c r="CS49" s="212"/>
      <c r="CT49" s="42"/>
      <c r="CU49" s="212"/>
      <c r="CV49" s="42"/>
      <c r="CW49" s="212"/>
      <c r="CX49" s="42"/>
      <c r="CY49" s="212"/>
      <c r="CZ49" s="42"/>
      <c r="DA49" s="212"/>
      <c r="DB49" s="42"/>
      <c r="DC49" s="212"/>
      <c r="DD49" s="42"/>
      <c r="DE49" s="212"/>
      <c r="DF49" s="42"/>
      <c r="DG49" s="212"/>
      <c r="DH49" s="42"/>
      <c r="DI49" s="212"/>
      <c r="DJ49" s="42"/>
      <c r="DK49" s="212"/>
      <c r="DL49" s="42"/>
      <c r="DM49" s="212"/>
      <c r="DN49" s="42"/>
      <c r="DO49" s="212"/>
      <c r="DP49" s="42"/>
      <c r="DQ49" s="212"/>
      <c r="DR49" s="42"/>
      <c r="DS49" s="63"/>
      <c r="DT49" s="42"/>
      <c r="DU49" s="212"/>
      <c r="DV49" s="42"/>
      <c r="DW49" s="212"/>
      <c r="DX49" s="42"/>
      <c r="DY49" s="212"/>
      <c r="DZ49" s="42"/>
      <c r="EA49" s="212"/>
      <c r="EB49" s="42"/>
      <c r="EC49" s="212"/>
      <c r="ED49" s="42"/>
      <c r="EE49" s="212"/>
      <c r="EF49" s="42"/>
      <c r="EG49" s="212"/>
      <c r="EH49" s="42"/>
      <c r="EI49" s="212"/>
      <c r="EJ49" s="42"/>
      <c r="EK49" s="212"/>
      <c r="EL49" s="42"/>
      <c r="EM49" s="212"/>
      <c r="EN49" s="42"/>
      <c r="EO49" s="212"/>
      <c r="EP49" s="42"/>
      <c r="EQ49" s="212"/>
      <c r="ER49" s="42"/>
      <c r="ES49" s="212"/>
      <c r="ET49" s="42"/>
      <c r="EU49" s="212"/>
      <c r="EV49" s="42"/>
      <c r="EW49" s="212"/>
      <c r="EX49" s="42"/>
      <c r="EY49" s="212"/>
      <c r="EZ49" s="42"/>
      <c r="FA49" s="212"/>
      <c r="FB49" s="42"/>
      <c r="FC49" s="212"/>
      <c r="FD49" s="42"/>
      <c r="FE49" s="212"/>
      <c r="FF49" s="42"/>
      <c r="FG49" s="63"/>
      <c r="FH49" s="596" t="s">
        <v>1100</v>
      </c>
      <c r="FI49" s="597">
        <f>SUM(D49:FF49)</f>
        <v>0</v>
      </c>
    </row>
    <row r="50" spans="1:166" ht="15.75" thickBot="1" x14ac:dyDescent="0.3">
      <c r="A50" s="244"/>
      <c r="B50" s="544"/>
      <c r="C50" s="117"/>
      <c r="D50" s="267"/>
      <c r="E50" s="268"/>
      <c r="F50" s="267"/>
      <c r="G50" s="268"/>
      <c r="H50" s="267"/>
      <c r="I50" s="268"/>
      <c r="J50" s="267"/>
      <c r="K50" s="268"/>
      <c r="L50" s="267"/>
      <c r="M50" s="268"/>
      <c r="N50" s="267"/>
      <c r="O50" s="268"/>
      <c r="P50" s="267"/>
      <c r="Q50" s="268"/>
      <c r="R50" s="267"/>
      <c r="S50" s="268"/>
      <c r="T50" s="267"/>
      <c r="U50" s="268"/>
      <c r="V50" s="267"/>
      <c r="W50" s="268"/>
      <c r="X50" s="267"/>
      <c r="Y50" s="268"/>
      <c r="Z50" s="267"/>
      <c r="AA50" s="268"/>
      <c r="AB50" s="267"/>
      <c r="AC50" s="268"/>
      <c r="AD50" s="267"/>
      <c r="AE50" s="268"/>
      <c r="AF50" s="267"/>
      <c r="AG50" s="268"/>
      <c r="AH50" s="267"/>
      <c r="AI50" s="268"/>
      <c r="AJ50" s="267"/>
      <c r="AK50" s="268"/>
      <c r="AL50" s="267"/>
      <c r="AM50" s="268"/>
      <c r="AN50" s="267"/>
      <c r="AO50" s="268"/>
      <c r="AP50" s="267"/>
      <c r="AQ50" s="63"/>
      <c r="AR50" s="267"/>
      <c r="AS50" s="268"/>
      <c r="AT50" s="267"/>
      <c r="AU50" s="268"/>
      <c r="AV50" s="267"/>
      <c r="AW50" s="268"/>
      <c r="AX50" s="267"/>
      <c r="AY50" s="268"/>
      <c r="AZ50" s="267"/>
      <c r="BA50" s="268"/>
      <c r="BB50" s="267"/>
      <c r="BC50" s="268"/>
      <c r="BD50" s="267"/>
      <c r="BE50" s="268"/>
      <c r="BF50" s="267"/>
      <c r="BG50" s="268"/>
      <c r="BH50" s="267"/>
      <c r="BI50" s="268"/>
      <c r="BJ50" s="267"/>
      <c r="BK50" s="268"/>
      <c r="BL50" s="267"/>
      <c r="BM50" s="268"/>
      <c r="BN50" s="267"/>
      <c r="BO50" s="268"/>
      <c r="BP50" s="267"/>
      <c r="BQ50" s="268"/>
      <c r="BR50" s="267"/>
      <c r="BS50" s="268"/>
      <c r="BT50" s="267"/>
      <c r="BU50" s="268"/>
      <c r="BV50" s="267"/>
      <c r="BW50" s="268"/>
      <c r="BX50" s="267"/>
      <c r="BY50" s="268"/>
      <c r="BZ50" s="267"/>
      <c r="CA50" s="268"/>
      <c r="CB50" s="267"/>
      <c r="CC50" s="268"/>
      <c r="CD50" s="267"/>
      <c r="CE50" s="63"/>
      <c r="CF50" s="267"/>
      <c r="CG50" s="268"/>
      <c r="CH50" s="267"/>
      <c r="CI50" s="268"/>
      <c r="CJ50" s="267"/>
      <c r="CK50" s="268"/>
      <c r="CL50" s="267"/>
      <c r="CM50" s="268"/>
      <c r="CN50" s="267"/>
      <c r="CO50" s="268"/>
      <c r="CP50" s="267"/>
      <c r="CQ50" s="268"/>
      <c r="CR50" s="267"/>
      <c r="CS50" s="268"/>
      <c r="CT50" s="267"/>
      <c r="CU50" s="268"/>
      <c r="CV50" s="267"/>
      <c r="CW50" s="268"/>
      <c r="CX50" s="267"/>
      <c r="CY50" s="268"/>
      <c r="CZ50" s="267"/>
      <c r="DA50" s="268"/>
      <c r="DB50" s="267"/>
      <c r="DC50" s="268"/>
      <c r="DD50" s="267"/>
      <c r="DE50" s="268"/>
      <c r="DF50" s="267"/>
      <c r="DG50" s="268"/>
      <c r="DH50" s="267"/>
      <c r="DI50" s="268"/>
      <c r="DJ50" s="267"/>
      <c r="DK50" s="268"/>
      <c r="DL50" s="267"/>
      <c r="DM50" s="268"/>
      <c r="DN50" s="267"/>
      <c r="DO50" s="268"/>
      <c r="DP50" s="267"/>
      <c r="DQ50" s="268"/>
      <c r="DR50" s="267"/>
      <c r="DS50" s="63"/>
      <c r="DT50" s="267"/>
      <c r="DU50" s="268"/>
      <c r="DV50" s="267"/>
      <c r="DW50" s="268"/>
      <c r="DX50" s="267"/>
      <c r="DY50" s="268"/>
      <c r="DZ50" s="267"/>
      <c r="EA50" s="268"/>
      <c r="EB50" s="267"/>
      <c r="EC50" s="268"/>
      <c r="ED50" s="267"/>
      <c r="EE50" s="268"/>
      <c r="EF50" s="267"/>
      <c r="EG50" s="268"/>
      <c r="EH50" s="267"/>
      <c r="EI50" s="268"/>
      <c r="EJ50" s="267"/>
      <c r="EK50" s="268"/>
      <c r="EL50" s="267"/>
      <c r="EM50" s="268"/>
      <c r="EN50" s="267"/>
      <c r="EO50" s="268"/>
      <c r="EP50" s="267"/>
      <c r="EQ50" s="268"/>
      <c r="ER50" s="267"/>
      <c r="ES50" s="268"/>
      <c r="ET50" s="267"/>
      <c r="EU50" s="268"/>
      <c r="EV50" s="267"/>
      <c r="EW50" s="268"/>
      <c r="EX50" s="267"/>
      <c r="EY50" s="268"/>
      <c r="EZ50" s="267"/>
      <c r="FA50" s="268"/>
      <c r="FB50" s="267"/>
      <c r="FC50" s="268"/>
      <c r="FD50" s="267"/>
      <c r="FE50" s="268"/>
      <c r="FF50" s="267"/>
      <c r="FG50" s="63"/>
      <c r="FH50" s="439"/>
      <c r="FI50" s="332"/>
      <c r="FJ50" s="332"/>
    </row>
    <row r="51" spans="1:166" ht="56.45" customHeight="1" thickBot="1" x14ac:dyDescent="0.3">
      <c r="A51" s="244"/>
      <c r="B51" s="383" t="s">
        <v>726</v>
      </c>
      <c r="C51" s="383" t="s">
        <v>1169</v>
      </c>
      <c r="D51" s="47"/>
      <c r="E51" s="483"/>
      <c r="F51" s="47"/>
      <c r="G51" s="483"/>
      <c r="H51" s="47"/>
      <c r="I51" s="483"/>
      <c r="J51" s="47"/>
      <c r="K51" s="483"/>
      <c r="L51" s="47"/>
      <c r="M51" s="483"/>
      <c r="N51" s="47"/>
      <c r="O51" s="483"/>
      <c r="P51" s="47"/>
      <c r="Q51" s="483"/>
      <c r="R51" s="47"/>
      <c r="S51" s="483"/>
      <c r="T51" s="47"/>
      <c r="U51" s="483"/>
      <c r="V51" s="47"/>
      <c r="W51" s="483"/>
      <c r="X51" s="47"/>
      <c r="Y51" s="483"/>
      <c r="Z51" s="47"/>
      <c r="AA51" s="483"/>
      <c r="AB51" s="47"/>
      <c r="AC51" s="483"/>
      <c r="AD51" s="47"/>
      <c r="AE51" s="483"/>
      <c r="AF51" s="47"/>
      <c r="AG51" s="483"/>
      <c r="AH51" s="47"/>
      <c r="AI51" s="483"/>
      <c r="AJ51" s="47"/>
      <c r="AK51" s="483"/>
      <c r="AL51" s="47"/>
      <c r="AM51" s="483"/>
      <c r="AN51" s="47"/>
      <c r="AO51" s="483"/>
      <c r="AP51" s="47"/>
      <c r="AQ51" s="484"/>
      <c r="AR51" s="47"/>
      <c r="AS51" s="483"/>
      <c r="AT51" s="47"/>
      <c r="AU51" s="483"/>
      <c r="AV51" s="47"/>
      <c r="AW51" s="483"/>
      <c r="AX51" s="47"/>
      <c r="AY51" s="483"/>
      <c r="AZ51" s="47"/>
      <c r="BA51" s="483"/>
      <c r="BB51" s="47"/>
      <c r="BC51" s="483"/>
      <c r="BD51" s="47"/>
      <c r="BE51" s="483"/>
      <c r="BF51" s="47"/>
      <c r="BG51" s="483"/>
      <c r="BH51" s="47"/>
      <c r="BI51" s="483"/>
      <c r="BJ51" s="47"/>
      <c r="BK51" s="483"/>
      <c r="BL51" s="47"/>
      <c r="BM51" s="483"/>
      <c r="BN51" s="47"/>
      <c r="BO51" s="483"/>
      <c r="BP51" s="47"/>
      <c r="BQ51" s="483"/>
      <c r="BR51" s="47"/>
      <c r="BS51" s="483"/>
      <c r="BT51" s="47"/>
      <c r="BU51" s="483"/>
      <c r="BV51" s="47"/>
      <c r="BW51" s="483"/>
      <c r="BX51" s="47"/>
      <c r="BY51" s="483"/>
      <c r="BZ51" s="47"/>
      <c r="CA51" s="483"/>
      <c r="CB51" s="47"/>
      <c r="CC51" s="483"/>
      <c r="CD51" s="47"/>
      <c r="CE51" s="484"/>
      <c r="CF51" s="47"/>
      <c r="CG51" s="483"/>
      <c r="CH51" s="47"/>
      <c r="CI51" s="483"/>
      <c r="CJ51" s="47"/>
      <c r="CK51" s="483"/>
      <c r="CL51" s="47"/>
      <c r="CM51" s="483"/>
      <c r="CN51" s="47"/>
      <c r="CO51" s="483"/>
      <c r="CP51" s="47"/>
      <c r="CQ51" s="483"/>
      <c r="CR51" s="47"/>
      <c r="CS51" s="483"/>
      <c r="CT51" s="47"/>
      <c r="CU51" s="483"/>
      <c r="CV51" s="47"/>
      <c r="CW51" s="483"/>
      <c r="CX51" s="47"/>
      <c r="CY51" s="483"/>
      <c r="CZ51" s="47"/>
      <c r="DA51" s="483"/>
      <c r="DB51" s="47"/>
      <c r="DC51" s="483"/>
      <c r="DD51" s="47"/>
      <c r="DE51" s="483"/>
      <c r="DF51" s="47"/>
      <c r="DG51" s="483"/>
      <c r="DH51" s="47"/>
      <c r="DI51" s="483"/>
      <c r="DJ51" s="47"/>
      <c r="DK51" s="483"/>
      <c r="DL51" s="47"/>
      <c r="DM51" s="483"/>
      <c r="DN51" s="47"/>
      <c r="DO51" s="483"/>
      <c r="DP51" s="47"/>
      <c r="DQ51" s="483"/>
      <c r="DR51" s="47"/>
      <c r="DS51" s="484"/>
      <c r="DT51" s="47"/>
      <c r="DU51" s="483"/>
      <c r="DV51" s="47"/>
      <c r="DW51" s="483"/>
      <c r="DX51" s="47"/>
      <c r="DY51" s="483"/>
      <c r="DZ51" s="47"/>
      <c r="EA51" s="483"/>
      <c r="EB51" s="47"/>
      <c r="EC51" s="483"/>
      <c r="ED51" s="47"/>
      <c r="EE51" s="483"/>
      <c r="EF51" s="47"/>
      <c r="EG51" s="483"/>
      <c r="EH51" s="47"/>
      <c r="EI51" s="483"/>
      <c r="EJ51" s="47"/>
      <c r="EK51" s="483"/>
      <c r="EL51" s="47"/>
      <c r="EM51" s="483"/>
      <c r="EN51" s="47"/>
      <c r="EO51" s="483"/>
      <c r="EP51" s="47"/>
      <c r="EQ51" s="483"/>
      <c r="ER51" s="47"/>
      <c r="ES51" s="483"/>
      <c r="ET51" s="47"/>
      <c r="EU51" s="483"/>
      <c r="EV51" s="47"/>
      <c r="EW51" s="483"/>
      <c r="EX51" s="47"/>
      <c r="EY51" s="483"/>
      <c r="EZ51" s="47"/>
      <c r="FA51" s="483"/>
      <c r="FB51" s="47"/>
      <c r="FC51" s="483"/>
      <c r="FD51" s="47"/>
      <c r="FE51" s="483"/>
      <c r="FF51" s="47"/>
      <c r="FG51" s="63"/>
    </row>
    <row r="52" spans="1:166" ht="15.75" thickBot="1" x14ac:dyDescent="0.3">
      <c r="A52" s="244"/>
      <c r="B52" s="544"/>
      <c r="C52" s="117"/>
      <c r="D52" s="485"/>
      <c r="E52" s="486"/>
      <c r="F52" s="485"/>
      <c r="G52" s="486"/>
      <c r="H52" s="485"/>
      <c r="I52" s="486"/>
      <c r="J52" s="485"/>
      <c r="K52" s="486"/>
      <c r="L52" s="485"/>
      <c r="M52" s="486"/>
      <c r="N52" s="485"/>
      <c r="O52" s="486"/>
      <c r="P52" s="485"/>
      <c r="Q52" s="486"/>
      <c r="R52" s="485"/>
      <c r="S52" s="486"/>
      <c r="T52" s="485"/>
      <c r="U52" s="486"/>
      <c r="V52" s="485"/>
      <c r="W52" s="487"/>
      <c r="X52" s="485"/>
      <c r="Y52" s="486"/>
      <c r="Z52" s="485"/>
      <c r="AA52" s="486"/>
      <c r="AB52" s="485"/>
      <c r="AC52" s="486"/>
      <c r="AD52" s="485"/>
      <c r="AE52" s="486"/>
      <c r="AF52" s="485"/>
      <c r="AG52" s="486"/>
      <c r="AH52" s="485"/>
      <c r="AI52" s="486"/>
      <c r="AJ52" s="485"/>
      <c r="AK52" s="486"/>
      <c r="AL52" s="485"/>
      <c r="AM52" s="486"/>
      <c r="AN52" s="485"/>
      <c r="AO52" s="486"/>
      <c r="AP52" s="485"/>
      <c r="AQ52" s="488"/>
      <c r="AR52" s="485"/>
      <c r="AS52" s="486"/>
      <c r="AT52" s="485"/>
      <c r="AU52" s="486"/>
      <c r="AV52" s="485"/>
      <c r="AW52" s="486"/>
      <c r="AX52" s="485"/>
      <c r="AY52" s="486"/>
      <c r="AZ52" s="485"/>
      <c r="BA52" s="486"/>
      <c r="BB52" s="485"/>
      <c r="BC52" s="486"/>
      <c r="BD52" s="485"/>
      <c r="BE52" s="486"/>
      <c r="BF52" s="485"/>
      <c r="BG52" s="486"/>
      <c r="BH52" s="485"/>
      <c r="BI52" s="486"/>
      <c r="BJ52" s="485"/>
      <c r="BK52" s="487"/>
      <c r="BL52" s="485"/>
      <c r="BM52" s="486"/>
      <c r="BN52" s="485"/>
      <c r="BO52" s="486"/>
      <c r="BP52" s="485"/>
      <c r="BQ52" s="486"/>
      <c r="BR52" s="485"/>
      <c r="BS52" s="486"/>
      <c r="BT52" s="485"/>
      <c r="BU52" s="486"/>
      <c r="BV52" s="485"/>
      <c r="BW52" s="486"/>
      <c r="BX52" s="485"/>
      <c r="BY52" s="486"/>
      <c r="BZ52" s="485"/>
      <c r="CA52" s="486"/>
      <c r="CB52" s="485"/>
      <c r="CC52" s="486"/>
      <c r="CD52" s="485"/>
      <c r="CE52" s="488"/>
      <c r="CF52" s="485"/>
      <c r="CG52" s="486"/>
      <c r="CH52" s="485"/>
      <c r="CI52" s="486"/>
      <c r="CJ52" s="485"/>
      <c r="CK52" s="486"/>
      <c r="CL52" s="485"/>
      <c r="CM52" s="486"/>
      <c r="CN52" s="485"/>
      <c r="CO52" s="486"/>
      <c r="CP52" s="485"/>
      <c r="CQ52" s="486"/>
      <c r="CR52" s="485"/>
      <c r="CS52" s="486"/>
      <c r="CT52" s="485"/>
      <c r="CU52" s="486"/>
      <c r="CV52" s="485"/>
      <c r="CW52" s="486"/>
      <c r="CX52" s="485"/>
      <c r="CY52" s="487"/>
      <c r="CZ52" s="485"/>
      <c r="DA52" s="486"/>
      <c r="DB52" s="485"/>
      <c r="DC52" s="486"/>
      <c r="DD52" s="485"/>
      <c r="DE52" s="486"/>
      <c r="DF52" s="485"/>
      <c r="DG52" s="486"/>
      <c r="DH52" s="485"/>
      <c r="DI52" s="486"/>
      <c r="DJ52" s="485"/>
      <c r="DK52" s="486"/>
      <c r="DL52" s="485"/>
      <c r="DM52" s="486"/>
      <c r="DN52" s="485"/>
      <c r="DO52" s="486"/>
      <c r="DP52" s="485"/>
      <c r="DQ52" s="486"/>
      <c r="DR52" s="485"/>
      <c r="DS52" s="488"/>
      <c r="DT52" s="485"/>
      <c r="DU52" s="486"/>
      <c r="DV52" s="485"/>
      <c r="DW52" s="486"/>
      <c r="DX52" s="485"/>
      <c r="DY52" s="486"/>
      <c r="DZ52" s="485"/>
      <c r="EA52" s="486"/>
      <c r="EB52" s="485"/>
      <c r="EC52" s="486"/>
      <c r="ED52" s="485"/>
      <c r="EE52" s="486"/>
      <c r="EF52" s="485"/>
      <c r="EG52" s="486"/>
      <c r="EH52" s="485"/>
      <c r="EI52" s="486"/>
      <c r="EJ52" s="485"/>
      <c r="EK52" s="486"/>
      <c r="EL52" s="485"/>
      <c r="EM52" s="487"/>
      <c r="EN52" s="485"/>
      <c r="EO52" s="486"/>
      <c r="EP52" s="485"/>
      <c r="EQ52" s="486"/>
      <c r="ER52" s="485"/>
      <c r="ES52" s="486"/>
      <c r="ET52" s="485"/>
      <c r="EU52" s="486"/>
      <c r="EV52" s="485"/>
      <c r="EW52" s="486"/>
      <c r="EX52" s="485"/>
      <c r="EY52" s="486"/>
      <c r="EZ52" s="485"/>
      <c r="FA52" s="486"/>
      <c r="FB52" s="485"/>
      <c r="FC52" s="486"/>
      <c r="FD52" s="485"/>
      <c r="FE52" s="486"/>
      <c r="FF52" s="485"/>
      <c r="FG52" s="63"/>
    </row>
    <row r="53" spans="1:166" ht="30" customHeight="1" thickBot="1" x14ac:dyDescent="0.3">
      <c r="A53" s="244"/>
      <c r="B53" s="383" t="s">
        <v>1254</v>
      </c>
      <c r="C53" s="383" t="s">
        <v>1170</v>
      </c>
      <c r="D53" s="47"/>
      <c r="E53" s="483"/>
      <c r="F53" s="47"/>
      <c r="G53" s="483"/>
      <c r="H53" s="47"/>
      <c r="I53" s="483"/>
      <c r="J53" s="47"/>
      <c r="K53" s="483"/>
      <c r="L53" s="47"/>
      <c r="M53" s="483"/>
      <c r="N53" s="47"/>
      <c r="O53" s="483"/>
      <c r="P53" s="47"/>
      <c r="Q53" s="483"/>
      <c r="R53" s="47"/>
      <c r="S53" s="483"/>
      <c r="T53" s="47"/>
      <c r="U53" s="483"/>
      <c r="V53" s="47"/>
      <c r="W53" s="483"/>
      <c r="X53" s="47"/>
      <c r="Y53" s="483"/>
      <c r="Z53" s="47"/>
      <c r="AA53" s="483"/>
      <c r="AB53" s="47"/>
      <c r="AC53" s="483"/>
      <c r="AD53" s="47"/>
      <c r="AE53" s="483"/>
      <c r="AF53" s="47"/>
      <c r="AG53" s="483"/>
      <c r="AH53" s="47"/>
      <c r="AI53" s="483"/>
      <c r="AJ53" s="47"/>
      <c r="AK53" s="483"/>
      <c r="AL53" s="47"/>
      <c r="AM53" s="483"/>
      <c r="AN53" s="47"/>
      <c r="AO53" s="483"/>
      <c r="AP53" s="47"/>
      <c r="AQ53" s="484"/>
      <c r="AR53" s="47"/>
      <c r="AS53" s="483"/>
      <c r="AT53" s="47"/>
      <c r="AU53" s="483"/>
      <c r="AV53" s="47"/>
      <c r="AW53" s="483"/>
      <c r="AX53" s="47"/>
      <c r="AY53" s="483"/>
      <c r="AZ53" s="47"/>
      <c r="BA53" s="483"/>
      <c r="BB53" s="47"/>
      <c r="BC53" s="483"/>
      <c r="BD53" s="47"/>
      <c r="BE53" s="483"/>
      <c r="BF53" s="47"/>
      <c r="BG53" s="483"/>
      <c r="BH53" s="47"/>
      <c r="BI53" s="483"/>
      <c r="BJ53" s="47"/>
      <c r="BK53" s="483"/>
      <c r="BL53" s="47"/>
      <c r="BM53" s="483"/>
      <c r="BN53" s="47"/>
      <c r="BO53" s="483"/>
      <c r="BP53" s="47"/>
      <c r="BQ53" s="483"/>
      <c r="BR53" s="47"/>
      <c r="BS53" s="483"/>
      <c r="BT53" s="47"/>
      <c r="BU53" s="483"/>
      <c r="BV53" s="47"/>
      <c r="BW53" s="483"/>
      <c r="BX53" s="47"/>
      <c r="BY53" s="483"/>
      <c r="BZ53" s="47"/>
      <c r="CA53" s="483"/>
      <c r="CB53" s="47"/>
      <c r="CC53" s="483"/>
      <c r="CD53" s="47"/>
      <c r="CE53" s="484"/>
      <c r="CF53" s="47"/>
      <c r="CG53" s="483"/>
      <c r="CH53" s="47"/>
      <c r="CI53" s="483"/>
      <c r="CJ53" s="47"/>
      <c r="CK53" s="483"/>
      <c r="CL53" s="47"/>
      <c r="CM53" s="483"/>
      <c r="CN53" s="47"/>
      <c r="CO53" s="483"/>
      <c r="CP53" s="47"/>
      <c r="CQ53" s="483"/>
      <c r="CR53" s="47"/>
      <c r="CS53" s="483"/>
      <c r="CT53" s="47"/>
      <c r="CU53" s="483"/>
      <c r="CV53" s="47"/>
      <c r="CW53" s="483"/>
      <c r="CX53" s="47"/>
      <c r="CY53" s="483"/>
      <c r="CZ53" s="47"/>
      <c r="DA53" s="483"/>
      <c r="DB53" s="47"/>
      <c r="DC53" s="483"/>
      <c r="DD53" s="47"/>
      <c r="DE53" s="483"/>
      <c r="DF53" s="47"/>
      <c r="DG53" s="483"/>
      <c r="DH53" s="47"/>
      <c r="DI53" s="483"/>
      <c r="DJ53" s="47"/>
      <c r="DK53" s="483"/>
      <c r="DL53" s="47"/>
      <c r="DM53" s="483"/>
      <c r="DN53" s="47"/>
      <c r="DO53" s="483"/>
      <c r="DP53" s="47"/>
      <c r="DQ53" s="483"/>
      <c r="DR53" s="47"/>
      <c r="DS53" s="484"/>
      <c r="DT53" s="47"/>
      <c r="DU53" s="483"/>
      <c r="DV53" s="47"/>
      <c r="DW53" s="483"/>
      <c r="DX53" s="47"/>
      <c r="DY53" s="483"/>
      <c r="DZ53" s="47"/>
      <c r="EA53" s="483"/>
      <c r="EB53" s="47"/>
      <c r="EC53" s="483"/>
      <c r="ED53" s="47"/>
      <c r="EE53" s="483"/>
      <c r="EF53" s="47"/>
      <c r="EG53" s="483"/>
      <c r="EH53" s="47"/>
      <c r="EI53" s="483"/>
      <c r="EJ53" s="47"/>
      <c r="EK53" s="483"/>
      <c r="EL53" s="47"/>
      <c r="EM53" s="483"/>
      <c r="EN53" s="47"/>
      <c r="EO53" s="483"/>
      <c r="EP53" s="47"/>
      <c r="EQ53" s="483"/>
      <c r="ER53" s="47"/>
      <c r="ES53" s="483"/>
      <c r="ET53" s="47"/>
      <c r="EU53" s="483"/>
      <c r="EV53" s="47"/>
      <c r="EW53" s="483"/>
      <c r="EX53" s="47"/>
      <c r="EY53" s="483"/>
      <c r="EZ53" s="47"/>
      <c r="FA53" s="483"/>
      <c r="FB53" s="47"/>
      <c r="FC53" s="483"/>
      <c r="FD53" s="47"/>
      <c r="FE53" s="483"/>
      <c r="FF53" s="47"/>
      <c r="FG53" s="63"/>
    </row>
    <row r="54" spans="1:166" ht="15.75" thickBot="1" x14ac:dyDescent="0.3">
      <c r="A54" s="244"/>
      <c r="B54" s="347"/>
      <c r="C54" s="347"/>
      <c r="D54" s="267"/>
      <c r="E54" s="268"/>
      <c r="F54" s="267"/>
      <c r="G54" s="268"/>
      <c r="H54" s="267"/>
      <c r="I54" s="268"/>
      <c r="J54" s="267"/>
      <c r="K54" s="268"/>
      <c r="L54" s="267"/>
      <c r="M54" s="268"/>
      <c r="N54" s="267"/>
      <c r="O54" s="268"/>
      <c r="P54" s="267"/>
      <c r="Q54" s="268"/>
      <c r="R54" s="267"/>
      <c r="S54" s="268"/>
      <c r="T54" s="267"/>
      <c r="U54" s="268"/>
      <c r="V54" s="267"/>
      <c r="X54" s="267"/>
      <c r="Y54" s="268"/>
      <c r="Z54" s="267"/>
      <c r="AA54" s="268"/>
      <c r="AB54" s="267"/>
      <c r="AC54" s="268"/>
      <c r="AD54" s="267"/>
      <c r="AE54" s="268"/>
      <c r="AF54" s="267"/>
      <c r="AG54" s="268"/>
      <c r="AH54" s="267"/>
      <c r="AI54" s="268"/>
      <c r="AJ54" s="267"/>
      <c r="AK54" s="268"/>
      <c r="AL54" s="267"/>
      <c r="AM54" s="268"/>
      <c r="AN54" s="267"/>
      <c r="AO54" s="268"/>
      <c r="AP54" s="267"/>
      <c r="AQ54" s="63"/>
      <c r="AR54" s="267"/>
      <c r="AS54" s="268"/>
      <c r="AT54" s="267"/>
      <c r="AU54" s="268"/>
      <c r="AV54" s="267"/>
      <c r="AW54" s="268"/>
      <c r="AX54" s="267"/>
      <c r="AY54" s="268"/>
      <c r="AZ54" s="267"/>
      <c r="BA54" s="268"/>
      <c r="BB54" s="267"/>
      <c r="BC54" s="268"/>
      <c r="BD54" s="267"/>
      <c r="BE54" s="268"/>
      <c r="BF54" s="267"/>
      <c r="BG54" s="268"/>
      <c r="BH54" s="267"/>
      <c r="BI54" s="268"/>
      <c r="BJ54" s="267"/>
      <c r="BK54" s="256"/>
      <c r="BL54" s="267"/>
      <c r="BM54" s="268"/>
      <c r="BN54" s="267"/>
      <c r="BO54" s="268"/>
      <c r="BP54" s="267"/>
      <c r="BQ54" s="268"/>
      <c r="BR54" s="267"/>
      <c r="BS54" s="268"/>
      <c r="BT54" s="267"/>
      <c r="BU54" s="268"/>
      <c r="BV54" s="267"/>
      <c r="BW54" s="268"/>
      <c r="BX54" s="267"/>
      <c r="BY54" s="268"/>
      <c r="BZ54" s="267"/>
      <c r="CA54" s="268"/>
      <c r="CB54" s="267"/>
      <c r="CC54" s="268"/>
      <c r="CD54" s="267"/>
      <c r="CE54" s="63"/>
      <c r="CF54" s="267"/>
      <c r="CG54" s="268"/>
      <c r="CH54" s="267"/>
      <c r="CI54" s="268"/>
      <c r="CJ54" s="267"/>
      <c r="CK54" s="268"/>
      <c r="CL54" s="267"/>
      <c r="CM54" s="268"/>
      <c r="CN54" s="267"/>
      <c r="CO54" s="268"/>
      <c r="CP54" s="267"/>
      <c r="CQ54" s="268"/>
      <c r="CR54" s="267"/>
      <c r="CS54" s="268"/>
      <c r="CT54" s="267"/>
      <c r="CU54" s="268"/>
      <c r="CV54" s="267"/>
      <c r="CW54" s="268"/>
      <c r="CX54" s="267"/>
      <c r="CY54" s="256"/>
      <c r="CZ54" s="267"/>
      <c r="DA54" s="268"/>
      <c r="DB54" s="267"/>
      <c r="DC54" s="268"/>
      <c r="DD54" s="267"/>
      <c r="DE54" s="268"/>
      <c r="DF54" s="267"/>
      <c r="DG54" s="268"/>
      <c r="DH54" s="267"/>
      <c r="DI54" s="268"/>
      <c r="DJ54" s="267"/>
      <c r="DK54" s="268"/>
      <c r="DL54" s="267"/>
      <c r="DM54" s="268"/>
      <c r="DN54" s="267"/>
      <c r="DO54" s="268"/>
      <c r="DP54" s="267"/>
      <c r="DQ54" s="268"/>
      <c r="DR54" s="267"/>
      <c r="DS54" s="63"/>
      <c r="DT54" s="267"/>
      <c r="DU54" s="268"/>
      <c r="DV54" s="267"/>
      <c r="DW54" s="268"/>
      <c r="DX54" s="267"/>
      <c r="DY54" s="268"/>
      <c r="DZ54" s="267"/>
      <c r="EA54" s="268"/>
      <c r="EB54" s="267"/>
      <c r="EC54" s="268"/>
      <c r="ED54" s="267"/>
      <c r="EE54" s="268"/>
      <c r="EF54" s="267"/>
      <c r="EG54" s="268"/>
      <c r="EH54" s="267"/>
      <c r="EI54" s="268"/>
      <c r="EJ54" s="267"/>
      <c r="EK54" s="268"/>
      <c r="EL54" s="267"/>
      <c r="EM54" s="256"/>
      <c r="EN54" s="267"/>
      <c r="EO54" s="268"/>
      <c r="EP54" s="267"/>
      <c r="EQ54" s="268"/>
      <c r="ER54" s="267"/>
      <c r="ES54" s="268"/>
      <c r="ET54" s="267"/>
      <c r="EU54" s="268"/>
      <c r="EV54" s="267"/>
      <c r="EW54" s="268"/>
      <c r="EX54" s="267"/>
      <c r="EY54" s="268"/>
      <c r="EZ54" s="267"/>
      <c r="FA54" s="268"/>
      <c r="FB54" s="267"/>
      <c r="FC54" s="268"/>
      <c r="FD54" s="267"/>
      <c r="FE54" s="268"/>
      <c r="FF54" s="267"/>
      <c r="FG54" s="63"/>
      <c r="FH54" s="596"/>
      <c r="FI54" s="596"/>
    </row>
    <row r="55" spans="1:166" ht="30" customHeight="1" thickBot="1" x14ac:dyDescent="0.3">
      <c r="A55" s="244"/>
      <c r="B55" s="383" t="s">
        <v>1255</v>
      </c>
      <c r="C55" s="479" t="s">
        <v>1134</v>
      </c>
      <c r="D55" s="42"/>
      <c r="F55" s="42"/>
      <c r="H55" s="42"/>
      <c r="J55" s="42"/>
      <c r="L55" s="42"/>
      <c r="N55" s="42"/>
      <c r="P55" s="42"/>
      <c r="R55" s="42"/>
      <c r="T55" s="42"/>
      <c r="V55" s="42"/>
      <c r="X55" s="42"/>
      <c r="Y55" s="256"/>
      <c r="Z55" s="42"/>
      <c r="AA55" s="256"/>
      <c r="AB55" s="42"/>
      <c r="AC55" s="256"/>
      <c r="AD55" s="42"/>
      <c r="AE55" s="256"/>
      <c r="AF55" s="42"/>
      <c r="AG55" s="256"/>
      <c r="AH55" s="42"/>
      <c r="AI55" s="256"/>
      <c r="AJ55" s="42"/>
      <c r="AK55" s="256"/>
      <c r="AL55" s="42"/>
      <c r="AM55" s="256"/>
      <c r="AN55" s="42"/>
      <c r="AO55" s="256"/>
      <c r="AP55" s="42"/>
      <c r="AQ55" s="63"/>
      <c r="AR55" s="42"/>
      <c r="AS55" s="256"/>
      <c r="AT55" s="42"/>
      <c r="AU55" s="256"/>
      <c r="AV55" s="42"/>
      <c r="AW55" s="256"/>
      <c r="AX55" s="42"/>
      <c r="AY55" s="256"/>
      <c r="AZ55" s="42"/>
      <c r="BA55" s="256"/>
      <c r="BB55" s="42"/>
      <c r="BC55" s="256"/>
      <c r="BD55" s="42"/>
      <c r="BE55" s="256"/>
      <c r="BF55" s="42"/>
      <c r="BG55" s="256"/>
      <c r="BH55" s="42"/>
      <c r="BI55" s="256"/>
      <c r="BJ55" s="42"/>
      <c r="BK55" s="256"/>
      <c r="BL55" s="42"/>
      <c r="BM55" s="256"/>
      <c r="BN55" s="42"/>
      <c r="BO55" s="256"/>
      <c r="BP55" s="42"/>
      <c r="BQ55" s="256"/>
      <c r="BR55" s="42"/>
      <c r="BS55" s="256"/>
      <c r="BT55" s="42"/>
      <c r="BU55" s="256"/>
      <c r="BV55" s="42"/>
      <c r="BW55" s="256"/>
      <c r="BX55" s="42"/>
      <c r="BY55" s="256"/>
      <c r="BZ55" s="42"/>
      <c r="CA55" s="256"/>
      <c r="CB55" s="42"/>
      <c r="CC55" s="256"/>
      <c r="CD55" s="42"/>
      <c r="CE55" s="63"/>
      <c r="CF55" s="42"/>
      <c r="CG55" s="256"/>
      <c r="CH55" s="42"/>
      <c r="CI55" s="256"/>
      <c r="CJ55" s="42"/>
      <c r="CK55" s="256"/>
      <c r="CL55" s="42"/>
      <c r="CM55" s="256"/>
      <c r="CN55" s="42"/>
      <c r="CO55" s="256"/>
      <c r="CP55" s="42"/>
      <c r="CQ55" s="256"/>
      <c r="CR55" s="42"/>
      <c r="CS55" s="256"/>
      <c r="CT55" s="42"/>
      <c r="CU55" s="256"/>
      <c r="CV55" s="42"/>
      <c r="CW55" s="256"/>
      <c r="CX55" s="42"/>
      <c r="CY55" s="256"/>
      <c r="CZ55" s="42"/>
      <c r="DA55" s="256"/>
      <c r="DB55" s="42"/>
      <c r="DC55" s="256"/>
      <c r="DD55" s="42"/>
      <c r="DE55" s="256"/>
      <c r="DF55" s="42"/>
      <c r="DG55" s="256"/>
      <c r="DH55" s="42"/>
      <c r="DI55" s="256"/>
      <c r="DJ55" s="42"/>
      <c r="DK55" s="256"/>
      <c r="DL55" s="42"/>
      <c r="DM55" s="256"/>
      <c r="DN55" s="42"/>
      <c r="DO55" s="256"/>
      <c r="DP55" s="42"/>
      <c r="DQ55" s="256"/>
      <c r="DR55" s="42"/>
      <c r="DS55" s="63"/>
      <c r="DT55" s="42"/>
      <c r="DU55" s="256"/>
      <c r="DV55" s="42"/>
      <c r="DW55" s="256"/>
      <c r="DX55" s="42"/>
      <c r="DY55" s="256"/>
      <c r="DZ55" s="42"/>
      <c r="EA55" s="256"/>
      <c r="EB55" s="42"/>
      <c r="EC55" s="256"/>
      <c r="ED55" s="42"/>
      <c r="EE55" s="256"/>
      <c r="EF55" s="42"/>
      <c r="EG55" s="256"/>
      <c r="EH55" s="42"/>
      <c r="EI55" s="256"/>
      <c r="EJ55" s="42"/>
      <c r="EK55" s="256"/>
      <c r="EL55" s="42"/>
      <c r="EM55" s="256"/>
      <c r="EN55" s="42"/>
      <c r="EO55" s="256"/>
      <c r="EP55" s="42"/>
      <c r="EQ55" s="256"/>
      <c r="ER55" s="42"/>
      <c r="ES55" s="256"/>
      <c r="ET55" s="42"/>
      <c r="EU55" s="256"/>
      <c r="EV55" s="42"/>
      <c r="EW55" s="256"/>
      <c r="EX55" s="42"/>
      <c r="EY55" s="256"/>
      <c r="EZ55" s="42"/>
      <c r="FA55" s="256"/>
      <c r="FB55" s="42"/>
      <c r="FC55" s="256"/>
      <c r="FD55" s="42"/>
      <c r="FE55" s="256"/>
      <c r="FF55" s="42"/>
      <c r="FG55" s="63"/>
    </row>
    <row r="56" spans="1:166" ht="15.75" thickBot="1" x14ac:dyDescent="0.3">
      <c r="A56" s="244"/>
      <c r="B56" s="544"/>
      <c r="C56" s="117"/>
      <c r="D56" s="267"/>
      <c r="E56" s="268"/>
      <c r="F56" s="267"/>
      <c r="G56" s="268"/>
      <c r="H56" s="267"/>
      <c r="I56" s="268"/>
      <c r="J56" s="267"/>
      <c r="K56" s="268"/>
      <c r="L56" s="267"/>
      <c r="M56" s="268"/>
      <c r="N56" s="267"/>
      <c r="O56" s="268"/>
      <c r="P56" s="267"/>
      <c r="Q56" s="268"/>
      <c r="R56" s="267"/>
      <c r="S56" s="268"/>
      <c r="T56" s="267"/>
      <c r="U56" s="268"/>
      <c r="V56" s="267"/>
      <c r="W56" s="268"/>
      <c r="X56" s="267"/>
      <c r="Y56" s="268"/>
      <c r="Z56" s="267"/>
      <c r="AA56" s="268"/>
      <c r="AB56" s="267"/>
      <c r="AC56" s="268"/>
      <c r="AD56" s="267"/>
      <c r="AE56" s="268"/>
      <c r="AF56" s="267"/>
      <c r="AG56" s="268"/>
      <c r="AH56" s="267"/>
      <c r="AI56" s="268"/>
      <c r="AJ56" s="267"/>
      <c r="AK56" s="268"/>
      <c r="AL56" s="267"/>
      <c r="AM56" s="268"/>
      <c r="AN56" s="267"/>
      <c r="AO56" s="268"/>
      <c r="AP56" s="267"/>
      <c r="AQ56" s="63"/>
      <c r="AR56" s="267"/>
      <c r="AS56" s="268"/>
      <c r="AT56" s="267"/>
      <c r="AU56" s="268"/>
      <c r="AV56" s="267"/>
      <c r="AW56" s="268"/>
      <c r="AX56" s="267"/>
      <c r="AY56" s="268"/>
      <c r="AZ56" s="267"/>
      <c r="BA56" s="268"/>
      <c r="BB56" s="267"/>
      <c r="BC56" s="268"/>
      <c r="BD56" s="267"/>
      <c r="BE56" s="268"/>
      <c r="BF56" s="267"/>
      <c r="BG56" s="268"/>
      <c r="BH56" s="267"/>
      <c r="BI56" s="268"/>
      <c r="BJ56" s="267"/>
      <c r="BK56" s="268"/>
      <c r="BL56" s="267"/>
      <c r="BM56" s="268"/>
      <c r="BN56" s="267"/>
      <c r="BO56" s="268"/>
      <c r="BP56" s="267"/>
      <c r="BQ56" s="268"/>
      <c r="BR56" s="267"/>
      <c r="BS56" s="268"/>
      <c r="BT56" s="267"/>
      <c r="BU56" s="268"/>
      <c r="BV56" s="267"/>
      <c r="BW56" s="268"/>
      <c r="BX56" s="267"/>
      <c r="BY56" s="268"/>
      <c r="BZ56" s="267"/>
      <c r="CA56" s="268"/>
      <c r="CB56" s="267"/>
      <c r="CC56" s="268"/>
      <c r="CD56" s="267"/>
      <c r="CE56" s="63"/>
      <c r="CF56" s="267"/>
      <c r="CG56" s="268"/>
      <c r="CH56" s="267"/>
      <c r="CI56" s="268"/>
      <c r="CJ56" s="267"/>
      <c r="CK56" s="268"/>
      <c r="CL56" s="267"/>
      <c r="CM56" s="268"/>
      <c r="CN56" s="267"/>
      <c r="CO56" s="268"/>
      <c r="CP56" s="267"/>
      <c r="CQ56" s="268"/>
      <c r="CR56" s="267"/>
      <c r="CS56" s="268"/>
      <c r="CT56" s="267"/>
      <c r="CU56" s="268"/>
      <c r="CV56" s="267"/>
      <c r="CW56" s="268"/>
      <c r="CX56" s="267"/>
      <c r="CY56" s="268"/>
      <c r="CZ56" s="267"/>
      <c r="DA56" s="268"/>
      <c r="DB56" s="267"/>
      <c r="DC56" s="268"/>
      <c r="DD56" s="267"/>
      <c r="DE56" s="268"/>
      <c r="DF56" s="267"/>
      <c r="DG56" s="268"/>
      <c r="DH56" s="267"/>
      <c r="DI56" s="268"/>
      <c r="DJ56" s="267"/>
      <c r="DK56" s="268"/>
      <c r="DL56" s="267"/>
      <c r="DM56" s="268"/>
      <c r="DN56" s="267"/>
      <c r="DO56" s="268"/>
      <c r="DP56" s="267"/>
      <c r="DQ56" s="268"/>
      <c r="DR56" s="267"/>
      <c r="DS56" s="63"/>
      <c r="DT56" s="267"/>
      <c r="DU56" s="268"/>
      <c r="DV56" s="267"/>
      <c r="DW56" s="268"/>
      <c r="DX56" s="267"/>
      <c r="DY56" s="268"/>
      <c r="DZ56" s="267"/>
      <c r="EA56" s="268"/>
      <c r="EB56" s="267"/>
      <c r="EC56" s="268"/>
      <c r="ED56" s="267"/>
      <c r="EE56" s="268"/>
      <c r="EF56" s="267"/>
      <c r="EG56" s="268"/>
      <c r="EH56" s="267"/>
      <c r="EI56" s="268"/>
      <c r="EJ56" s="267"/>
      <c r="EK56" s="268"/>
      <c r="EL56" s="267"/>
      <c r="EM56" s="268"/>
      <c r="EN56" s="267"/>
      <c r="EO56" s="268"/>
      <c r="EP56" s="267"/>
      <c r="EQ56" s="268"/>
      <c r="ER56" s="267"/>
      <c r="ES56" s="268"/>
      <c r="ET56" s="267"/>
      <c r="EU56" s="268"/>
      <c r="EV56" s="267"/>
      <c r="EW56" s="268"/>
      <c r="EX56" s="267"/>
      <c r="EY56" s="268"/>
      <c r="EZ56" s="267"/>
      <c r="FA56" s="268"/>
      <c r="FB56" s="267"/>
      <c r="FC56" s="268"/>
      <c r="FD56" s="267"/>
      <c r="FE56" s="268"/>
      <c r="FF56" s="267"/>
      <c r="FG56" s="63"/>
      <c r="FH56" s="439"/>
      <c r="FI56" s="332"/>
      <c r="FJ56" s="332"/>
    </row>
    <row r="57" spans="1:166" ht="30" customHeight="1" thickBot="1" x14ac:dyDescent="0.3">
      <c r="A57" s="244"/>
      <c r="B57" s="383" t="s">
        <v>1256</v>
      </c>
      <c r="C57" s="479" t="s">
        <v>1135</v>
      </c>
      <c r="D57" s="42"/>
      <c r="F57" s="42"/>
      <c r="H57" s="42"/>
      <c r="J57" s="42"/>
      <c r="L57" s="42"/>
      <c r="N57" s="42"/>
      <c r="P57" s="42"/>
      <c r="R57" s="42"/>
      <c r="T57" s="42"/>
      <c r="V57" s="42"/>
      <c r="X57" s="42"/>
      <c r="Y57" s="256"/>
      <c r="Z57" s="42"/>
      <c r="AA57" s="256"/>
      <c r="AB57" s="42"/>
      <c r="AC57" s="256"/>
      <c r="AD57" s="42"/>
      <c r="AE57" s="256"/>
      <c r="AF57" s="42"/>
      <c r="AG57" s="256"/>
      <c r="AH57" s="42"/>
      <c r="AI57" s="256"/>
      <c r="AJ57" s="42"/>
      <c r="AK57" s="256"/>
      <c r="AL57" s="42"/>
      <c r="AM57" s="256"/>
      <c r="AN57" s="42"/>
      <c r="AO57" s="256"/>
      <c r="AP57" s="42"/>
      <c r="AQ57" s="63"/>
      <c r="AR57" s="42"/>
      <c r="AS57" s="256"/>
      <c r="AT57" s="42"/>
      <c r="AU57" s="256"/>
      <c r="AV57" s="42"/>
      <c r="AW57" s="256"/>
      <c r="AX57" s="42"/>
      <c r="AY57" s="256"/>
      <c r="AZ57" s="42"/>
      <c r="BA57" s="256"/>
      <c r="BB57" s="42"/>
      <c r="BC57" s="256"/>
      <c r="BD57" s="42"/>
      <c r="BE57" s="256"/>
      <c r="BF57" s="42"/>
      <c r="BG57" s="256"/>
      <c r="BH57" s="42"/>
      <c r="BI57" s="256"/>
      <c r="BJ57" s="42"/>
      <c r="BK57" s="256"/>
      <c r="BL57" s="42"/>
      <c r="BM57" s="256"/>
      <c r="BN57" s="42"/>
      <c r="BO57" s="256"/>
      <c r="BP57" s="42"/>
      <c r="BQ57" s="256"/>
      <c r="BR57" s="42"/>
      <c r="BS57" s="256"/>
      <c r="BT57" s="42"/>
      <c r="BU57" s="256"/>
      <c r="BV57" s="42"/>
      <c r="BW57" s="256"/>
      <c r="BX57" s="42"/>
      <c r="BY57" s="256"/>
      <c r="BZ57" s="42"/>
      <c r="CA57" s="256"/>
      <c r="CB57" s="42"/>
      <c r="CC57" s="256"/>
      <c r="CD57" s="42"/>
      <c r="CE57" s="256"/>
      <c r="CF57" s="42"/>
      <c r="CG57" s="256"/>
      <c r="CH57" s="42"/>
      <c r="CI57" s="256"/>
      <c r="CJ57" s="42"/>
      <c r="CK57" s="256"/>
      <c r="CL57" s="42"/>
      <c r="CM57" s="256"/>
      <c r="CN57" s="42"/>
      <c r="CO57" s="256"/>
      <c r="CP57" s="42"/>
      <c r="CQ57" s="256"/>
      <c r="CR57" s="42"/>
      <c r="CS57" s="256"/>
      <c r="CT57" s="42"/>
      <c r="CU57" s="256"/>
      <c r="CV57" s="42"/>
      <c r="CW57" s="256"/>
      <c r="CX57" s="42"/>
      <c r="CY57" s="256"/>
      <c r="CZ57" s="42"/>
      <c r="DA57" s="256"/>
      <c r="DB57" s="42"/>
      <c r="DC57" s="256"/>
      <c r="DD57" s="42"/>
      <c r="DE57" s="256"/>
      <c r="DF57" s="42"/>
      <c r="DG57" s="256"/>
      <c r="DH57" s="42"/>
      <c r="DI57" s="256"/>
      <c r="DJ57" s="42"/>
      <c r="DK57" s="256"/>
      <c r="DL57" s="42"/>
      <c r="DM57" s="256"/>
      <c r="DN57" s="42"/>
      <c r="DO57" s="256"/>
      <c r="DP57" s="42"/>
      <c r="DQ57" s="256"/>
      <c r="DR57" s="42"/>
      <c r="DS57" s="256"/>
      <c r="DT57" s="42"/>
      <c r="DU57" s="256"/>
      <c r="DV57" s="42"/>
      <c r="DW57" s="256"/>
      <c r="DX57" s="42"/>
      <c r="DY57" s="256"/>
      <c r="DZ57" s="42"/>
      <c r="EA57" s="256"/>
      <c r="EB57" s="42"/>
      <c r="EC57" s="256"/>
      <c r="ED57" s="42"/>
      <c r="EE57" s="256"/>
      <c r="EF57" s="42"/>
      <c r="EG57" s="256"/>
      <c r="EH57" s="42"/>
      <c r="EI57" s="256"/>
      <c r="EJ57" s="42"/>
      <c r="EK57" s="256"/>
      <c r="EL57" s="42"/>
      <c r="EM57" s="256"/>
      <c r="EN57" s="42"/>
      <c r="EO57" s="256"/>
      <c r="EP57" s="42"/>
      <c r="EQ57" s="256"/>
      <c r="ER57" s="42"/>
      <c r="ES57" s="256"/>
      <c r="ET57" s="42"/>
      <c r="EU57" s="256"/>
      <c r="EV57" s="42"/>
      <c r="EW57" s="256"/>
      <c r="EX57" s="42"/>
      <c r="EY57" s="256"/>
      <c r="EZ57" s="42"/>
      <c r="FA57" s="256"/>
      <c r="FB57" s="42"/>
      <c r="FC57" s="256"/>
      <c r="FD57" s="42"/>
      <c r="FE57" s="256"/>
      <c r="FF57" s="42"/>
      <c r="FG57" s="256"/>
      <c r="FH57" s="596" t="s">
        <v>1093</v>
      </c>
      <c r="FI57" s="597">
        <f>SUM(D57:FF57)</f>
        <v>0</v>
      </c>
    </row>
    <row r="58" spans="1:166" ht="15.75" thickBot="1" x14ac:dyDescent="0.3">
      <c r="A58" s="244"/>
      <c r="B58" s="544"/>
      <c r="C58" s="117"/>
      <c r="D58" s="267"/>
      <c r="E58" s="268"/>
      <c r="F58" s="267"/>
      <c r="G58" s="268"/>
      <c r="H58" s="267"/>
      <c r="I58" s="268"/>
      <c r="J58" s="267"/>
      <c r="K58" s="268"/>
      <c r="L58" s="267"/>
      <c r="M58" s="268"/>
      <c r="N58" s="267"/>
      <c r="O58" s="268"/>
      <c r="P58" s="267"/>
      <c r="Q58" s="268"/>
      <c r="R58" s="267"/>
      <c r="S58" s="268"/>
      <c r="T58" s="267"/>
      <c r="U58" s="268"/>
      <c r="V58" s="267"/>
      <c r="W58" s="268"/>
      <c r="X58" s="267"/>
      <c r="Y58" s="268"/>
      <c r="Z58" s="267"/>
      <c r="AA58" s="268"/>
      <c r="AB58" s="267"/>
      <c r="AC58" s="268"/>
      <c r="AD58" s="267"/>
      <c r="AE58" s="268"/>
      <c r="AF58" s="267"/>
      <c r="AG58" s="268"/>
      <c r="AH58" s="267"/>
      <c r="AI58" s="268"/>
      <c r="AJ58" s="267"/>
      <c r="AK58" s="268"/>
      <c r="AL58" s="267"/>
      <c r="AM58" s="268"/>
      <c r="AN58" s="267"/>
      <c r="AO58" s="268"/>
      <c r="AP58" s="267"/>
      <c r="AQ58" s="63"/>
      <c r="AR58" s="267"/>
      <c r="AS58" s="268"/>
      <c r="AT58" s="267"/>
      <c r="AU58" s="268"/>
      <c r="AV58" s="267"/>
      <c r="AW58" s="268"/>
      <c r="AX58" s="267"/>
      <c r="AY58" s="268"/>
      <c r="AZ58" s="267"/>
      <c r="BA58" s="268"/>
      <c r="BB58" s="267"/>
      <c r="BC58" s="268"/>
      <c r="BD58" s="267"/>
      <c r="BE58" s="268"/>
      <c r="BF58" s="267"/>
      <c r="BG58" s="268"/>
      <c r="BH58" s="267"/>
      <c r="BI58" s="268"/>
      <c r="BJ58" s="267"/>
      <c r="BK58" s="268"/>
      <c r="BL58" s="267"/>
      <c r="BM58" s="268"/>
      <c r="BN58" s="267"/>
      <c r="BO58" s="268"/>
      <c r="BP58" s="267"/>
      <c r="BQ58" s="268"/>
      <c r="BR58" s="267"/>
      <c r="BS58" s="268"/>
      <c r="BT58" s="267"/>
      <c r="BU58" s="268"/>
      <c r="BV58" s="267"/>
      <c r="BW58" s="268"/>
      <c r="BX58" s="267"/>
      <c r="BY58" s="268"/>
      <c r="BZ58" s="267"/>
      <c r="CA58" s="268"/>
      <c r="CB58" s="267"/>
      <c r="CC58" s="268"/>
      <c r="CD58" s="267"/>
      <c r="CE58" s="63"/>
      <c r="CF58" s="267"/>
      <c r="CG58" s="268"/>
      <c r="CH58" s="267"/>
      <c r="CI58" s="268"/>
      <c r="CJ58" s="267"/>
      <c r="CK58" s="268"/>
      <c r="CL58" s="267"/>
      <c r="CM58" s="268"/>
      <c r="CN58" s="267"/>
      <c r="CO58" s="268"/>
      <c r="CP58" s="267"/>
      <c r="CQ58" s="268"/>
      <c r="CR58" s="267"/>
      <c r="CS58" s="268"/>
      <c r="CT58" s="267"/>
      <c r="CU58" s="268"/>
      <c r="CV58" s="267"/>
      <c r="CW58" s="268"/>
      <c r="CX58" s="267"/>
      <c r="CY58" s="268"/>
      <c r="CZ58" s="267"/>
      <c r="DA58" s="268"/>
      <c r="DB58" s="267"/>
      <c r="DC58" s="268"/>
      <c r="DD58" s="267"/>
      <c r="DE58" s="268"/>
      <c r="DF58" s="267"/>
      <c r="DG58" s="268"/>
      <c r="DH58" s="267"/>
      <c r="DI58" s="268"/>
      <c r="DJ58" s="267"/>
      <c r="DK58" s="268"/>
      <c r="DL58" s="267"/>
      <c r="DM58" s="268"/>
      <c r="DN58" s="267"/>
      <c r="DO58" s="268"/>
      <c r="DP58" s="267"/>
      <c r="DQ58" s="268"/>
      <c r="DR58" s="267"/>
      <c r="DS58" s="63"/>
      <c r="DT58" s="267"/>
      <c r="DU58" s="268"/>
      <c r="DV58" s="267"/>
      <c r="DW58" s="268"/>
      <c r="DX58" s="267"/>
      <c r="DY58" s="268"/>
      <c r="DZ58" s="267"/>
      <c r="EA58" s="268"/>
      <c r="EB58" s="267"/>
      <c r="EC58" s="268"/>
      <c r="ED58" s="267"/>
      <c r="EE58" s="268"/>
      <c r="EF58" s="267"/>
      <c r="EG58" s="268"/>
      <c r="EH58" s="267"/>
      <c r="EI58" s="268"/>
      <c r="EJ58" s="267"/>
      <c r="EK58" s="268"/>
      <c r="EL58" s="267"/>
      <c r="EM58" s="268"/>
      <c r="EN58" s="267"/>
      <c r="EO58" s="268"/>
      <c r="EP58" s="267"/>
      <c r="EQ58" s="268"/>
      <c r="ER58" s="267"/>
      <c r="ES58" s="268"/>
      <c r="ET58" s="267"/>
      <c r="EU58" s="268"/>
      <c r="EV58" s="267"/>
      <c r="EW58" s="268"/>
      <c r="EX58" s="267"/>
      <c r="EY58" s="268"/>
      <c r="EZ58" s="267"/>
      <c r="FA58" s="268"/>
      <c r="FB58" s="267"/>
      <c r="FC58" s="268"/>
      <c r="FD58" s="267"/>
      <c r="FE58" s="268"/>
      <c r="FF58" s="267"/>
      <c r="FG58" s="63"/>
      <c r="FH58" s="490"/>
      <c r="FI58" s="332"/>
      <c r="FJ58" s="332"/>
    </row>
    <row r="59" spans="1:166" ht="30" customHeight="1" thickBot="1" x14ac:dyDescent="0.3">
      <c r="A59" s="244"/>
      <c r="B59" s="383" t="s">
        <v>1257</v>
      </c>
      <c r="C59" s="479" t="s">
        <v>1136</v>
      </c>
      <c r="D59" s="42"/>
      <c r="F59" s="42"/>
      <c r="H59" s="42"/>
      <c r="J59" s="42"/>
      <c r="L59" s="42"/>
      <c r="N59" s="42"/>
      <c r="P59" s="42"/>
      <c r="R59" s="42"/>
      <c r="T59" s="42"/>
      <c r="V59" s="42"/>
      <c r="X59" s="42"/>
      <c r="Y59" s="256"/>
      <c r="Z59" s="42"/>
      <c r="AA59" s="256"/>
      <c r="AB59" s="42"/>
      <c r="AC59" s="256"/>
      <c r="AD59" s="42"/>
      <c r="AE59" s="256"/>
      <c r="AF59" s="42"/>
      <c r="AG59" s="256"/>
      <c r="AH59" s="42"/>
      <c r="AI59" s="256"/>
      <c r="AJ59" s="42"/>
      <c r="AK59" s="256"/>
      <c r="AL59" s="42"/>
      <c r="AM59" s="256"/>
      <c r="AN59" s="42"/>
      <c r="AO59" s="256"/>
      <c r="AP59" s="42"/>
      <c r="AQ59" s="63"/>
      <c r="AR59" s="42"/>
      <c r="AS59" s="256"/>
      <c r="AT59" s="42"/>
      <c r="AU59" s="256"/>
      <c r="AV59" s="42"/>
      <c r="AW59" s="256"/>
      <c r="AX59" s="42"/>
      <c r="AY59" s="256"/>
      <c r="AZ59" s="42"/>
      <c r="BA59" s="256"/>
      <c r="BB59" s="42"/>
      <c r="BC59" s="256"/>
      <c r="BD59" s="42"/>
      <c r="BE59" s="256"/>
      <c r="BF59" s="42"/>
      <c r="BG59" s="256"/>
      <c r="BH59" s="42"/>
      <c r="BI59" s="256"/>
      <c r="BJ59" s="42"/>
      <c r="BK59" s="256"/>
      <c r="BL59" s="42"/>
      <c r="BM59" s="256"/>
      <c r="BN59" s="42"/>
      <c r="BO59" s="256"/>
      <c r="BP59" s="42"/>
      <c r="BQ59" s="256"/>
      <c r="BR59" s="42"/>
      <c r="BS59" s="256"/>
      <c r="BT59" s="42"/>
      <c r="BU59" s="256"/>
      <c r="BV59" s="42"/>
      <c r="BW59" s="256"/>
      <c r="BX59" s="42"/>
      <c r="BY59" s="256"/>
      <c r="BZ59" s="42"/>
      <c r="CA59" s="256"/>
      <c r="CB59" s="42"/>
      <c r="CC59" s="256"/>
      <c r="CD59" s="42"/>
      <c r="CE59" s="256"/>
      <c r="CF59" s="42"/>
      <c r="CG59" s="256"/>
      <c r="CH59" s="42"/>
      <c r="CI59" s="256"/>
      <c r="CJ59" s="42"/>
      <c r="CK59" s="256"/>
      <c r="CL59" s="42"/>
      <c r="CM59" s="256"/>
      <c r="CN59" s="42"/>
      <c r="CO59" s="256"/>
      <c r="CP59" s="42"/>
      <c r="CQ59" s="256"/>
      <c r="CR59" s="42"/>
      <c r="CS59" s="256"/>
      <c r="CT59" s="42"/>
      <c r="CU59" s="256"/>
      <c r="CV59" s="42"/>
      <c r="CW59" s="256"/>
      <c r="CX59" s="42"/>
      <c r="CY59" s="256"/>
      <c r="CZ59" s="42"/>
      <c r="DA59" s="256"/>
      <c r="DB59" s="42"/>
      <c r="DC59" s="256"/>
      <c r="DD59" s="42"/>
      <c r="DE59" s="256"/>
      <c r="DF59" s="42"/>
      <c r="DG59" s="256"/>
      <c r="DH59" s="42"/>
      <c r="DI59" s="256"/>
      <c r="DJ59" s="42"/>
      <c r="DK59" s="256"/>
      <c r="DL59" s="42"/>
      <c r="DM59" s="256"/>
      <c r="DN59" s="42"/>
      <c r="DO59" s="256"/>
      <c r="DP59" s="42"/>
      <c r="DQ59" s="256"/>
      <c r="DR59" s="42"/>
      <c r="DS59" s="256"/>
      <c r="DT59" s="42"/>
      <c r="DU59" s="256"/>
      <c r="DV59" s="42"/>
      <c r="DW59" s="256"/>
      <c r="DX59" s="42"/>
      <c r="DY59" s="256"/>
      <c r="DZ59" s="42"/>
      <c r="EA59" s="256"/>
      <c r="EB59" s="42"/>
      <c r="EC59" s="256"/>
      <c r="ED59" s="42"/>
      <c r="EE59" s="256"/>
      <c r="EF59" s="42"/>
      <c r="EG59" s="256"/>
      <c r="EH59" s="42"/>
      <c r="EI59" s="256"/>
      <c r="EJ59" s="42"/>
      <c r="EK59" s="256"/>
      <c r="EL59" s="42"/>
      <c r="EM59" s="256"/>
      <c r="EN59" s="42"/>
      <c r="EO59" s="256"/>
      <c r="EP59" s="42"/>
      <c r="EQ59" s="256"/>
      <c r="ER59" s="42"/>
      <c r="ES59" s="256"/>
      <c r="ET59" s="42"/>
      <c r="EU59" s="256"/>
      <c r="EV59" s="42"/>
      <c r="EW59" s="256"/>
      <c r="EX59" s="42"/>
      <c r="EY59" s="256"/>
      <c r="EZ59" s="42"/>
      <c r="FA59" s="256"/>
      <c r="FB59" s="42"/>
      <c r="FC59" s="256"/>
      <c r="FD59" s="42"/>
      <c r="FE59" s="256"/>
      <c r="FF59" s="42"/>
      <c r="FG59" s="256"/>
      <c r="FH59" s="596" t="s">
        <v>1094</v>
      </c>
      <c r="FI59" s="597">
        <f>SUM(D59:FF59)</f>
        <v>0</v>
      </c>
    </row>
    <row r="60" spans="1:166" ht="15.75" thickBot="1" x14ac:dyDescent="0.3">
      <c r="A60" s="244"/>
      <c r="B60" s="544"/>
      <c r="C60" s="117"/>
      <c r="D60" s="267"/>
      <c r="E60" s="268"/>
      <c r="F60" s="267"/>
      <c r="G60" s="268"/>
      <c r="H60" s="267"/>
      <c r="I60" s="268"/>
      <c r="J60" s="267"/>
      <c r="K60" s="268"/>
      <c r="L60" s="267"/>
      <c r="M60" s="268"/>
      <c r="N60" s="267"/>
      <c r="O60" s="268"/>
      <c r="P60" s="267"/>
      <c r="Q60" s="268"/>
      <c r="R60" s="267"/>
      <c r="S60" s="268"/>
      <c r="T60" s="267"/>
      <c r="U60" s="268"/>
      <c r="V60" s="267"/>
      <c r="W60" s="268"/>
      <c r="X60" s="267"/>
      <c r="Y60" s="268"/>
      <c r="Z60" s="267"/>
      <c r="AA60" s="268"/>
      <c r="AB60" s="267"/>
      <c r="AC60" s="268"/>
      <c r="AD60" s="267"/>
      <c r="AE60" s="268"/>
      <c r="AF60" s="267"/>
      <c r="AG60" s="268"/>
      <c r="AH60" s="267"/>
      <c r="AI60" s="268"/>
      <c r="AJ60" s="267"/>
      <c r="AK60" s="268"/>
      <c r="AL60" s="267"/>
      <c r="AM60" s="268"/>
      <c r="AN60" s="267"/>
      <c r="AO60" s="268"/>
      <c r="AP60" s="267"/>
      <c r="AQ60" s="63"/>
      <c r="AR60" s="267"/>
      <c r="AS60" s="268"/>
      <c r="AT60" s="267"/>
      <c r="AU60" s="268"/>
      <c r="AV60" s="267"/>
      <c r="AW60" s="268"/>
      <c r="AX60" s="267"/>
      <c r="AY60" s="268"/>
      <c r="AZ60" s="267"/>
      <c r="BA60" s="268"/>
      <c r="BB60" s="267"/>
      <c r="BC60" s="268"/>
      <c r="BD60" s="267"/>
      <c r="BE60" s="268"/>
      <c r="BF60" s="267"/>
      <c r="BG60" s="268"/>
      <c r="BH60" s="267"/>
      <c r="BI60" s="268"/>
      <c r="BJ60" s="267"/>
      <c r="BK60" s="268"/>
      <c r="BL60" s="267"/>
      <c r="BM60" s="268"/>
      <c r="BN60" s="267"/>
      <c r="BO60" s="268"/>
      <c r="BP60" s="267"/>
      <c r="BQ60" s="268"/>
      <c r="BR60" s="267"/>
      <c r="BS60" s="268"/>
      <c r="BT60" s="267"/>
      <c r="BU60" s="268"/>
      <c r="BV60" s="267"/>
      <c r="BW60" s="268"/>
      <c r="BX60" s="267"/>
      <c r="BY60" s="268"/>
      <c r="BZ60" s="267"/>
      <c r="CA60" s="268"/>
      <c r="CB60" s="267"/>
      <c r="CC60" s="268"/>
      <c r="CD60" s="267"/>
      <c r="CE60" s="63"/>
      <c r="CF60" s="267"/>
      <c r="CG60" s="268"/>
      <c r="CH60" s="267"/>
      <c r="CI60" s="268"/>
      <c r="CJ60" s="267"/>
      <c r="CK60" s="268"/>
      <c r="CL60" s="267"/>
      <c r="CM60" s="268"/>
      <c r="CN60" s="267"/>
      <c r="CO60" s="268"/>
      <c r="CP60" s="267"/>
      <c r="CQ60" s="268"/>
      <c r="CR60" s="267"/>
      <c r="CS60" s="268"/>
      <c r="CT60" s="267"/>
      <c r="CU60" s="268"/>
      <c r="CV60" s="267"/>
      <c r="CW60" s="268"/>
      <c r="CX60" s="267"/>
      <c r="CY60" s="268"/>
      <c r="CZ60" s="267"/>
      <c r="DA60" s="268"/>
      <c r="DB60" s="267"/>
      <c r="DC60" s="268"/>
      <c r="DD60" s="267"/>
      <c r="DE60" s="268"/>
      <c r="DF60" s="267"/>
      <c r="DG60" s="268"/>
      <c r="DH60" s="267"/>
      <c r="DI60" s="268"/>
      <c r="DJ60" s="267"/>
      <c r="DK60" s="268"/>
      <c r="DL60" s="267"/>
      <c r="DM60" s="268"/>
      <c r="DN60" s="267"/>
      <c r="DO60" s="268"/>
      <c r="DP60" s="267"/>
      <c r="DQ60" s="268"/>
      <c r="DR60" s="267"/>
      <c r="DS60" s="63"/>
      <c r="DT60" s="267"/>
      <c r="DU60" s="268"/>
      <c r="DV60" s="267"/>
      <c r="DW60" s="268"/>
      <c r="DX60" s="267"/>
      <c r="DY60" s="268"/>
      <c r="DZ60" s="267"/>
      <c r="EA60" s="268"/>
      <c r="EB60" s="267"/>
      <c r="EC60" s="268"/>
      <c r="ED60" s="267"/>
      <c r="EE60" s="268"/>
      <c r="EF60" s="267"/>
      <c r="EG60" s="268"/>
      <c r="EH60" s="267"/>
      <c r="EI60" s="268"/>
      <c r="EJ60" s="267"/>
      <c r="EK60" s="268"/>
      <c r="EL60" s="267"/>
      <c r="EM60" s="268"/>
      <c r="EN60" s="267"/>
      <c r="EO60" s="268"/>
      <c r="EP60" s="267"/>
      <c r="EQ60" s="268"/>
      <c r="ER60" s="267"/>
      <c r="ES60" s="268"/>
      <c r="ET60" s="267"/>
      <c r="EU60" s="268"/>
      <c r="EV60" s="267"/>
      <c r="EW60" s="268"/>
      <c r="EX60" s="267"/>
      <c r="EY60" s="268"/>
      <c r="EZ60" s="267"/>
      <c r="FA60" s="268"/>
      <c r="FB60" s="267"/>
      <c r="FC60" s="268"/>
      <c r="FD60" s="267"/>
      <c r="FE60" s="268"/>
      <c r="FF60" s="267"/>
      <c r="FG60" s="63"/>
      <c r="FH60" s="490"/>
      <c r="FI60" s="332"/>
      <c r="FJ60" s="332"/>
    </row>
    <row r="61" spans="1:166" ht="30" customHeight="1" thickBot="1" x14ac:dyDescent="0.3">
      <c r="A61" s="244"/>
      <c r="B61" s="383" t="s">
        <v>1258</v>
      </c>
      <c r="C61" s="479" t="s">
        <v>1137</v>
      </c>
      <c r="D61" s="42"/>
      <c r="F61" s="42"/>
      <c r="H61" s="42"/>
      <c r="J61" s="42"/>
      <c r="L61" s="42"/>
      <c r="N61" s="42"/>
      <c r="P61" s="42"/>
      <c r="R61" s="42"/>
      <c r="T61" s="42"/>
      <c r="V61" s="42"/>
      <c r="X61" s="42"/>
      <c r="Y61" s="256"/>
      <c r="Z61" s="42"/>
      <c r="AA61" s="256"/>
      <c r="AB61" s="42"/>
      <c r="AC61" s="256"/>
      <c r="AD61" s="42"/>
      <c r="AE61" s="256"/>
      <c r="AF61" s="42"/>
      <c r="AG61" s="256"/>
      <c r="AH61" s="42"/>
      <c r="AI61" s="256"/>
      <c r="AJ61" s="42"/>
      <c r="AK61" s="256"/>
      <c r="AL61" s="42"/>
      <c r="AM61" s="256"/>
      <c r="AN61" s="42"/>
      <c r="AO61" s="256"/>
      <c r="AP61" s="42"/>
      <c r="AQ61" s="63"/>
      <c r="AR61" s="42"/>
      <c r="AS61" s="256"/>
      <c r="AT61" s="42"/>
      <c r="AU61" s="256"/>
      <c r="AV61" s="42"/>
      <c r="AW61" s="256"/>
      <c r="AX61" s="42"/>
      <c r="AY61" s="256"/>
      <c r="AZ61" s="42"/>
      <c r="BA61" s="256"/>
      <c r="BB61" s="42"/>
      <c r="BC61" s="256"/>
      <c r="BD61" s="42"/>
      <c r="BE61" s="256"/>
      <c r="BF61" s="42"/>
      <c r="BG61" s="256"/>
      <c r="BH61" s="42"/>
      <c r="BI61" s="256"/>
      <c r="BJ61" s="42"/>
      <c r="BK61" s="256"/>
      <c r="BL61" s="42"/>
      <c r="BM61" s="256"/>
      <c r="BN61" s="42"/>
      <c r="BO61" s="256"/>
      <c r="BP61" s="42"/>
      <c r="BQ61" s="256"/>
      <c r="BR61" s="42"/>
      <c r="BS61" s="256"/>
      <c r="BT61" s="42"/>
      <c r="BU61" s="256"/>
      <c r="BV61" s="42"/>
      <c r="BW61" s="256"/>
      <c r="BX61" s="42"/>
      <c r="BY61" s="256"/>
      <c r="BZ61" s="42"/>
      <c r="CA61" s="256"/>
      <c r="CB61" s="42"/>
      <c r="CC61" s="256"/>
      <c r="CD61" s="42"/>
      <c r="CE61" s="256"/>
      <c r="CF61" s="42"/>
      <c r="CG61" s="256"/>
      <c r="CH61" s="42"/>
      <c r="CI61" s="256"/>
      <c r="CJ61" s="42"/>
      <c r="CK61" s="256"/>
      <c r="CL61" s="42"/>
      <c r="CM61" s="256"/>
      <c r="CN61" s="42"/>
      <c r="CO61" s="256"/>
      <c r="CP61" s="42"/>
      <c r="CQ61" s="256"/>
      <c r="CR61" s="42"/>
      <c r="CS61" s="256"/>
      <c r="CT61" s="42"/>
      <c r="CU61" s="256"/>
      <c r="CV61" s="42"/>
      <c r="CW61" s="256"/>
      <c r="CX61" s="42"/>
      <c r="CY61" s="256"/>
      <c r="CZ61" s="42"/>
      <c r="DA61" s="256"/>
      <c r="DB61" s="42"/>
      <c r="DC61" s="256"/>
      <c r="DD61" s="42"/>
      <c r="DE61" s="256"/>
      <c r="DF61" s="42"/>
      <c r="DG61" s="256"/>
      <c r="DH61" s="42"/>
      <c r="DI61" s="256"/>
      <c r="DJ61" s="42"/>
      <c r="DK61" s="256"/>
      <c r="DL61" s="42"/>
      <c r="DM61" s="256"/>
      <c r="DN61" s="42"/>
      <c r="DO61" s="256"/>
      <c r="DP61" s="42"/>
      <c r="DQ61" s="256"/>
      <c r="DR61" s="42"/>
      <c r="DS61" s="256"/>
      <c r="DT61" s="42"/>
      <c r="DU61" s="256"/>
      <c r="DV61" s="42"/>
      <c r="DW61" s="256"/>
      <c r="DX61" s="42"/>
      <c r="DY61" s="256"/>
      <c r="DZ61" s="42"/>
      <c r="EA61" s="256"/>
      <c r="EB61" s="42"/>
      <c r="EC61" s="256"/>
      <c r="ED61" s="42"/>
      <c r="EE61" s="256"/>
      <c r="EF61" s="42"/>
      <c r="EG61" s="256"/>
      <c r="EH61" s="42"/>
      <c r="EI61" s="256"/>
      <c r="EJ61" s="42"/>
      <c r="EK61" s="256"/>
      <c r="EL61" s="42"/>
      <c r="EM61" s="256"/>
      <c r="EN61" s="42"/>
      <c r="EO61" s="256"/>
      <c r="EP61" s="42"/>
      <c r="EQ61" s="256"/>
      <c r="ER61" s="42"/>
      <c r="ES61" s="256"/>
      <c r="ET61" s="42"/>
      <c r="EU61" s="256"/>
      <c r="EV61" s="42"/>
      <c r="EW61" s="256"/>
      <c r="EX61" s="42"/>
      <c r="EY61" s="256"/>
      <c r="EZ61" s="42"/>
      <c r="FA61" s="256"/>
      <c r="FB61" s="42"/>
      <c r="FC61" s="256"/>
      <c r="FD61" s="42"/>
      <c r="FE61" s="256"/>
      <c r="FF61" s="42"/>
      <c r="FG61" s="256"/>
      <c r="FH61" s="596"/>
      <c r="FI61" s="597">
        <f>SUM(D61:FF61)</f>
        <v>0</v>
      </c>
    </row>
    <row r="62" spans="1:166" ht="15.75" thickBot="1" x14ac:dyDescent="0.3">
      <c r="A62" s="244"/>
      <c r="B62" s="544"/>
      <c r="C62" s="117"/>
      <c r="D62" s="267"/>
      <c r="E62" s="268"/>
      <c r="F62" s="267"/>
      <c r="G62" s="268"/>
      <c r="H62" s="267"/>
      <c r="I62" s="268"/>
      <c r="J62" s="267"/>
      <c r="K62" s="268"/>
      <c r="L62" s="267"/>
      <c r="M62" s="268"/>
      <c r="N62" s="267"/>
      <c r="O62" s="268"/>
      <c r="P62" s="267"/>
      <c r="Q62" s="268"/>
      <c r="R62" s="267"/>
      <c r="S62" s="268"/>
      <c r="T62" s="267"/>
      <c r="U62" s="268"/>
      <c r="V62" s="267"/>
      <c r="W62" s="268"/>
      <c r="X62" s="267"/>
      <c r="Y62" s="268"/>
      <c r="Z62" s="267"/>
      <c r="AA62" s="268"/>
      <c r="AB62" s="267"/>
      <c r="AC62" s="268"/>
      <c r="AD62" s="267"/>
      <c r="AE62" s="268"/>
      <c r="AF62" s="267"/>
      <c r="AG62" s="268"/>
      <c r="AH62" s="267"/>
      <c r="AI62" s="268"/>
      <c r="AJ62" s="267"/>
      <c r="AK62" s="268"/>
      <c r="AL62" s="267"/>
      <c r="AM62" s="268"/>
      <c r="AN62" s="267"/>
      <c r="AO62" s="268"/>
      <c r="AP62" s="267"/>
      <c r="AQ62" s="63"/>
      <c r="AR62" s="267"/>
      <c r="AS62" s="268"/>
      <c r="AT62" s="267"/>
      <c r="AU62" s="268"/>
      <c r="AV62" s="267"/>
      <c r="AW62" s="268"/>
      <c r="AX62" s="267"/>
      <c r="AY62" s="268"/>
      <c r="AZ62" s="267"/>
      <c r="BA62" s="268"/>
      <c r="BB62" s="267"/>
      <c r="BC62" s="268"/>
      <c r="BD62" s="267"/>
      <c r="BE62" s="268"/>
      <c r="BF62" s="267"/>
      <c r="BG62" s="268"/>
      <c r="BH62" s="267"/>
      <c r="BI62" s="268"/>
      <c r="BJ62" s="267"/>
      <c r="BK62" s="268"/>
      <c r="BL62" s="267"/>
      <c r="BM62" s="268"/>
      <c r="BN62" s="267"/>
      <c r="BO62" s="268"/>
      <c r="BP62" s="267"/>
      <c r="BQ62" s="268"/>
      <c r="BR62" s="267"/>
      <c r="BS62" s="268"/>
      <c r="BT62" s="267"/>
      <c r="BU62" s="268"/>
      <c r="BV62" s="267"/>
      <c r="BW62" s="268"/>
      <c r="BX62" s="267"/>
      <c r="BY62" s="268"/>
      <c r="BZ62" s="267"/>
      <c r="CA62" s="268"/>
      <c r="CB62" s="267"/>
      <c r="CC62" s="268"/>
      <c r="CD62" s="267"/>
      <c r="CE62" s="63"/>
      <c r="CF62" s="267"/>
      <c r="CG62" s="268"/>
      <c r="CH62" s="267"/>
      <c r="CI62" s="268"/>
      <c r="CJ62" s="267"/>
      <c r="CK62" s="268"/>
      <c r="CL62" s="267"/>
      <c r="CM62" s="268"/>
      <c r="CN62" s="267"/>
      <c r="CO62" s="268"/>
      <c r="CP62" s="267"/>
      <c r="CQ62" s="268"/>
      <c r="CR62" s="267"/>
      <c r="CS62" s="268"/>
      <c r="CT62" s="267"/>
      <c r="CU62" s="268"/>
      <c r="CV62" s="267"/>
      <c r="CW62" s="268"/>
      <c r="CX62" s="267"/>
      <c r="CY62" s="268"/>
      <c r="CZ62" s="267"/>
      <c r="DA62" s="268"/>
      <c r="DB62" s="267"/>
      <c r="DC62" s="268"/>
      <c r="DD62" s="267"/>
      <c r="DE62" s="268"/>
      <c r="DF62" s="267"/>
      <c r="DG62" s="268"/>
      <c r="DH62" s="267"/>
      <c r="DI62" s="268"/>
      <c r="DJ62" s="267"/>
      <c r="DK62" s="268"/>
      <c r="DL62" s="267"/>
      <c r="DM62" s="268"/>
      <c r="DN62" s="267"/>
      <c r="DO62" s="268"/>
      <c r="DP62" s="267"/>
      <c r="DQ62" s="268"/>
      <c r="DR62" s="267"/>
      <c r="DS62" s="63"/>
      <c r="DT62" s="267"/>
      <c r="DU62" s="268"/>
      <c r="DV62" s="267"/>
      <c r="DW62" s="268"/>
      <c r="DX62" s="267"/>
      <c r="DY62" s="268"/>
      <c r="DZ62" s="267"/>
      <c r="EA62" s="268"/>
      <c r="EB62" s="267"/>
      <c r="EC62" s="268"/>
      <c r="ED62" s="267"/>
      <c r="EE62" s="268"/>
      <c r="EF62" s="267"/>
      <c r="EG62" s="268"/>
      <c r="EH62" s="267"/>
      <c r="EI62" s="268"/>
      <c r="EJ62" s="267"/>
      <c r="EK62" s="268"/>
      <c r="EL62" s="267"/>
      <c r="EM62" s="268"/>
      <c r="EN62" s="267"/>
      <c r="EO62" s="268"/>
      <c r="EP62" s="267"/>
      <c r="EQ62" s="268"/>
      <c r="ER62" s="267"/>
      <c r="ES62" s="268"/>
      <c r="ET62" s="267"/>
      <c r="EU62" s="268"/>
      <c r="EV62" s="267"/>
      <c r="EW62" s="268"/>
      <c r="EX62" s="267"/>
      <c r="EY62" s="268"/>
      <c r="EZ62" s="267"/>
      <c r="FA62" s="268"/>
      <c r="FB62" s="267"/>
      <c r="FC62" s="268"/>
      <c r="FD62" s="267"/>
      <c r="FE62" s="268"/>
      <c r="FF62" s="267"/>
      <c r="FG62" s="63"/>
      <c r="FH62" s="490"/>
      <c r="FJ62" s="332"/>
    </row>
    <row r="63" spans="1:166" ht="30" customHeight="1" thickBot="1" x14ac:dyDescent="0.3">
      <c r="A63" s="244"/>
      <c r="B63" s="557" t="s">
        <v>1259</v>
      </c>
      <c r="C63" s="479" t="s">
        <v>1138</v>
      </c>
      <c r="D63" s="42"/>
      <c r="F63" s="42"/>
      <c r="H63" s="42"/>
      <c r="J63" s="42"/>
      <c r="L63" s="42"/>
      <c r="N63" s="42"/>
      <c r="P63" s="42"/>
      <c r="R63" s="42"/>
      <c r="T63" s="42"/>
      <c r="V63" s="42"/>
      <c r="X63" s="42"/>
      <c r="Y63" s="256"/>
      <c r="Z63" s="42"/>
      <c r="AA63" s="256"/>
      <c r="AB63" s="42"/>
      <c r="AC63" s="256"/>
      <c r="AD63" s="42"/>
      <c r="AE63" s="256"/>
      <c r="AF63" s="42"/>
      <c r="AG63" s="256"/>
      <c r="AH63" s="42"/>
      <c r="AI63" s="256"/>
      <c r="AJ63" s="42"/>
      <c r="AK63" s="256"/>
      <c r="AL63" s="42"/>
      <c r="AM63" s="256"/>
      <c r="AN63" s="42"/>
      <c r="AO63" s="256"/>
      <c r="AP63" s="42"/>
      <c r="AQ63" s="63"/>
      <c r="AR63" s="42"/>
      <c r="AS63" s="256"/>
      <c r="AT63" s="42"/>
      <c r="AU63" s="256"/>
      <c r="AV63" s="42"/>
      <c r="AW63" s="256"/>
      <c r="AX63" s="42"/>
      <c r="AY63" s="256"/>
      <c r="AZ63" s="42"/>
      <c r="BA63" s="256"/>
      <c r="BB63" s="42"/>
      <c r="BC63" s="256"/>
      <c r="BD63" s="42"/>
      <c r="BE63" s="256"/>
      <c r="BF63" s="42"/>
      <c r="BG63" s="256"/>
      <c r="BH63" s="42"/>
      <c r="BI63" s="256"/>
      <c r="BJ63" s="42"/>
      <c r="BK63" s="256"/>
      <c r="BL63" s="42"/>
      <c r="BM63" s="256"/>
      <c r="BN63" s="42"/>
      <c r="BO63" s="256"/>
      <c r="BP63" s="42"/>
      <c r="BQ63" s="256"/>
      <c r="BR63" s="42"/>
      <c r="BS63" s="256"/>
      <c r="BT63" s="42"/>
      <c r="BU63" s="256"/>
      <c r="BV63" s="42"/>
      <c r="BW63" s="256"/>
      <c r="BX63" s="42"/>
      <c r="BY63" s="256"/>
      <c r="BZ63" s="42"/>
      <c r="CA63" s="256"/>
      <c r="CB63" s="42"/>
      <c r="CC63" s="256"/>
      <c r="CD63" s="42"/>
      <c r="CE63" s="256"/>
      <c r="CF63" s="42"/>
      <c r="CG63" s="256"/>
      <c r="CH63" s="42"/>
      <c r="CI63" s="256"/>
      <c r="CJ63" s="42"/>
      <c r="CK63" s="256"/>
      <c r="CL63" s="42"/>
      <c r="CM63" s="256"/>
      <c r="CN63" s="42"/>
      <c r="CO63" s="256"/>
      <c r="CP63" s="42"/>
      <c r="CQ63" s="256"/>
      <c r="CR63" s="42"/>
      <c r="CS63" s="256"/>
      <c r="CT63" s="42"/>
      <c r="CU63" s="256"/>
      <c r="CV63" s="42"/>
      <c r="CW63" s="256"/>
      <c r="CX63" s="42"/>
      <c r="CY63" s="256"/>
      <c r="CZ63" s="42"/>
      <c r="DA63" s="256"/>
      <c r="DB63" s="42"/>
      <c r="DC63" s="256"/>
      <c r="DD63" s="42"/>
      <c r="DE63" s="256"/>
      <c r="DF63" s="42"/>
      <c r="DG63" s="256"/>
      <c r="DH63" s="42"/>
      <c r="DI63" s="256"/>
      <c r="DJ63" s="42"/>
      <c r="DK63" s="256"/>
      <c r="DL63" s="42"/>
      <c r="DM63" s="256"/>
      <c r="DN63" s="42"/>
      <c r="DO63" s="256"/>
      <c r="DP63" s="42"/>
      <c r="DQ63" s="256"/>
      <c r="DR63" s="42"/>
      <c r="DS63" s="256"/>
      <c r="DT63" s="42"/>
      <c r="DU63" s="256"/>
      <c r="DV63" s="42"/>
      <c r="DW63" s="256"/>
      <c r="DX63" s="42"/>
      <c r="DY63" s="256"/>
      <c r="DZ63" s="42"/>
      <c r="EA63" s="256"/>
      <c r="EB63" s="42"/>
      <c r="EC63" s="256"/>
      <c r="ED63" s="42"/>
      <c r="EE63" s="256"/>
      <c r="EF63" s="42"/>
      <c r="EG63" s="256"/>
      <c r="EH63" s="42"/>
      <c r="EI63" s="256"/>
      <c r="EJ63" s="42"/>
      <c r="EK63" s="256"/>
      <c r="EL63" s="42"/>
      <c r="EM63" s="256"/>
      <c r="EN63" s="42"/>
      <c r="EO63" s="256"/>
      <c r="EP63" s="42"/>
      <c r="EQ63" s="256"/>
      <c r="ER63" s="42"/>
      <c r="ES63" s="256"/>
      <c r="ET63" s="42"/>
      <c r="EU63" s="256"/>
      <c r="EV63" s="42"/>
      <c r="EW63" s="256"/>
      <c r="EX63" s="42"/>
      <c r="EY63" s="256"/>
      <c r="EZ63" s="42"/>
      <c r="FA63" s="256"/>
      <c r="FB63" s="42"/>
      <c r="FC63" s="256"/>
      <c r="FD63" s="42"/>
      <c r="FE63" s="256"/>
      <c r="FF63" s="42"/>
      <c r="FG63" s="256"/>
      <c r="FH63" s="596" t="s">
        <v>1096</v>
      </c>
      <c r="FI63" s="597">
        <f>SUM(D63:FF63)</f>
        <v>0</v>
      </c>
    </row>
    <row r="64" spans="1:166" ht="15.75" thickBot="1" x14ac:dyDescent="0.3">
      <c r="A64" s="244"/>
      <c r="B64" s="544"/>
      <c r="C64" s="117"/>
      <c r="D64" s="267"/>
      <c r="E64" s="268"/>
      <c r="F64" s="267"/>
      <c r="G64" s="268"/>
      <c r="H64" s="267"/>
      <c r="I64" s="268"/>
      <c r="J64" s="267"/>
      <c r="K64" s="268"/>
      <c r="L64" s="267"/>
      <c r="M64" s="268"/>
      <c r="N64" s="267"/>
      <c r="O64" s="268"/>
      <c r="P64" s="267"/>
      <c r="Q64" s="268"/>
      <c r="R64" s="267"/>
      <c r="S64" s="268"/>
      <c r="T64" s="267"/>
      <c r="U64" s="268"/>
      <c r="V64" s="267"/>
      <c r="W64" s="268"/>
      <c r="X64" s="267"/>
      <c r="Y64" s="268"/>
      <c r="Z64" s="267"/>
      <c r="AA64" s="268"/>
      <c r="AB64" s="267"/>
      <c r="AC64" s="268"/>
      <c r="AD64" s="267"/>
      <c r="AE64" s="268"/>
      <c r="AF64" s="267"/>
      <c r="AG64" s="268"/>
      <c r="AH64" s="267"/>
      <c r="AI64" s="268"/>
      <c r="AJ64" s="267"/>
      <c r="AK64" s="268"/>
      <c r="AL64" s="267"/>
      <c r="AM64" s="268"/>
      <c r="AN64" s="267"/>
      <c r="AO64" s="268"/>
      <c r="AP64" s="267"/>
      <c r="AQ64" s="63"/>
      <c r="AR64" s="267"/>
      <c r="AS64" s="268"/>
      <c r="AT64" s="267"/>
      <c r="AU64" s="268"/>
      <c r="AV64" s="267"/>
      <c r="AW64" s="268"/>
      <c r="AX64" s="267"/>
      <c r="AY64" s="268"/>
      <c r="AZ64" s="267"/>
      <c r="BA64" s="268"/>
      <c r="BB64" s="267"/>
      <c r="BC64" s="268"/>
      <c r="BD64" s="267"/>
      <c r="BE64" s="268"/>
      <c r="BF64" s="267"/>
      <c r="BG64" s="268"/>
      <c r="BH64" s="267"/>
      <c r="BI64" s="268"/>
      <c r="BJ64" s="267"/>
      <c r="BK64" s="268"/>
      <c r="BL64" s="267"/>
      <c r="BM64" s="268"/>
      <c r="BN64" s="267"/>
      <c r="BO64" s="268"/>
      <c r="BP64" s="267"/>
      <c r="BQ64" s="268"/>
      <c r="BR64" s="267"/>
      <c r="BS64" s="268"/>
      <c r="BT64" s="267"/>
      <c r="BU64" s="268"/>
      <c r="BV64" s="267"/>
      <c r="BW64" s="268"/>
      <c r="BX64" s="267"/>
      <c r="BY64" s="268"/>
      <c r="BZ64" s="267"/>
      <c r="CA64" s="268"/>
      <c r="CB64" s="267"/>
      <c r="CC64" s="268"/>
      <c r="CD64" s="267"/>
      <c r="CE64" s="63"/>
      <c r="CF64" s="267"/>
      <c r="CG64" s="268"/>
      <c r="CH64" s="267"/>
      <c r="CI64" s="268"/>
      <c r="CJ64" s="267"/>
      <c r="CK64" s="268"/>
      <c r="CL64" s="267"/>
      <c r="CM64" s="268"/>
      <c r="CN64" s="267"/>
      <c r="CO64" s="268"/>
      <c r="CP64" s="267"/>
      <c r="CQ64" s="268"/>
      <c r="CR64" s="267"/>
      <c r="CS64" s="268"/>
      <c r="CT64" s="267"/>
      <c r="CU64" s="268"/>
      <c r="CV64" s="267"/>
      <c r="CW64" s="268"/>
      <c r="CX64" s="267"/>
      <c r="CY64" s="268"/>
      <c r="CZ64" s="267"/>
      <c r="DA64" s="268"/>
      <c r="DB64" s="267"/>
      <c r="DC64" s="268"/>
      <c r="DD64" s="267"/>
      <c r="DE64" s="268"/>
      <c r="DF64" s="267"/>
      <c r="DG64" s="268"/>
      <c r="DH64" s="267"/>
      <c r="DI64" s="268"/>
      <c r="DJ64" s="267"/>
      <c r="DK64" s="268"/>
      <c r="DL64" s="267"/>
      <c r="DM64" s="268"/>
      <c r="DN64" s="267"/>
      <c r="DO64" s="268"/>
      <c r="DP64" s="267"/>
      <c r="DQ64" s="268"/>
      <c r="DR64" s="267"/>
      <c r="DS64" s="63"/>
      <c r="DT64" s="267"/>
      <c r="DU64" s="268"/>
      <c r="DV64" s="267"/>
      <c r="DW64" s="268"/>
      <c r="DX64" s="267"/>
      <c r="DY64" s="268"/>
      <c r="DZ64" s="267"/>
      <c r="EA64" s="268"/>
      <c r="EB64" s="267"/>
      <c r="EC64" s="268"/>
      <c r="ED64" s="267"/>
      <c r="EE64" s="268"/>
      <c r="EF64" s="267"/>
      <c r="EG64" s="268"/>
      <c r="EH64" s="267"/>
      <c r="EI64" s="268"/>
      <c r="EJ64" s="267"/>
      <c r="EK64" s="268"/>
      <c r="EL64" s="267"/>
      <c r="EM64" s="268"/>
      <c r="EN64" s="267"/>
      <c r="EO64" s="268"/>
      <c r="EP64" s="267"/>
      <c r="EQ64" s="268"/>
      <c r="ER64" s="267"/>
      <c r="ES64" s="268"/>
      <c r="ET64" s="267"/>
      <c r="EU64" s="268"/>
      <c r="EV64" s="267"/>
      <c r="EW64" s="268"/>
      <c r="EX64" s="267"/>
      <c r="EY64" s="268"/>
      <c r="EZ64" s="267"/>
      <c r="FA64" s="268"/>
      <c r="FB64" s="267"/>
      <c r="FC64" s="268"/>
      <c r="FD64" s="267"/>
      <c r="FE64" s="268"/>
      <c r="FF64" s="267"/>
      <c r="FG64" s="63"/>
      <c r="FH64" s="490"/>
      <c r="FI64" s="332"/>
      <c r="FJ64" s="332"/>
    </row>
    <row r="65" spans="1:166" ht="30" customHeight="1" thickBot="1" x14ac:dyDescent="0.3">
      <c r="A65" s="244"/>
      <c r="B65" s="383" t="s">
        <v>1260</v>
      </c>
      <c r="C65" s="479" t="s">
        <v>1139</v>
      </c>
      <c r="D65" s="42"/>
      <c r="F65" s="42"/>
      <c r="H65" s="42"/>
      <c r="J65" s="42"/>
      <c r="L65" s="42"/>
      <c r="N65" s="42"/>
      <c r="P65" s="42"/>
      <c r="R65" s="42"/>
      <c r="T65" s="42"/>
      <c r="V65" s="42"/>
      <c r="X65" s="42"/>
      <c r="Y65" s="256"/>
      <c r="Z65" s="42"/>
      <c r="AA65" s="256"/>
      <c r="AB65" s="42"/>
      <c r="AC65" s="256"/>
      <c r="AD65" s="42"/>
      <c r="AE65" s="256"/>
      <c r="AF65" s="42"/>
      <c r="AG65" s="256"/>
      <c r="AH65" s="42"/>
      <c r="AI65" s="256"/>
      <c r="AJ65" s="42"/>
      <c r="AK65" s="256"/>
      <c r="AL65" s="42"/>
      <c r="AM65" s="256"/>
      <c r="AN65" s="42"/>
      <c r="AO65" s="256"/>
      <c r="AP65" s="42"/>
      <c r="AQ65" s="63"/>
      <c r="AR65" s="42"/>
      <c r="AS65" s="256"/>
      <c r="AT65" s="42"/>
      <c r="AU65" s="256"/>
      <c r="AV65" s="42"/>
      <c r="AW65" s="256"/>
      <c r="AX65" s="42"/>
      <c r="AY65" s="256"/>
      <c r="AZ65" s="42"/>
      <c r="BA65" s="256"/>
      <c r="BB65" s="42"/>
      <c r="BC65" s="256"/>
      <c r="BD65" s="42"/>
      <c r="BE65" s="256"/>
      <c r="BF65" s="42"/>
      <c r="BG65" s="256"/>
      <c r="BH65" s="42"/>
      <c r="BI65" s="256"/>
      <c r="BJ65" s="42"/>
      <c r="BK65" s="256"/>
      <c r="BL65" s="42"/>
      <c r="BM65" s="256"/>
      <c r="BN65" s="42"/>
      <c r="BO65" s="256"/>
      <c r="BP65" s="42"/>
      <c r="BQ65" s="256"/>
      <c r="BR65" s="42"/>
      <c r="BS65" s="256"/>
      <c r="BT65" s="42"/>
      <c r="BU65" s="256"/>
      <c r="BV65" s="42"/>
      <c r="BW65" s="256"/>
      <c r="BX65" s="42"/>
      <c r="BY65" s="256"/>
      <c r="BZ65" s="42"/>
      <c r="CA65" s="256"/>
      <c r="CB65" s="42"/>
      <c r="CC65" s="256"/>
      <c r="CD65" s="42"/>
      <c r="CE65" s="256"/>
      <c r="CF65" s="42"/>
      <c r="CG65" s="256"/>
      <c r="CH65" s="42"/>
      <c r="CI65" s="256"/>
      <c r="CJ65" s="42"/>
      <c r="CK65" s="256"/>
      <c r="CL65" s="42"/>
      <c r="CM65" s="256"/>
      <c r="CN65" s="42"/>
      <c r="CO65" s="256"/>
      <c r="CP65" s="42"/>
      <c r="CQ65" s="256"/>
      <c r="CR65" s="42"/>
      <c r="CS65" s="256"/>
      <c r="CT65" s="42"/>
      <c r="CU65" s="256"/>
      <c r="CV65" s="42"/>
      <c r="CW65" s="256"/>
      <c r="CX65" s="42"/>
      <c r="CY65" s="256"/>
      <c r="CZ65" s="42"/>
      <c r="DA65" s="256"/>
      <c r="DB65" s="42"/>
      <c r="DC65" s="256"/>
      <c r="DD65" s="42"/>
      <c r="DE65" s="256"/>
      <c r="DF65" s="42"/>
      <c r="DG65" s="256"/>
      <c r="DH65" s="42"/>
      <c r="DI65" s="256"/>
      <c r="DJ65" s="42"/>
      <c r="DK65" s="256"/>
      <c r="DL65" s="42"/>
      <c r="DM65" s="256"/>
      <c r="DN65" s="42"/>
      <c r="DO65" s="256"/>
      <c r="DP65" s="42"/>
      <c r="DQ65" s="256"/>
      <c r="DR65" s="42"/>
      <c r="DS65" s="256"/>
      <c r="DT65" s="42"/>
      <c r="DU65" s="256"/>
      <c r="DV65" s="42"/>
      <c r="DW65" s="256"/>
      <c r="DX65" s="42"/>
      <c r="DY65" s="256"/>
      <c r="DZ65" s="42"/>
      <c r="EA65" s="256"/>
      <c r="EB65" s="42"/>
      <c r="EC65" s="256"/>
      <c r="ED65" s="42"/>
      <c r="EE65" s="256"/>
      <c r="EF65" s="42"/>
      <c r="EG65" s="256"/>
      <c r="EH65" s="42"/>
      <c r="EI65" s="256"/>
      <c r="EJ65" s="42"/>
      <c r="EK65" s="256"/>
      <c r="EL65" s="42"/>
      <c r="EM65" s="256"/>
      <c r="EN65" s="42"/>
      <c r="EO65" s="256"/>
      <c r="EP65" s="42"/>
      <c r="EQ65" s="256"/>
      <c r="ER65" s="42"/>
      <c r="ES65" s="256"/>
      <c r="ET65" s="42"/>
      <c r="EU65" s="256"/>
      <c r="EV65" s="42"/>
      <c r="EW65" s="256"/>
      <c r="EX65" s="42"/>
      <c r="EY65" s="256"/>
      <c r="EZ65" s="42"/>
      <c r="FA65" s="256"/>
      <c r="FB65" s="42"/>
      <c r="FC65" s="256"/>
      <c r="FD65" s="42"/>
      <c r="FE65" s="256"/>
      <c r="FF65" s="42"/>
      <c r="FG65" s="256"/>
      <c r="FI65" s="597">
        <f>SUM(D65:FF65)</f>
        <v>0</v>
      </c>
    </row>
    <row r="66" spans="1:166" ht="15.75" thickBot="1" x14ac:dyDescent="0.3">
      <c r="A66" s="244"/>
      <c r="B66" s="544"/>
      <c r="C66" s="117"/>
      <c r="D66" s="267"/>
      <c r="E66" s="268"/>
      <c r="F66" s="267"/>
      <c r="G66" s="268"/>
      <c r="H66" s="267"/>
      <c r="I66" s="268"/>
      <c r="J66" s="267"/>
      <c r="K66" s="268"/>
      <c r="L66" s="267"/>
      <c r="M66" s="268"/>
      <c r="N66" s="267"/>
      <c r="O66" s="268"/>
      <c r="P66" s="267"/>
      <c r="Q66" s="268"/>
      <c r="R66" s="267"/>
      <c r="S66" s="268"/>
      <c r="T66" s="267"/>
      <c r="U66" s="268"/>
      <c r="V66" s="267"/>
      <c r="W66" s="268"/>
      <c r="X66" s="267"/>
      <c r="Y66" s="268"/>
      <c r="Z66" s="267"/>
      <c r="AA66" s="268"/>
      <c r="AB66" s="267"/>
      <c r="AC66" s="268"/>
      <c r="AD66" s="267"/>
      <c r="AE66" s="268"/>
      <c r="AF66" s="267"/>
      <c r="AG66" s="268"/>
      <c r="AH66" s="267"/>
      <c r="AI66" s="268"/>
      <c r="AJ66" s="267"/>
      <c r="AK66" s="268"/>
      <c r="AL66" s="267"/>
      <c r="AM66" s="268"/>
      <c r="AN66" s="267"/>
      <c r="AO66" s="268"/>
      <c r="AP66" s="267"/>
      <c r="AQ66" s="63"/>
      <c r="AR66" s="267"/>
      <c r="AS66" s="268"/>
      <c r="AT66" s="267"/>
      <c r="AU66" s="268"/>
      <c r="AV66" s="267"/>
      <c r="AW66" s="268"/>
      <c r="AX66" s="267"/>
      <c r="AY66" s="268"/>
      <c r="AZ66" s="267"/>
      <c r="BA66" s="268"/>
      <c r="BB66" s="267"/>
      <c r="BC66" s="268"/>
      <c r="BD66" s="267"/>
      <c r="BE66" s="268"/>
      <c r="BF66" s="267"/>
      <c r="BG66" s="268"/>
      <c r="BH66" s="267"/>
      <c r="BI66" s="268"/>
      <c r="BJ66" s="267"/>
      <c r="BK66" s="268"/>
      <c r="BL66" s="267"/>
      <c r="BM66" s="268"/>
      <c r="BN66" s="267"/>
      <c r="BO66" s="268"/>
      <c r="BP66" s="267"/>
      <c r="BQ66" s="268"/>
      <c r="BR66" s="267"/>
      <c r="BS66" s="268"/>
      <c r="BT66" s="267"/>
      <c r="BU66" s="268"/>
      <c r="BV66" s="267"/>
      <c r="BW66" s="268"/>
      <c r="BX66" s="267"/>
      <c r="BY66" s="268"/>
      <c r="BZ66" s="267"/>
      <c r="CA66" s="268"/>
      <c r="CB66" s="267"/>
      <c r="CC66" s="268"/>
      <c r="CD66" s="267"/>
      <c r="CE66" s="63"/>
      <c r="CF66" s="267"/>
      <c r="CG66" s="268"/>
      <c r="CH66" s="267"/>
      <c r="CI66" s="268"/>
      <c r="CJ66" s="267"/>
      <c r="CK66" s="268"/>
      <c r="CL66" s="267"/>
      <c r="CM66" s="268"/>
      <c r="CN66" s="267"/>
      <c r="CO66" s="268"/>
      <c r="CP66" s="267"/>
      <c r="CQ66" s="268"/>
      <c r="CR66" s="267"/>
      <c r="CS66" s="268"/>
      <c r="CT66" s="267"/>
      <c r="CU66" s="268"/>
      <c r="CV66" s="267"/>
      <c r="CW66" s="268"/>
      <c r="CX66" s="267"/>
      <c r="CY66" s="268"/>
      <c r="CZ66" s="267"/>
      <c r="DA66" s="268"/>
      <c r="DB66" s="267"/>
      <c r="DC66" s="268"/>
      <c r="DD66" s="267"/>
      <c r="DE66" s="268"/>
      <c r="DF66" s="267"/>
      <c r="DG66" s="268"/>
      <c r="DH66" s="267"/>
      <c r="DI66" s="268"/>
      <c r="DJ66" s="267"/>
      <c r="DK66" s="268"/>
      <c r="DL66" s="267"/>
      <c r="DM66" s="268"/>
      <c r="DN66" s="267"/>
      <c r="DO66" s="268"/>
      <c r="DP66" s="267"/>
      <c r="DQ66" s="268"/>
      <c r="DR66" s="267"/>
      <c r="DS66" s="63"/>
      <c r="DT66" s="267"/>
      <c r="DU66" s="268"/>
      <c r="DV66" s="267"/>
      <c r="DW66" s="268"/>
      <c r="DX66" s="267"/>
      <c r="DY66" s="268"/>
      <c r="DZ66" s="267"/>
      <c r="EA66" s="268"/>
      <c r="EB66" s="267"/>
      <c r="EC66" s="268"/>
      <c r="ED66" s="267"/>
      <c r="EE66" s="268"/>
      <c r="EF66" s="267"/>
      <c r="EG66" s="268"/>
      <c r="EH66" s="267"/>
      <c r="EI66" s="268"/>
      <c r="EJ66" s="267"/>
      <c r="EK66" s="268"/>
      <c r="EL66" s="267"/>
      <c r="EM66" s="268"/>
      <c r="EN66" s="267"/>
      <c r="EO66" s="268"/>
      <c r="EP66" s="267"/>
      <c r="EQ66" s="268"/>
      <c r="ER66" s="267"/>
      <c r="ES66" s="268"/>
      <c r="ET66" s="267"/>
      <c r="EU66" s="268"/>
      <c r="EV66" s="267"/>
      <c r="EW66" s="268"/>
      <c r="EX66" s="267"/>
      <c r="EY66" s="268"/>
      <c r="EZ66" s="267"/>
      <c r="FA66" s="268"/>
      <c r="FB66" s="267"/>
      <c r="FC66" s="268"/>
      <c r="FD66" s="267"/>
      <c r="FE66" s="268"/>
      <c r="FF66" s="267"/>
      <c r="FG66" s="63"/>
      <c r="FH66" s="439"/>
      <c r="FI66" s="332"/>
      <c r="FJ66" s="332"/>
    </row>
    <row r="67" spans="1:166" ht="30" customHeight="1" thickBot="1" x14ac:dyDescent="0.3">
      <c r="A67" s="244"/>
      <c r="B67" s="383" t="s">
        <v>1261</v>
      </c>
      <c r="C67" s="479" t="s">
        <v>1140</v>
      </c>
      <c r="D67" s="42"/>
      <c r="F67" s="42"/>
      <c r="H67" s="42"/>
      <c r="J67" s="42"/>
      <c r="L67" s="42"/>
      <c r="N67" s="42"/>
      <c r="P67" s="42"/>
      <c r="R67" s="42"/>
      <c r="T67" s="42"/>
      <c r="V67" s="42"/>
      <c r="X67" s="42"/>
      <c r="Y67" s="256"/>
      <c r="Z67" s="42"/>
      <c r="AA67" s="256"/>
      <c r="AB67" s="42"/>
      <c r="AC67" s="256"/>
      <c r="AD67" s="42"/>
      <c r="AE67" s="256"/>
      <c r="AF67" s="42"/>
      <c r="AG67" s="256"/>
      <c r="AH67" s="42"/>
      <c r="AI67" s="256"/>
      <c r="AJ67" s="42"/>
      <c r="AK67" s="256"/>
      <c r="AL67" s="42"/>
      <c r="AM67" s="256"/>
      <c r="AN67" s="42"/>
      <c r="AO67" s="256"/>
      <c r="AP67" s="42"/>
      <c r="AQ67" s="63"/>
      <c r="AR67" s="42"/>
      <c r="AS67" s="256"/>
      <c r="AT67" s="42"/>
      <c r="AU67" s="256"/>
      <c r="AV67" s="42"/>
      <c r="AW67" s="256"/>
      <c r="AX67" s="42"/>
      <c r="AY67" s="256"/>
      <c r="AZ67" s="42"/>
      <c r="BA67" s="256"/>
      <c r="BB67" s="42"/>
      <c r="BC67" s="256"/>
      <c r="BD67" s="42"/>
      <c r="BE67" s="256"/>
      <c r="BF67" s="42"/>
      <c r="BG67" s="256"/>
      <c r="BH67" s="42"/>
      <c r="BI67" s="256"/>
      <c r="BJ67" s="42"/>
      <c r="BK67" s="256"/>
      <c r="BL67" s="42"/>
      <c r="BM67" s="256"/>
      <c r="BN67" s="42"/>
      <c r="BO67" s="256"/>
      <c r="BP67" s="42"/>
      <c r="BQ67" s="256"/>
      <c r="BR67" s="42"/>
      <c r="BS67" s="256"/>
      <c r="BT67" s="42"/>
      <c r="BU67" s="256"/>
      <c r="BV67" s="42"/>
      <c r="BW67" s="256"/>
      <c r="BX67" s="42"/>
      <c r="BY67" s="256"/>
      <c r="BZ67" s="42"/>
      <c r="CA67" s="256"/>
      <c r="CB67" s="42"/>
      <c r="CC67" s="256"/>
      <c r="CD67" s="42"/>
      <c r="CE67" s="256"/>
      <c r="CF67" s="42"/>
      <c r="CG67" s="256"/>
      <c r="CH67" s="42"/>
      <c r="CI67" s="256"/>
      <c r="CJ67" s="42"/>
      <c r="CK67" s="256"/>
      <c r="CL67" s="42"/>
      <c r="CM67" s="256"/>
      <c r="CN67" s="42"/>
      <c r="CO67" s="256"/>
      <c r="CP67" s="42"/>
      <c r="CQ67" s="256"/>
      <c r="CR67" s="42"/>
      <c r="CS67" s="256"/>
      <c r="CT67" s="42"/>
      <c r="CU67" s="256"/>
      <c r="CV67" s="42"/>
      <c r="CW67" s="256"/>
      <c r="CX67" s="42"/>
      <c r="CY67" s="256"/>
      <c r="CZ67" s="42"/>
      <c r="DA67" s="256"/>
      <c r="DB67" s="42"/>
      <c r="DC67" s="256"/>
      <c r="DD67" s="42"/>
      <c r="DE67" s="256"/>
      <c r="DF67" s="42"/>
      <c r="DG67" s="256"/>
      <c r="DH67" s="42"/>
      <c r="DI67" s="256"/>
      <c r="DJ67" s="42"/>
      <c r="DK67" s="256"/>
      <c r="DL67" s="42"/>
      <c r="DM67" s="256"/>
      <c r="DN67" s="42"/>
      <c r="DO67" s="256"/>
      <c r="DP67" s="42"/>
      <c r="DQ67" s="256"/>
      <c r="DR67" s="42"/>
      <c r="DS67" s="256"/>
      <c r="DT67" s="42"/>
      <c r="DU67" s="256"/>
      <c r="DV67" s="42"/>
      <c r="DW67" s="256"/>
      <c r="DX67" s="42"/>
      <c r="DY67" s="256"/>
      <c r="DZ67" s="42"/>
      <c r="EA67" s="256"/>
      <c r="EB67" s="42"/>
      <c r="EC67" s="256"/>
      <c r="ED67" s="42"/>
      <c r="EE67" s="256"/>
      <c r="EF67" s="42"/>
      <c r="EG67" s="256"/>
      <c r="EH67" s="42"/>
      <c r="EI67" s="256"/>
      <c r="EJ67" s="42"/>
      <c r="EK67" s="256"/>
      <c r="EL67" s="42"/>
      <c r="EM67" s="256"/>
      <c r="EN67" s="42"/>
      <c r="EO67" s="256"/>
      <c r="EP67" s="42"/>
      <c r="EQ67" s="256"/>
      <c r="ER67" s="42"/>
      <c r="ES67" s="256"/>
      <c r="ET67" s="42"/>
      <c r="EU67" s="256"/>
      <c r="EV67" s="42"/>
      <c r="EW67" s="256"/>
      <c r="EX67" s="42"/>
      <c r="EY67" s="256"/>
      <c r="EZ67" s="42"/>
      <c r="FA67" s="256"/>
      <c r="FB67" s="42"/>
      <c r="FC67" s="256"/>
      <c r="FD67" s="42"/>
      <c r="FE67" s="256"/>
      <c r="FF67" s="42"/>
      <c r="FG67" s="256"/>
      <c r="FH67" s="596" t="s">
        <v>1097</v>
      </c>
      <c r="FI67" s="597">
        <f>SUM(D67:FF67)</f>
        <v>0</v>
      </c>
    </row>
    <row r="68" spans="1:166" ht="15.75" thickBot="1" x14ac:dyDescent="0.3">
      <c r="A68" s="244"/>
      <c r="B68" s="544"/>
      <c r="C68" s="117"/>
      <c r="D68" s="267"/>
      <c r="E68" s="268"/>
      <c r="F68" s="267"/>
      <c r="G68" s="268"/>
      <c r="H68" s="267"/>
      <c r="I68" s="268"/>
      <c r="J68" s="267"/>
      <c r="K68" s="268"/>
      <c r="L68" s="267"/>
      <c r="M68" s="268"/>
      <c r="N68" s="267"/>
      <c r="O68" s="268"/>
      <c r="P68" s="267"/>
      <c r="Q68" s="268"/>
      <c r="R68" s="267"/>
      <c r="S68" s="268"/>
      <c r="T68" s="267"/>
      <c r="U68" s="268"/>
      <c r="V68" s="267"/>
      <c r="W68" s="268"/>
      <c r="X68" s="267"/>
      <c r="Y68" s="268"/>
      <c r="Z68" s="267"/>
      <c r="AA68" s="268"/>
      <c r="AB68" s="267"/>
      <c r="AC68" s="268"/>
      <c r="AD68" s="267"/>
      <c r="AE68" s="268"/>
      <c r="AF68" s="267"/>
      <c r="AG68" s="268"/>
      <c r="AH68" s="267"/>
      <c r="AI68" s="268"/>
      <c r="AJ68" s="267"/>
      <c r="AK68" s="268"/>
      <c r="AL68" s="267"/>
      <c r="AM68" s="268"/>
      <c r="AN68" s="267"/>
      <c r="AO68" s="268"/>
      <c r="AP68" s="267"/>
      <c r="AQ68" s="63"/>
      <c r="AR68" s="267"/>
      <c r="AS68" s="268"/>
      <c r="AT68" s="267"/>
      <c r="AU68" s="268"/>
      <c r="AV68" s="267"/>
      <c r="AW68" s="268"/>
      <c r="AX68" s="267"/>
      <c r="AY68" s="268"/>
      <c r="AZ68" s="267"/>
      <c r="BA68" s="268"/>
      <c r="BB68" s="267"/>
      <c r="BC68" s="268"/>
      <c r="BD68" s="267"/>
      <c r="BE68" s="268"/>
      <c r="BF68" s="267"/>
      <c r="BG68" s="268"/>
      <c r="BH68" s="267"/>
      <c r="BI68" s="268"/>
      <c r="BJ68" s="267"/>
      <c r="BK68" s="268"/>
      <c r="BL68" s="267"/>
      <c r="BM68" s="268"/>
      <c r="BN68" s="267"/>
      <c r="BO68" s="268"/>
      <c r="BP68" s="267"/>
      <c r="BQ68" s="268"/>
      <c r="BR68" s="267"/>
      <c r="BS68" s="268"/>
      <c r="BT68" s="267"/>
      <c r="BU68" s="268"/>
      <c r="BV68" s="267"/>
      <c r="BW68" s="268"/>
      <c r="BX68" s="267"/>
      <c r="BY68" s="268"/>
      <c r="BZ68" s="267"/>
      <c r="CA68" s="268"/>
      <c r="CB68" s="267"/>
      <c r="CC68" s="268"/>
      <c r="CD68" s="267"/>
      <c r="CE68" s="63"/>
      <c r="CF68" s="267"/>
      <c r="CG68" s="268"/>
      <c r="CH68" s="267"/>
      <c r="CI68" s="268"/>
      <c r="CJ68" s="267"/>
      <c r="CK68" s="268"/>
      <c r="CL68" s="267"/>
      <c r="CM68" s="268"/>
      <c r="CN68" s="267"/>
      <c r="CO68" s="268"/>
      <c r="CP68" s="267"/>
      <c r="CQ68" s="268"/>
      <c r="CR68" s="267"/>
      <c r="CS68" s="268"/>
      <c r="CT68" s="267"/>
      <c r="CU68" s="268"/>
      <c r="CV68" s="267"/>
      <c r="CW68" s="268"/>
      <c r="CX68" s="267"/>
      <c r="CY68" s="268"/>
      <c r="CZ68" s="267"/>
      <c r="DA68" s="268"/>
      <c r="DB68" s="267"/>
      <c r="DC68" s="268"/>
      <c r="DD68" s="267"/>
      <c r="DE68" s="268"/>
      <c r="DF68" s="267"/>
      <c r="DG68" s="268"/>
      <c r="DH68" s="267"/>
      <c r="DI68" s="268"/>
      <c r="DJ68" s="267"/>
      <c r="DK68" s="268"/>
      <c r="DL68" s="267"/>
      <c r="DM68" s="268"/>
      <c r="DN68" s="267"/>
      <c r="DO68" s="268"/>
      <c r="DP68" s="267"/>
      <c r="DQ68" s="268"/>
      <c r="DR68" s="267"/>
      <c r="DS68" s="63"/>
      <c r="DT68" s="267"/>
      <c r="DU68" s="268"/>
      <c r="DV68" s="267"/>
      <c r="DW68" s="268"/>
      <c r="DX68" s="267"/>
      <c r="DY68" s="268"/>
      <c r="DZ68" s="267"/>
      <c r="EA68" s="268"/>
      <c r="EB68" s="267"/>
      <c r="EC68" s="268"/>
      <c r="ED68" s="267"/>
      <c r="EE68" s="268"/>
      <c r="EF68" s="267"/>
      <c r="EG68" s="268"/>
      <c r="EH68" s="267"/>
      <c r="EI68" s="268"/>
      <c r="EJ68" s="267"/>
      <c r="EK68" s="268"/>
      <c r="EL68" s="267"/>
      <c r="EM68" s="268"/>
      <c r="EN68" s="267"/>
      <c r="EO68" s="268"/>
      <c r="EP68" s="267"/>
      <c r="EQ68" s="268"/>
      <c r="ER68" s="267"/>
      <c r="ES68" s="268"/>
      <c r="ET68" s="267"/>
      <c r="EU68" s="268"/>
      <c r="EV68" s="267"/>
      <c r="EW68" s="268"/>
      <c r="EX68" s="267"/>
      <c r="EY68" s="268"/>
      <c r="EZ68" s="267"/>
      <c r="FA68" s="268"/>
      <c r="FB68" s="267"/>
      <c r="FC68" s="268"/>
      <c r="FD68" s="267"/>
      <c r="FE68" s="268"/>
      <c r="FF68" s="267"/>
      <c r="FG68" s="63"/>
      <c r="FH68" s="439"/>
      <c r="FI68" s="332"/>
      <c r="FJ68" s="332"/>
    </row>
    <row r="69" spans="1:166" ht="30" customHeight="1" thickBot="1" x14ac:dyDescent="0.3">
      <c r="A69" s="244"/>
      <c r="B69" s="383" t="s">
        <v>1262</v>
      </c>
      <c r="C69" s="479" t="s">
        <v>1141</v>
      </c>
      <c r="D69" s="42"/>
      <c r="F69" s="42"/>
      <c r="H69" s="42"/>
      <c r="J69" s="42"/>
      <c r="L69" s="42"/>
      <c r="N69" s="42"/>
      <c r="P69" s="42"/>
      <c r="R69" s="42"/>
      <c r="T69" s="42"/>
      <c r="V69" s="42"/>
      <c r="X69" s="42"/>
      <c r="Y69" s="256"/>
      <c r="Z69" s="42"/>
      <c r="AA69" s="256"/>
      <c r="AB69" s="42"/>
      <c r="AC69" s="256"/>
      <c r="AD69" s="42"/>
      <c r="AE69" s="256"/>
      <c r="AF69" s="42"/>
      <c r="AG69" s="256"/>
      <c r="AH69" s="42"/>
      <c r="AI69" s="256"/>
      <c r="AJ69" s="42"/>
      <c r="AK69" s="256"/>
      <c r="AL69" s="42"/>
      <c r="AM69" s="256"/>
      <c r="AN69" s="42"/>
      <c r="AO69" s="256"/>
      <c r="AP69" s="42"/>
      <c r="AQ69" s="63"/>
      <c r="AR69" s="42"/>
      <c r="AS69" s="256"/>
      <c r="AT69" s="42"/>
      <c r="AU69" s="256"/>
      <c r="AV69" s="42"/>
      <c r="AW69" s="256"/>
      <c r="AX69" s="42"/>
      <c r="AY69" s="256"/>
      <c r="AZ69" s="42"/>
      <c r="BA69" s="256"/>
      <c r="BB69" s="42"/>
      <c r="BC69" s="256"/>
      <c r="BD69" s="42"/>
      <c r="BE69" s="256"/>
      <c r="BF69" s="42"/>
      <c r="BG69" s="256"/>
      <c r="BH69" s="42"/>
      <c r="BI69" s="256"/>
      <c r="BJ69" s="42"/>
      <c r="BK69" s="256"/>
      <c r="BL69" s="42"/>
      <c r="BM69" s="256"/>
      <c r="BN69" s="42"/>
      <c r="BO69" s="256"/>
      <c r="BP69" s="42"/>
      <c r="BQ69" s="256"/>
      <c r="BR69" s="42"/>
      <c r="BS69" s="256"/>
      <c r="BT69" s="42"/>
      <c r="BU69" s="256"/>
      <c r="BV69" s="42"/>
      <c r="BW69" s="256"/>
      <c r="BX69" s="42"/>
      <c r="BY69" s="256"/>
      <c r="BZ69" s="42"/>
      <c r="CA69" s="256"/>
      <c r="CB69" s="42"/>
      <c r="CC69" s="256"/>
      <c r="CD69" s="42"/>
      <c r="CE69" s="256"/>
      <c r="CF69" s="42"/>
      <c r="CG69" s="256"/>
      <c r="CH69" s="42"/>
      <c r="CI69" s="256"/>
      <c r="CJ69" s="42"/>
      <c r="CK69" s="256"/>
      <c r="CL69" s="42"/>
      <c r="CM69" s="256"/>
      <c r="CN69" s="42"/>
      <c r="CO69" s="256"/>
      <c r="CP69" s="42"/>
      <c r="CQ69" s="256"/>
      <c r="CR69" s="42"/>
      <c r="CS69" s="256"/>
      <c r="CT69" s="42"/>
      <c r="CU69" s="256"/>
      <c r="CV69" s="42"/>
      <c r="CW69" s="256"/>
      <c r="CX69" s="42"/>
      <c r="CY69" s="256"/>
      <c r="CZ69" s="42"/>
      <c r="DA69" s="256"/>
      <c r="DB69" s="42"/>
      <c r="DC69" s="256"/>
      <c r="DD69" s="42"/>
      <c r="DE69" s="256"/>
      <c r="DF69" s="42"/>
      <c r="DG69" s="256"/>
      <c r="DH69" s="42"/>
      <c r="DI69" s="256"/>
      <c r="DJ69" s="42"/>
      <c r="DK69" s="256"/>
      <c r="DL69" s="42"/>
      <c r="DM69" s="256"/>
      <c r="DN69" s="42"/>
      <c r="DO69" s="256"/>
      <c r="DP69" s="42"/>
      <c r="DQ69" s="256"/>
      <c r="DR69" s="42"/>
      <c r="DS69" s="256"/>
      <c r="DT69" s="42"/>
      <c r="DU69" s="256"/>
      <c r="DV69" s="42"/>
      <c r="DW69" s="256"/>
      <c r="DX69" s="42"/>
      <c r="DY69" s="256"/>
      <c r="DZ69" s="42"/>
      <c r="EA69" s="256"/>
      <c r="EB69" s="42"/>
      <c r="EC69" s="256"/>
      <c r="ED69" s="42"/>
      <c r="EE69" s="256"/>
      <c r="EF69" s="42"/>
      <c r="EG69" s="256"/>
      <c r="EH69" s="42"/>
      <c r="EI69" s="256"/>
      <c r="EJ69" s="42"/>
      <c r="EK69" s="256"/>
      <c r="EL69" s="42"/>
      <c r="EM69" s="256"/>
      <c r="EN69" s="42"/>
      <c r="EO69" s="256"/>
      <c r="EP69" s="42"/>
      <c r="EQ69" s="256"/>
      <c r="ER69" s="42"/>
      <c r="ES69" s="256"/>
      <c r="ET69" s="42"/>
      <c r="EU69" s="256"/>
      <c r="EV69" s="42"/>
      <c r="EW69" s="256"/>
      <c r="EX69" s="42"/>
      <c r="EY69" s="256"/>
      <c r="EZ69" s="42"/>
      <c r="FA69" s="256"/>
      <c r="FB69" s="42"/>
      <c r="FC69" s="256"/>
      <c r="FD69" s="42"/>
      <c r="FE69" s="256"/>
      <c r="FF69" s="42"/>
      <c r="FG69" s="256"/>
      <c r="FI69" s="597">
        <f>SUM(D69:FF69)</f>
        <v>0</v>
      </c>
    </row>
    <row r="70" spans="1:166" ht="15.75" thickBot="1" x14ac:dyDescent="0.3">
      <c r="A70" s="244"/>
      <c r="B70" s="544"/>
      <c r="C70" s="117"/>
      <c r="D70" s="267"/>
      <c r="E70" s="268"/>
      <c r="F70" s="267"/>
      <c r="G70" s="268"/>
      <c r="H70" s="267"/>
      <c r="I70" s="268"/>
      <c r="J70" s="267"/>
      <c r="K70" s="268"/>
      <c r="L70" s="267"/>
      <c r="M70" s="268"/>
      <c r="N70" s="267"/>
      <c r="O70" s="268"/>
      <c r="P70" s="267"/>
      <c r="Q70" s="268"/>
      <c r="R70" s="267"/>
      <c r="S70" s="268"/>
      <c r="T70" s="267"/>
      <c r="U70" s="268"/>
      <c r="V70" s="267"/>
      <c r="W70" s="268"/>
      <c r="X70" s="267"/>
      <c r="Y70" s="268"/>
      <c r="Z70" s="267"/>
      <c r="AA70" s="268"/>
      <c r="AB70" s="267"/>
      <c r="AC70" s="268"/>
      <c r="AD70" s="267"/>
      <c r="AE70" s="268"/>
      <c r="AF70" s="267"/>
      <c r="AG70" s="268"/>
      <c r="AH70" s="267"/>
      <c r="AI70" s="268"/>
      <c r="AJ70" s="267"/>
      <c r="AK70" s="268"/>
      <c r="AL70" s="267"/>
      <c r="AM70" s="268"/>
      <c r="AN70" s="267"/>
      <c r="AO70" s="268"/>
      <c r="AP70" s="267"/>
      <c r="AQ70" s="63"/>
      <c r="AR70" s="267"/>
      <c r="AS70" s="268"/>
      <c r="AT70" s="267"/>
      <c r="AU70" s="268"/>
      <c r="AV70" s="267"/>
      <c r="AW70" s="268"/>
      <c r="AX70" s="267"/>
      <c r="AY70" s="268"/>
      <c r="AZ70" s="267"/>
      <c r="BA70" s="268"/>
      <c r="BB70" s="267"/>
      <c r="BC70" s="268"/>
      <c r="BD70" s="267"/>
      <c r="BE70" s="268"/>
      <c r="BF70" s="267"/>
      <c r="BG70" s="268"/>
      <c r="BH70" s="267"/>
      <c r="BI70" s="268"/>
      <c r="BJ70" s="267"/>
      <c r="BK70" s="268"/>
      <c r="BL70" s="267"/>
      <c r="BM70" s="268"/>
      <c r="BN70" s="267"/>
      <c r="BO70" s="268"/>
      <c r="BP70" s="267"/>
      <c r="BQ70" s="268"/>
      <c r="BR70" s="267"/>
      <c r="BS70" s="268"/>
      <c r="BT70" s="267"/>
      <c r="BU70" s="268"/>
      <c r="BV70" s="267"/>
      <c r="BW70" s="268"/>
      <c r="BX70" s="267"/>
      <c r="BY70" s="268"/>
      <c r="BZ70" s="267"/>
      <c r="CA70" s="268"/>
      <c r="CB70" s="267"/>
      <c r="CC70" s="268"/>
      <c r="CD70" s="267"/>
      <c r="CE70" s="63"/>
      <c r="CF70" s="267"/>
      <c r="CG70" s="268"/>
      <c r="CH70" s="267"/>
      <c r="CI70" s="268"/>
      <c r="CJ70" s="267"/>
      <c r="CK70" s="268"/>
      <c r="CL70" s="267"/>
      <c r="CM70" s="268"/>
      <c r="CN70" s="267"/>
      <c r="CO70" s="268"/>
      <c r="CP70" s="267"/>
      <c r="CQ70" s="268"/>
      <c r="CR70" s="267"/>
      <c r="CS70" s="268"/>
      <c r="CT70" s="267"/>
      <c r="CU70" s="268"/>
      <c r="CV70" s="267"/>
      <c r="CW70" s="268"/>
      <c r="CX70" s="267"/>
      <c r="CY70" s="268"/>
      <c r="CZ70" s="267"/>
      <c r="DA70" s="268"/>
      <c r="DB70" s="267"/>
      <c r="DC70" s="268"/>
      <c r="DD70" s="267"/>
      <c r="DE70" s="268"/>
      <c r="DF70" s="267"/>
      <c r="DG70" s="268"/>
      <c r="DH70" s="267"/>
      <c r="DI70" s="268"/>
      <c r="DJ70" s="267"/>
      <c r="DK70" s="268"/>
      <c r="DL70" s="267"/>
      <c r="DM70" s="268"/>
      <c r="DN70" s="267"/>
      <c r="DO70" s="268"/>
      <c r="DP70" s="267"/>
      <c r="DQ70" s="268"/>
      <c r="DR70" s="267"/>
      <c r="DS70" s="63"/>
      <c r="DT70" s="267"/>
      <c r="DU70" s="268"/>
      <c r="DV70" s="267"/>
      <c r="DW70" s="268"/>
      <c r="DX70" s="267"/>
      <c r="DY70" s="268"/>
      <c r="DZ70" s="267"/>
      <c r="EA70" s="268"/>
      <c r="EB70" s="267"/>
      <c r="EC70" s="268"/>
      <c r="ED70" s="267"/>
      <c r="EE70" s="268"/>
      <c r="EF70" s="267"/>
      <c r="EG70" s="268"/>
      <c r="EH70" s="267"/>
      <c r="EI70" s="268"/>
      <c r="EJ70" s="267"/>
      <c r="EK70" s="268"/>
      <c r="EL70" s="267"/>
      <c r="EM70" s="268"/>
      <c r="EN70" s="267"/>
      <c r="EO70" s="268"/>
      <c r="EP70" s="267"/>
      <c r="EQ70" s="268"/>
      <c r="ER70" s="267"/>
      <c r="ES70" s="268"/>
      <c r="ET70" s="267"/>
      <c r="EU70" s="268"/>
      <c r="EV70" s="267"/>
      <c r="EW70" s="268"/>
      <c r="EX70" s="267"/>
      <c r="EY70" s="268"/>
      <c r="EZ70" s="267"/>
      <c r="FA70" s="268"/>
      <c r="FB70" s="267"/>
      <c r="FC70" s="268"/>
      <c r="FD70" s="267"/>
      <c r="FE70" s="268"/>
      <c r="FF70" s="267"/>
      <c r="FG70" s="63"/>
      <c r="FH70" s="439"/>
      <c r="FI70" s="332"/>
      <c r="FJ70" s="332"/>
    </row>
    <row r="71" spans="1:166" ht="30" customHeight="1" thickBot="1" x14ac:dyDescent="0.3">
      <c r="A71" s="244"/>
      <c r="B71" s="383" t="s">
        <v>1263</v>
      </c>
      <c r="C71" s="542" t="s">
        <v>1142</v>
      </c>
      <c r="D71" s="42"/>
      <c r="F71" s="42"/>
      <c r="H71" s="42"/>
      <c r="J71" s="42"/>
      <c r="L71" s="42"/>
      <c r="N71" s="42"/>
      <c r="P71" s="42"/>
      <c r="R71" s="42"/>
      <c r="T71" s="42"/>
      <c r="V71" s="42"/>
      <c r="X71" s="42"/>
      <c r="Y71" s="256"/>
      <c r="Z71" s="42"/>
      <c r="AA71" s="256"/>
      <c r="AB71" s="42"/>
      <c r="AC71" s="256"/>
      <c r="AD71" s="42"/>
      <c r="AE71" s="256"/>
      <c r="AF71" s="42"/>
      <c r="AG71" s="256"/>
      <c r="AH71" s="42"/>
      <c r="AI71" s="256"/>
      <c r="AJ71" s="42"/>
      <c r="AK71" s="256"/>
      <c r="AL71" s="42"/>
      <c r="AM71" s="256"/>
      <c r="AN71" s="42"/>
      <c r="AO71" s="256"/>
      <c r="AP71" s="42"/>
      <c r="AQ71" s="63"/>
      <c r="AR71" s="42"/>
      <c r="AS71" s="256"/>
      <c r="AT71" s="42"/>
      <c r="AU71" s="256"/>
      <c r="AV71" s="42"/>
      <c r="AW71" s="256"/>
      <c r="AX71" s="42"/>
      <c r="AY71" s="256"/>
      <c r="AZ71" s="42"/>
      <c r="BA71" s="256"/>
      <c r="BB71" s="42"/>
      <c r="BC71" s="256"/>
      <c r="BD71" s="42"/>
      <c r="BE71" s="256"/>
      <c r="BF71" s="42"/>
      <c r="BG71" s="256"/>
      <c r="BH71" s="42"/>
      <c r="BI71" s="256"/>
      <c r="BJ71" s="42"/>
      <c r="BK71" s="256"/>
      <c r="BL71" s="42"/>
      <c r="BM71" s="256"/>
      <c r="BN71" s="42"/>
      <c r="BO71" s="256"/>
      <c r="BP71" s="42"/>
      <c r="BQ71" s="256"/>
      <c r="BR71" s="42"/>
      <c r="BS71" s="256"/>
      <c r="BT71" s="42"/>
      <c r="BU71" s="256"/>
      <c r="BV71" s="42"/>
      <c r="BW71" s="256"/>
      <c r="BX71" s="42"/>
      <c r="BY71" s="256"/>
      <c r="BZ71" s="42"/>
      <c r="CA71" s="256"/>
      <c r="CB71" s="42"/>
      <c r="CC71" s="256"/>
      <c r="CD71" s="42"/>
      <c r="CE71" s="256"/>
      <c r="CF71" s="42"/>
      <c r="CG71" s="256"/>
      <c r="CH71" s="42"/>
      <c r="CI71" s="256"/>
      <c r="CJ71" s="42"/>
      <c r="CK71" s="256"/>
      <c r="CL71" s="42"/>
      <c r="CM71" s="256"/>
      <c r="CN71" s="42"/>
      <c r="CO71" s="256"/>
      <c r="CP71" s="42"/>
      <c r="CQ71" s="256"/>
      <c r="CR71" s="42"/>
      <c r="CS71" s="256"/>
      <c r="CT71" s="42"/>
      <c r="CU71" s="256"/>
      <c r="CV71" s="42"/>
      <c r="CW71" s="256"/>
      <c r="CX71" s="42"/>
      <c r="CY71" s="256"/>
      <c r="CZ71" s="42"/>
      <c r="DA71" s="256"/>
      <c r="DB71" s="42"/>
      <c r="DC71" s="256"/>
      <c r="DD71" s="42"/>
      <c r="DE71" s="256"/>
      <c r="DF71" s="42"/>
      <c r="DG71" s="256"/>
      <c r="DH71" s="42"/>
      <c r="DI71" s="256"/>
      <c r="DJ71" s="42"/>
      <c r="DK71" s="256"/>
      <c r="DL71" s="42"/>
      <c r="DM71" s="256"/>
      <c r="DN71" s="42"/>
      <c r="DO71" s="256"/>
      <c r="DP71" s="42"/>
      <c r="DQ71" s="256"/>
      <c r="DR71" s="42"/>
      <c r="DS71" s="256"/>
      <c r="DT71" s="42"/>
      <c r="DU71" s="256"/>
      <c r="DV71" s="42"/>
      <c r="DW71" s="256"/>
      <c r="DX71" s="42"/>
      <c r="DY71" s="256"/>
      <c r="DZ71" s="42"/>
      <c r="EA71" s="256"/>
      <c r="EB71" s="42"/>
      <c r="EC71" s="256"/>
      <c r="ED71" s="42"/>
      <c r="EE71" s="256"/>
      <c r="EF71" s="42"/>
      <c r="EG71" s="256"/>
      <c r="EH71" s="42"/>
      <c r="EI71" s="256"/>
      <c r="EJ71" s="42"/>
      <c r="EK71" s="256"/>
      <c r="EL71" s="42"/>
      <c r="EM71" s="256"/>
      <c r="EN71" s="42"/>
      <c r="EO71" s="256"/>
      <c r="EP71" s="42"/>
      <c r="EQ71" s="256"/>
      <c r="ER71" s="42"/>
      <c r="ES71" s="256"/>
      <c r="ET71" s="42"/>
      <c r="EU71" s="256"/>
      <c r="EV71" s="42"/>
      <c r="EW71" s="256"/>
      <c r="EX71" s="42"/>
      <c r="EY71" s="256"/>
      <c r="EZ71" s="42"/>
      <c r="FA71" s="256"/>
      <c r="FB71" s="42"/>
      <c r="FC71" s="256"/>
      <c r="FD71" s="42"/>
      <c r="FE71" s="256"/>
      <c r="FF71" s="42"/>
      <c r="FG71" s="256"/>
      <c r="FH71" s="596"/>
      <c r="FI71" s="597">
        <f>SUM(D71:FF71)</f>
        <v>0</v>
      </c>
    </row>
    <row r="72" spans="1:166" ht="15.75" thickBot="1" x14ac:dyDescent="0.3">
      <c r="A72" s="244"/>
      <c r="B72" s="544"/>
      <c r="C72" s="117"/>
      <c r="D72" s="267"/>
      <c r="E72" s="268"/>
      <c r="F72" s="267"/>
      <c r="G72" s="268"/>
      <c r="H72" s="267"/>
      <c r="I72" s="268"/>
      <c r="J72" s="267"/>
      <c r="K72" s="268"/>
      <c r="L72" s="267"/>
      <c r="M72" s="268"/>
      <c r="N72" s="267"/>
      <c r="O72" s="268"/>
      <c r="P72" s="267"/>
      <c r="Q72" s="268"/>
      <c r="R72" s="267"/>
      <c r="S72" s="268"/>
      <c r="T72" s="267"/>
      <c r="U72" s="268"/>
      <c r="V72" s="267"/>
      <c r="W72" s="268"/>
      <c r="X72" s="267"/>
      <c r="Y72" s="268"/>
      <c r="Z72" s="267"/>
      <c r="AA72" s="268"/>
      <c r="AB72" s="267"/>
      <c r="AC72" s="268"/>
      <c r="AD72" s="267"/>
      <c r="AE72" s="268"/>
      <c r="AF72" s="267"/>
      <c r="AG72" s="268"/>
      <c r="AH72" s="267"/>
      <c r="AI72" s="268"/>
      <c r="AJ72" s="267"/>
      <c r="AK72" s="268"/>
      <c r="AL72" s="267"/>
      <c r="AM72" s="268"/>
      <c r="AN72" s="267"/>
      <c r="AO72" s="268"/>
      <c r="AP72" s="267"/>
      <c r="AQ72" s="63"/>
      <c r="AR72" s="267"/>
      <c r="AS72" s="268"/>
      <c r="AT72" s="267"/>
      <c r="AU72" s="268"/>
      <c r="AV72" s="267"/>
      <c r="AW72" s="268"/>
      <c r="AX72" s="267"/>
      <c r="AY72" s="268"/>
      <c r="AZ72" s="267"/>
      <c r="BA72" s="268"/>
      <c r="BB72" s="267"/>
      <c r="BC72" s="268"/>
      <c r="BD72" s="267"/>
      <c r="BE72" s="268"/>
      <c r="BF72" s="267"/>
      <c r="BG72" s="268"/>
      <c r="BH72" s="267"/>
      <c r="BI72" s="268"/>
      <c r="BJ72" s="267"/>
      <c r="BK72" s="268"/>
      <c r="BL72" s="267"/>
      <c r="BM72" s="268"/>
      <c r="BN72" s="267"/>
      <c r="BO72" s="268"/>
      <c r="BP72" s="267"/>
      <c r="BQ72" s="268"/>
      <c r="BR72" s="267"/>
      <c r="BS72" s="268"/>
      <c r="BT72" s="267"/>
      <c r="BU72" s="268"/>
      <c r="BV72" s="267"/>
      <c r="BW72" s="268"/>
      <c r="BX72" s="267"/>
      <c r="BY72" s="268"/>
      <c r="BZ72" s="267"/>
      <c r="CA72" s="268"/>
      <c r="CB72" s="267"/>
      <c r="CC72" s="268"/>
      <c r="CD72" s="267"/>
      <c r="CE72" s="63"/>
      <c r="CF72" s="267"/>
      <c r="CG72" s="268"/>
      <c r="CH72" s="267"/>
      <c r="CI72" s="268"/>
      <c r="CJ72" s="267"/>
      <c r="CK72" s="268"/>
      <c r="CL72" s="267"/>
      <c r="CM72" s="268"/>
      <c r="CN72" s="267"/>
      <c r="CO72" s="268"/>
      <c r="CP72" s="267"/>
      <c r="CQ72" s="268"/>
      <c r="CR72" s="267"/>
      <c r="CS72" s="268"/>
      <c r="CT72" s="267"/>
      <c r="CU72" s="268"/>
      <c r="CV72" s="267"/>
      <c r="CW72" s="268"/>
      <c r="CX72" s="267"/>
      <c r="CY72" s="268"/>
      <c r="CZ72" s="267"/>
      <c r="DA72" s="268"/>
      <c r="DB72" s="267"/>
      <c r="DC72" s="268"/>
      <c r="DD72" s="267"/>
      <c r="DE72" s="268"/>
      <c r="DF72" s="267"/>
      <c r="DG72" s="268"/>
      <c r="DH72" s="267"/>
      <c r="DI72" s="268"/>
      <c r="DJ72" s="267"/>
      <c r="DK72" s="268"/>
      <c r="DL72" s="267"/>
      <c r="DM72" s="268"/>
      <c r="DN72" s="267"/>
      <c r="DO72" s="268"/>
      <c r="DP72" s="267"/>
      <c r="DQ72" s="268"/>
      <c r="DR72" s="267"/>
      <c r="DS72" s="63"/>
      <c r="DT72" s="267"/>
      <c r="DU72" s="268"/>
      <c r="DV72" s="267"/>
      <c r="DW72" s="268"/>
      <c r="DX72" s="267"/>
      <c r="DY72" s="268"/>
      <c r="DZ72" s="267"/>
      <c r="EA72" s="268"/>
      <c r="EB72" s="267"/>
      <c r="EC72" s="268"/>
      <c r="ED72" s="267"/>
      <c r="EE72" s="268"/>
      <c r="EF72" s="267"/>
      <c r="EG72" s="268"/>
      <c r="EH72" s="267"/>
      <c r="EI72" s="268"/>
      <c r="EJ72" s="267"/>
      <c r="EK72" s="268"/>
      <c r="EL72" s="267"/>
      <c r="EM72" s="268"/>
      <c r="EN72" s="267"/>
      <c r="EO72" s="268"/>
      <c r="EP72" s="267"/>
      <c r="EQ72" s="268"/>
      <c r="ER72" s="267"/>
      <c r="ES72" s="268"/>
      <c r="ET72" s="267"/>
      <c r="EU72" s="268"/>
      <c r="EV72" s="267"/>
      <c r="EW72" s="268"/>
      <c r="EX72" s="267"/>
      <c r="EY72" s="268"/>
      <c r="EZ72" s="267"/>
      <c r="FA72" s="268"/>
      <c r="FB72" s="267"/>
      <c r="FC72" s="268"/>
      <c r="FD72" s="267"/>
      <c r="FE72" s="268"/>
      <c r="FF72" s="267"/>
      <c r="FG72" s="63"/>
      <c r="FH72" s="439"/>
      <c r="FI72" s="332"/>
      <c r="FJ72" s="332"/>
    </row>
    <row r="73" spans="1:166" ht="30" customHeight="1" thickBot="1" x14ac:dyDescent="0.3">
      <c r="A73" s="244"/>
      <c r="B73" s="546" t="s">
        <v>1264</v>
      </c>
      <c r="C73" s="479" t="s">
        <v>1143</v>
      </c>
      <c r="D73" s="42"/>
      <c r="F73" s="42"/>
      <c r="H73" s="42"/>
      <c r="J73" s="42"/>
      <c r="L73" s="42"/>
      <c r="N73" s="42"/>
      <c r="P73" s="42"/>
      <c r="R73" s="42"/>
      <c r="T73" s="42"/>
      <c r="V73" s="42"/>
      <c r="X73" s="42"/>
      <c r="Y73" s="256"/>
      <c r="Z73" s="42"/>
      <c r="AA73" s="256"/>
      <c r="AB73" s="42"/>
      <c r="AC73" s="256"/>
      <c r="AD73" s="42"/>
      <c r="AE73" s="256"/>
      <c r="AF73" s="42"/>
      <c r="AG73" s="256"/>
      <c r="AH73" s="42"/>
      <c r="AI73" s="256"/>
      <c r="AJ73" s="42"/>
      <c r="AK73" s="256"/>
      <c r="AL73" s="42"/>
      <c r="AM73" s="256"/>
      <c r="AN73" s="42"/>
      <c r="AO73" s="256"/>
      <c r="AP73" s="42"/>
      <c r="AQ73" s="63"/>
      <c r="AR73" s="42"/>
      <c r="AS73" s="256"/>
      <c r="AT73" s="42"/>
      <c r="AU73" s="256"/>
      <c r="AV73" s="42"/>
      <c r="AW73" s="256"/>
      <c r="AX73" s="42"/>
      <c r="AY73" s="256"/>
      <c r="AZ73" s="42"/>
      <c r="BA73" s="256"/>
      <c r="BB73" s="42"/>
      <c r="BC73" s="256"/>
      <c r="BD73" s="42"/>
      <c r="BE73" s="256"/>
      <c r="BF73" s="42"/>
      <c r="BG73" s="256"/>
      <c r="BH73" s="42"/>
      <c r="BI73" s="256"/>
      <c r="BJ73" s="42"/>
      <c r="BK73" s="256"/>
      <c r="BL73" s="42"/>
      <c r="BM73" s="256"/>
      <c r="BN73" s="42"/>
      <c r="BO73" s="256"/>
      <c r="BP73" s="42"/>
      <c r="BQ73" s="256"/>
      <c r="BR73" s="42"/>
      <c r="BS73" s="256"/>
      <c r="BT73" s="42"/>
      <c r="BU73" s="256"/>
      <c r="BV73" s="42"/>
      <c r="BW73" s="256"/>
      <c r="BX73" s="42"/>
      <c r="BY73" s="256"/>
      <c r="BZ73" s="42"/>
      <c r="CA73" s="256"/>
      <c r="CB73" s="42"/>
      <c r="CC73" s="256"/>
      <c r="CD73" s="42"/>
      <c r="CE73" s="256"/>
      <c r="CF73" s="42"/>
      <c r="CG73" s="256"/>
      <c r="CH73" s="42"/>
      <c r="CI73" s="256"/>
      <c r="CJ73" s="42"/>
      <c r="CK73" s="256"/>
      <c r="CL73" s="42"/>
      <c r="CM73" s="256"/>
      <c r="CN73" s="42"/>
      <c r="CO73" s="256"/>
      <c r="CP73" s="42"/>
      <c r="CQ73" s="256"/>
      <c r="CR73" s="42"/>
      <c r="CS73" s="256"/>
      <c r="CT73" s="42"/>
      <c r="CU73" s="256"/>
      <c r="CV73" s="42"/>
      <c r="CW73" s="256"/>
      <c r="CX73" s="42"/>
      <c r="CY73" s="256"/>
      <c r="CZ73" s="42"/>
      <c r="DA73" s="256"/>
      <c r="DB73" s="42"/>
      <c r="DC73" s="256"/>
      <c r="DD73" s="42"/>
      <c r="DE73" s="256"/>
      <c r="DF73" s="42"/>
      <c r="DG73" s="256"/>
      <c r="DH73" s="42"/>
      <c r="DI73" s="256"/>
      <c r="DJ73" s="42"/>
      <c r="DK73" s="256"/>
      <c r="DL73" s="42"/>
      <c r="DM73" s="256"/>
      <c r="DN73" s="42"/>
      <c r="DO73" s="256"/>
      <c r="DP73" s="42"/>
      <c r="DQ73" s="256"/>
      <c r="DR73" s="42"/>
      <c r="DS73" s="256"/>
      <c r="DT73" s="42"/>
      <c r="DU73" s="256"/>
      <c r="DV73" s="42"/>
      <c r="DW73" s="256"/>
      <c r="DX73" s="42"/>
      <c r="DY73" s="256"/>
      <c r="DZ73" s="42"/>
      <c r="EA73" s="256"/>
      <c r="EB73" s="42"/>
      <c r="EC73" s="256"/>
      <c r="ED73" s="42"/>
      <c r="EE73" s="256"/>
      <c r="EF73" s="42"/>
      <c r="EG73" s="256"/>
      <c r="EH73" s="42"/>
      <c r="EI73" s="256"/>
      <c r="EJ73" s="42"/>
      <c r="EK73" s="256"/>
      <c r="EL73" s="42"/>
      <c r="EM73" s="256"/>
      <c r="EN73" s="42"/>
      <c r="EO73" s="256"/>
      <c r="EP73" s="42"/>
      <c r="EQ73" s="256"/>
      <c r="ER73" s="42"/>
      <c r="ES73" s="256"/>
      <c r="ET73" s="42"/>
      <c r="EU73" s="256"/>
      <c r="EV73" s="42"/>
      <c r="EW73" s="256"/>
      <c r="EX73" s="42"/>
      <c r="EY73" s="256"/>
      <c r="EZ73" s="42"/>
      <c r="FA73" s="256"/>
      <c r="FB73" s="42"/>
      <c r="FC73" s="256"/>
      <c r="FD73" s="42"/>
      <c r="FE73" s="256"/>
      <c r="FF73" s="42"/>
      <c r="FG73" s="256"/>
      <c r="FI73" s="597">
        <f>SUM(D73:FF73)</f>
        <v>0</v>
      </c>
    </row>
    <row r="74" spans="1:166" ht="15.75" thickBot="1" x14ac:dyDescent="0.3">
      <c r="A74" s="244"/>
      <c r="B74" s="544"/>
      <c r="C74" s="117"/>
      <c r="D74" s="267"/>
      <c r="E74" s="268"/>
      <c r="F74" s="267"/>
      <c r="G74" s="268"/>
      <c r="H74" s="267"/>
      <c r="I74" s="268"/>
      <c r="J74" s="267"/>
      <c r="K74" s="268"/>
      <c r="L74" s="267"/>
      <c r="M74" s="268"/>
      <c r="N74" s="267"/>
      <c r="O74" s="268"/>
      <c r="P74" s="267"/>
      <c r="Q74" s="268"/>
      <c r="R74" s="267"/>
      <c r="S74" s="268"/>
      <c r="T74" s="267"/>
      <c r="U74" s="268"/>
      <c r="V74" s="267"/>
      <c r="W74" s="268"/>
      <c r="X74" s="267"/>
      <c r="Y74" s="268"/>
      <c r="Z74" s="267"/>
      <c r="AA74" s="268"/>
      <c r="AB74" s="267"/>
      <c r="AC74" s="268"/>
      <c r="AD74" s="267"/>
      <c r="AE74" s="268"/>
      <c r="AF74" s="267"/>
      <c r="AG74" s="268"/>
      <c r="AH74" s="267"/>
      <c r="AI74" s="268"/>
      <c r="AJ74" s="267"/>
      <c r="AK74" s="268"/>
      <c r="AL74" s="267"/>
      <c r="AM74" s="268"/>
      <c r="AN74" s="267"/>
      <c r="AO74" s="268"/>
      <c r="AP74" s="267"/>
      <c r="AQ74" s="63"/>
      <c r="AR74" s="267"/>
      <c r="AS74" s="268"/>
      <c r="AT74" s="267"/>
      <c r="AU74" s="268"/>
      <c r="AV74" s="267"/>
      <c r="AW74" s="268"/>
      <c r="AX74" s="267"/>
      <c r="AY74" s="268"/>
      <c r="AZ74" s="267"/>
      <c r="BA74" s="268"/>
      <c r="BB74" s="267"/>
      <c r="BC74" s="268"/>
      <c r="BD74" s="267"/>
      <c r="BE74" s="268"/>
      <c r="BF74" s="267"/>
      <c r="BG74" s="268"/>
      <c r="BH74" s="267"/>
      <c r="BI74" s="268"/>
      <c r="BJ74" s="267"/>
      <c r="BK74" s="268"/>
      <c r="BL74" s="267"/>
      <c r="BM74" s="268"/>
      <c r="BN74" s="267"/>
      <c r="BO74" s="268"/>
      <c r="BP74" s="267"/>
      <c r="BQ74" s="268"/>
      <c r="BR74" s="267"/>
      <c r="BS74" s="268"/>
      <c r="BT74" s="267"/>
      <c r="BU74" s="268"/>
      <c r="BV74" s="267"/>
      <c r="BW74" s="268"/>
      <c r="BX74" s="267"/>
      <c r="BY74" s="268"/>
      <c r="BZ74" s="267"/>
      <c r="CA74" s="268"/>
      <c r="CB74" s="267"/>
      <c r="CC74" s="268"/>
      <c r="CD74" s="267"/>
      <c r="CE74" s="63"/>
      <c r="CF74" s="267"/>
      <c r="CG74" s="268"/>
      <c r="CH74" s="267"/>
      <c r="CI74" s="268"/>
      <c r="CJ74" s="267"/>
      <c r="CK74" s="268"/>
      <c r="CL74" s="267"/>
      <c r="CM74" s="268"/>
      <c r="CN74" s="267"/>
      <c r="CO74" s="268"/>
      <c r="CP74" s="267"/>
      <c r="CQ74" s="268"/>
      <c r="CR74" s="267"/>
      <c r="CS74" s="268"/>
      <c r="CT74" s="267"/>
      <c r="CU74" s="268"/>
      <c r="CV74" s="267"/>
      <c r="CW74" s="268"/>
      <c r="CX74" s="267"/>
      <c r="CY74" s="268"/>
      <c r="CZ74" s="267"/>
      <c r="DA74" s="268"/>
      <c r="DB74" s="267"/>
      <c r="DC74" s="268"/>
      <c r="DD74" s="267"/>
      <c r="DE74" s="268"/>
      <c r="DF74" s="267"/>
      <c r="DG74" s="268"/>
      <c r="DH74" s="267"/>
      <c r="DI74" s="268"/>
      <c r="DJ74" s="267"/>
      <c r="DK74" s="268"/>
      <c r="DL74" s="267"/>
      <c r="DM74" s="268"/>
      <c r="DN74" s="267"/>
      <c r="DO74" s="268"/>
      <c r="DP74" s="267"/>
      <c r="DQ74" s="268"/>
      <c r="DR74" s="267"/>
      <c r="DS74" s="63"/>
      <c r="DT74" s="267"/>
      <c r="DU74" s="268"/>
      <c r="DV74" s="267"/>
      <c r="DW74" s="268"/>
      <c r="DX74" s="267"/>
      <c r="DY74" s="268"/>
      <c r="DZ74" s="267"/>
      <c r="EA74" s="268"/>
      <c r="EB74" s="267"/>
      <c r="EC74" s="268"/>
      <c r="ED74" s="267"/>
      <c r="EE74" s="268"/>
      <c r="EF74" s="267"/>
      <c r="EG74" s="268"/>
      <c r="EH74" s="267"/>
      <c r="EI74" s="268"/>
      <c r="EJ74" s="267"/>
      <c r="EK74" s="268"/>
      <c r="EL74" s="267"/>
      <c r="EM74" s="268"/>
      <c r="EN74" s="267"/>
      <c r="EO74" s="268"/>
      <c r="EP74" s="267"/>
      <c r="EQ74" s="268"/>
      <c r="ER74" s="267"/>
      <c r="ES74" s="268"/>
      <c r="ET74" s="267"/>
      <c r="EU74" s="268"/>
      <c r="EV74" s="267"/>
      <c r="EW74" s="268"/>
      <c r="EX74" s="267"/>
      <c r="EY74" s="268"/>
      <c r="EZ74" s="267"/>
      <c r="FA74" s="268"/>
      <c r="FB74" s="267"/>
      <c r="FC74" s="268"/>
      <c r="FD74" s="267"/>
      <c r="FE74" s="268"/>
      <c r="FF74" s="267"/>
      <c r="FG74" s="63"/>
      <c r="FH74" s="439"/>
      <c r="FI74" s="332"/>
      <c r="FJ74" s="332"/>
    </row>
    <row r="75" spans="1:166" ht="30" customHeight="1" thickBot="1" x14ac:dyDescent="0.3">
      <c r="A75" s="244"/>
      <c r="B75" s="546" t="s">
        <v>1265</v>
      </c>
      <c r="C75" s="479" t="s">
        <v>1171</v>
      </c>
      <c r="D75" s="42"/>
      <c r="F75" s="42"/>
      <c r="H75" s="42"/>
      <c r="J75" s="42"/>
      <c r="L75" s="42"/>
      <c r="N75" s="42"/>
      <c r="P75" s="42"/>
      <c r="R75" s="42"/>
      <c r="T75" s="42"/>
      <c r="V75" s="42"/>
      <c r="X75" s="42"/>
      <c r="Y75" s="256"/>
      <c r="Z75" s="42"/>
      <c r="AA75" s="256"/>
      <c r="AB75" s="42"/>
      <c r="AC75" s="256"/>
      <c r="AD75" s="42"/>
      <c r="AE75" s="256"/>
      <c r="AF75" s="42"/>
      <c r="AG75" s="256"/>
      <c r="AH75" s="42"/>
      <c r="AI75" s="256"/>
      <c r="AJ75" s="42"/>
      <c r="AK75" s="256"/>
      <c r="AL75" s="42"/>
      <c r="AM75" s="256"/>
      <c r="AN75" s="42"/>
      <c r="AO75" s="256"/>
      <c r="AP75" s="42"/>
      <c r="AQ75" s="63"/>
      <c r="AR75" s="42"/>
      <c r="AS75" s="256"/>
      <c r="AT75" s="42"/>
      <c r="AU75" s="256"/>
      <c r="AV75" s="42"/>
      <c r="AW75" s="256"/>
      <c r="AX75" s="42"/>
      <c r="AY75" s="256"/>
      <c r="AZ75" s="42"/>
      <c r="BA75" s="256"/>
      <c r="BB75" s="42"/>
      <c r="BC75" s="256"/>
      <c r="BD75" s="42"/>
      <c r="BE75" s="256"/>
      <c r="BF75" s="42"/>
      <c r="BG75" s="256"/>
      <c r="BH75" s="42"/>
      <c r="BI75" s="256"/>
      <c r="BJ75" s="42"/>
      <c r="BK75" s="256"/>
      <c r="BL75" s="42"/>
      <c r="BM75" s="256"/>
      <c r="BN75" s="42"/>
      <c r="BO75" s="256"/>
      <c r="BP75" s="42"/>
      <c r="BQ75" s="256"/>
      <c r="BR75" s="42"/>
      <c r="BS75" s="256"/>
      <c r="BT75" s="42"/>
      <c r="BU75" s="256"/>
      <c r="BV75" s="42"/>
      <c r="BW75" s="256"/>
      <c r="BX75" s="42"/>
      <c r="BY75" s="256"/>
      <c r="BZ75" s="42"/>
      <c r="CA75" s="256"/>
      <c r="CB75" s="42"/>
      <c r="CC75" s="256"/>
      <c r="CD75" s="42"/>
      <c r="CE75" s="256"/>
      <c r="CF75" s="42"/>
      <c r="CG75" s="256"/>
      <c r="CH75" s="42"/>
      <c r="CI75" s="256"/>
      <c r="CJ75" s="42"/>
      <c r="CK75" s="256"/>
      <c r="CL75" s="42"/>
      <c r="CM75" s="256"/>
      <c r="CN75" s="42"/>
      <c r="CO75" s="256"/>
      <c r="CP75" s="42"/>
      <c r="CQ75" s="256"/>
      <c r="CR75" s="42"/>
      <c r="CS75" s="256"/>
      <c r="CT75" s="42"/>
      <c r="CU75" s="256"/>
      <c r="CV75" s="42"/>
      <c r="CW75" s="256"/>
      <c r="CX75" s="42"/>
      <c r="CY75" s="256"/>
      <c r="CZ75" s="42"/>
      <c r="DA75" s="256"/>
      <c r="DB75" s="42"/>
      <c r="DC75" s="256"/>
      <c r="DD75" s="42"/>
      <c r="DE75" s="256"/>
      <c r="DF75" s="42"/>
      <c r="DG75" s="256"/>
      <c r="DH75" s="42"/>
      <c r="DI75" s="256"/>
      <c r="DJ75" s="42"/>
      <c r="DK75" s="256"/>
      <c r="DL75" s="42"/>
      <c r="DM75" s="256"/>
      <c r="DN75" s="42"/>
      <c r="DO75" s="256"/>
      <c r="DP75" s="42"/>
      <c r="DQ75" s="256"/>
      <c r="DR75" s="42"/>
      <c r="DS75" s="256"/>
      <c r="DT75" s="42"/>
      <c r="DU75" s="256"/>
      <c r="DV75" s="42"/>
      <c r="DW75" s="256"/>
      <c r="DX75" s="42"/>
      <c r="DY75" s="256"/>
      <c r="DZ75" s="42"/>
      <c r="EA75" s="256"/>
      <c r="EB75" s="42"/>
      <c r="EC75" s="256"/>
      <c r="ED75" s="42"/>
      <c r="EE75" s="256"/>
      <c r="EF75" s="42"/>
      <c r="EG75" s="256"/>
      <c r="EH75" s="42"/>
      <c r="EI75" s="256"/>
      <c r="EJ75" s="42"/>
      <c r="EK75" s="256"/>
      <c r="EL75" s="42"/>
      <c r="EM75" s="256"/>
      <c r="EN75" s="42"/>
      <c r="EO75" s="256"/>
      <c r="EP75" s="42"/>
      <c r="EQ75" s="256"/>
      <c r="ER75" s="42"/>
      <c r="ES75" s="256"/>
      <c r="ET75" s="42"/>
      <c r="EU75" s="256"/>
      <c r="EV75" s="42"/>
      <c r="EW75" s="256"/>
      <c r="EX75" s="42"/>
      <c r="EY75" s="256"/>
      <c r="EZ75" s="42"/>
      <c r="FA75" s="256"/>
      <c r="FB75" s="42"/>
      <c r="FC75" s="256"/>
      <c r="FD75" s="42"/>
      <c r="FE75" s="256"/>
      <c r="FF75" s="42"/>
      <c r="FG75" s="256"/>
      <c r="FI75" s="597">
        <f>SUM(D75:FF75)</f>
        <v>0</v>
      </c>
    </row>
    <row r="76" spans="1:166" ht="15.75" thickBot="1" x14ac:dyDescent="0.3">
      <c r="A76" s="244"/>
      <c r="B76" s="544"/>
      <c r="C76" s="117"/>
      <c r="D76" s="267"/>
      <c r="E76" s="268"/>
      <c r="F76" s="267"/>
      <c r="G76" s="268"/>
      <c r="H76" s="267"/>
      <c r="I76" s="268"/>
      <c r="J76" s="267"/>
      <c r="K76" s="268"/>
      <c r="L76" s="267"/>
      <c r="M76" s="268"/>
      <c r="N76" s="267"/>
      <c r="O76" s="268"/>
      <c r="P76" s="267"/>
      <c r="Q76" s="268"/>
      <c r="R76" s="267"/>
      <c r="S76" s="268"/>
      <c r="T76" s="267"/>
      <c r="U76" s="268"/>
      <c r="V76" s="267"/>
      <c r="W76" s="268"/>
      <c r="X76" s="267"/>
      <c r="Y76" s="268"/>
      <c r="Z76" s="267"/>
      <c r="AA76" s="268"/>
      <c r="AB76" s="267"/>
      <c r="AC76" s="268"/>
      <c r="AD76" s="267"/>
      <c r="AE76" s="268"/>
      <c r="AF76" s="267"/>
      <c r="AG76" s="268"/>
      <c r="AH76" s="267"/>
      <c r="AI76" s="268"/>
      <c r="AJ76" s="267"/>
      <c r="AK76" s="268"/>
      <c r="AL76" s="267"/>
      <c r="AM76" s="268"/>
      <c r="AN76" s="267"/>
      <c r="AO76" s="268"/>
      <c r="AP76" s="267"/>
      <c r="AQ76" s="63"/>
      <c r="AR76" s="267"/>
      <c r="AS76" s="268"/>
      <c r="AT76" s="267"/>
      <c r="AU76" s="268"/>
      <c r="AV76" s="267"/>
      <c r="AW76" s="268"/>
      <c r="AX76" s="267"/>
      <c r="AY76" s="268"/>
      <c r="AZ76" s="267"/>
      <c r="BA76" s="268"/>
      <c r="BB76" s="267"/>
      <c r="BC76" s="268"/>
      <c r="BD76" s="267"/>
      <c r="BE76" s="268"/>
      <c r="BF76" s="267"/>
      <c r="BG76" s="268"/>
      <c r="BH76" s="267"/>
      <c r="BI76" s="268"/>
      <c r="BJ76" s="267"/>
      <c r="BK76" s="268"/>
      <c r="BL76" s="267"/>
      <c r="BM76" s="268"/>
      <c r="BN76" s="267"/>
      <c r="BO76" s="268"/>
      <c r="BP76" s="267"/>
      <c r="BQ76" s="268"/>
      <c r="BR76" s="267"/>
      <c r="BS76" s="268"/>
      <c r="BT76" s="267"/>
      <c r="BU76" s="268"/>
      <c r="BV76" s="267"/>
      <c r="BW76" s="268"/>
      <c r="BX76" s="267"/>
      <c r="BY76" s="268"/>
      <c r="BZ76" s="267"/>
      <c r="CA76" s="268"/>
      <c r="CB76" s="267"/>
      <c r="CC76" s="268"/>
      <c r="CD76" s="267"/>
      <c r="CE76" s="63"/>
      <c r="CF76" s="267"/>
      <c r="CG76" s="268"/>
      <c r="CH76" s="267"/>
      <c r="CI76" s="268"/>
      <c r="CJ76" s="267"/>
      <c r="CK76" s="268"/>
      <c r="CL76" s="267"/>
      <c r="CM76" s="268"/>
      <c r="CN76" s="267"/>
      <c r="CO76" s="268"/>
      <c r="CP76" s="267"/>
      <c r="CQ76" s="268"/>
      <c r="CR76" s="267"/>
      <c r="CS76" s="268"/>
      <c r="CT76" s="267"/>
      <c r="CU76" s="268"/>
      <c r="CV76" s="267"/>
      <c r="CW76" s="268"/>
      <c r="CX76" s="267"/>
      <c r="CY76" s="268"/>
      <c r="CZ76" s="267"/>
      <c r="DA76" s="268"/>
      <c r="DB76" s="267"/>
      <c r="DC76" s="268"/>
      <c r="DD76" s="267"/>
      <c r="DE76" s="268"/>
      <c r="DF76" s="267"/>
      <c r="DG76" s="268"/>
      <c r="DH76" s="267"/>
      <c r="DI76" s="268"/>
      <c r="DJ76" s="267"/>
      <c r="DK76" s="268"/>
      <c r="DL76" s="267"/>
      <c r="DM76" s="268"/>
      <c r="DN76" s="267"/>
      <c r="DO76" s="268"/>
      <c r="DP76" s="267"/>
      <c r="DQ76" s="268"/>
      <c r="DR76" s="267"/>
      <c r="DS76" s="63"/>
      <c r="DT76" s="267"/>
      <c r="DU76" s="268"/>
      <c r="DV76" s="267"/>
      <c r="DW76" s="268"/>
      <c r="DX76" s="267"/>
      <c r="DY76" s="268"/>
      <c r="DZ76" s="267"/>
      <c r="EA76" s="268"/>
      <c r="EB76" s="267"/>
      <c r="EC76" s="268"/>
      <c r="ED76" s="267"/>
      <c r="EE76" s="268"/>
      <c r="EF76" s="267"/>
      <c r="EG76" s="268"/>
      <c r="EH76" s="267"/>
      <c r="EI76" s="268"/>
      <c r="EJ76" s="267"/>
      <c r="EK76" s="268"/>
      <c r="EL76" s="267"/>
      <c r="EM76" s="268"/>
      <c r="EN76" s="267"/>
      <c r="EO76" s="268"/>
      <c r="EP76" s="267"/>
      <c r="EQ76" s="268"/>
      <c r="ER76" s="267"/>
      <c r="ES76" s="268"/>
      <c r="ET76" s="267"/>
      <c r="EU76" s="268"/>
      <c r="EV76" s="267"/>
      <c r="EW76" s="268"/>
      <c r="EX76" s="267"/>
      <c r="EY76" s="268"/>
      <c r="EZ76" s="267"/>
      <c r="FA76" s="268"/>
      <c r="FB76" s="267"/>
      <c r="FC76" s="268"/>
      <c r="FD76" s="267"/>
      <c r="FE76" s="268"/>
      <c r="FF76" s="267"/>
      <c r="FG76" s="63"/>
      <c r="FH76" s="439"/>
      <c r="FI76" s="332"/>
      <c r="FJ76" s="332"/>
    </row>
    <row r="77" spans="1:166" ht="30" customHeight="1" thickBot="1" x14ac:dyDescent="0.3">
      <c r="A77" s="244"/>
      <c r="B77" s="383" t="s">
        <v>1266</v>
      </c>
      <c r="C77" s="383" t="s">
        <v>1144</v>
      </c>
      <c r="D77" s="42"/>
      <c r="F77" s="42"/>
      <c r="H77" s="42"/>
      <c r="J77" s="42"/>
      <c r="L77" s="42"/>
      <c r="N77" s="42"/>
      <c r="P77" s="42"/>
      <c r="R77" s="42"/>
      <c r="T77" s="42"/>
      <c r="V77" s="42"/>
      <c r="X77" s="42"/>
      <c r="Y77" s="256"/>
      <c r="Z77" s="42"/>
      <c r="AA77" s="256"/>
      <c r="AB77" s="42"/>
      <c r="AC77" s="256"/>
      <c r="AD77" s="42"/>
      <c r="AE77" s="256"/>
      <c r="AF77" s="42"/>
      <c r="AG77" s="256"/>
      <c r="AH77" s="42"/>
      <c r="AI77" s="256"/>
      <c r="AJ77" s="42"/>
      <c r="AK77" s="256"/>
      <c r="AL77" s="42"/>
      <c r="AM77" s="256"/>
      <c r="AN77" s="42"/>
      <c r="AO77" s="256"/>
      <c r="AP77" s="42"/>
      <c r="AQ77" s="63"/>
      <c r="AR77" s="42"/>
      <c r="AS77" s="256"/>
      <c r="AT77" s="42"/>
      <c r="AU77" s="256"/>
      <c r="AV77" s="42"/>
      <c r="AW77" s="256"/>
      <c r="AX77" s="42"/>
      <c r="AY77" s="256"/>
      <c r="AZ77" s="42"/>
      <c r="BA77" s="256"/>
      <c r="BB77" s="42"/>
      <c r="BC77" s="256"/>
      <c r="BD77" s="42"/>
      <c r="BE77" s="256"/>
      <c r="BF77" s="42"/>
      <c r="BG77" s="256"/>
      <c r="BH77" s="42"/>
      <c r="BI77" s="256"/>
      <c r="BJ77" s="42"/>
      <c r="BK77" s="256"/>
      <c r="BL77" s="42"/>
      <c r="BM77" s="256"/>
      <c r="BN77" s="42"/>
      <c r="BO77" s="256"/>
      <c r="BP77" s="42"/>
      <c r="BQ77" s="256"/>
      <c r="BR77" s="42"/>
      <c r="BS77" s="256"/>
      <c r="BT77" s="42"/>
      <c r="BU77" s="256"/>
      <c r="BV77" s="42"/>
      <c r="BW77" s="256"/>
      <c r="BX77" s="42"/>
      <c r="BY77" s="256"/>
      <c r="BZ77" s="42"/>
      <c r="CA77" s="256"/>
      <c r="CB77" s="42"/>
      <c r="CC77" s="256"/>
      <c r="CD77" s="42"/>
      <c r="CE77" s="256"/>
      <c r="CF77" s="42"/>
      <c r="CG77" s="256"/>
      <c r="CH77" s="42"/>
      <c r="CI77" s="256"/>
      <c r="CJ77" s="42"/>
      <c r="CK77" s="256"/>
      <c r="CL77" s="42"/>
      <c r="CM77" s="256"/>
      <c r="CN77" s="42"/>
      <c r="CO77" s="256"/>
      <c r="CP77" s="42"/>
      <c r="CQ77" s="256"/>
      <c r="CR77" s="42"/>
      <c r="CS77" s="256"/>
      <c r="CT77" s="42"/>
      <c r="CU77" s="256"/>
      <c r="CV77" s="42"/>
      <c r="CW77" s="256"/>
      <c r="CX77" s="42"/>
      <c r="CY77" s="256"/>
      <c r="CZ77" s="42"/>
      <c r="DA77" s="256"/>
      <c r="DB77" s="42"/>
      <c r="DC77" s="256"/>
      <c r="DD77" s="42"/>
      <c r="DE77" s="256"/>
      <c r="DF77" s="42"/>
      <c r="DG77" s="256"/>
      <c r="DH77" s="42"/>
      <c r="DI77" s="256"/>
      <c r="DJ77" s="42"/>
      <c r="DK77" s="256"/>
      <c r="DL77" s="42"/>
      <c r="DM77" s="256"/>
      <c r="DN77" s="42"/>
      <c r="DO77" s="256"/>
      <c r="DP77" s="42"/>
      <c r="DQ77" s="256"/>
      <c r="DR77" s="42"/>
      <c r="DS77" s="256"/>
      <c r="DT77" s="42"/>
      <c r="DU77" s="256"/>
      <c r="DV77" s="42"/>
      <c r="DW77" s="256"/>
      <c r="DX77" s="42"/>
      <c r="DY77" s="256"/>
      <c r="DZ77" s="42"/>
      <c r="EA77" s="256"/>
      <c r="EB77" s="42"/>
      <c r="EC77" s="256"/>
      <c r="ED77" s="42"/>
      <c r="EE77" s="256"/>
      <c r="EF77" s="42"/>
      <c r="EG77" s="256"/>
      <c r="EH77" s="42"/>
      <c r="EI77" s="256"/>
      <c r="EJ77" s="42"/>
      <c r="EK77" s="256"/>
      <c r="EL77" s="42"/>
      <c r="EM77" s="256"/>
      <c r="EN77" s="42"/>
      <c r="EO77" s="256"/>
      <c r="EP77" s="42"/>
      <c r="EQ77" s="256"/>
      <c r="ER77" s="42"/>
      <c r="ES77" s="256"/>
      <c r="ET77" s="42"/>
      <c r="EU77" s="256"/>
      <c r="EV77" s="42"/>
      <c r="EW77" s="256"/>
      <c r="EX77" s="42"/>
      <c r="EY77" s="256"/>
      <c r="EZ77" s="42"/>
      <c r="FA77" s="256"/>
      <c r="FB77" s="42"/>
      <c r="FC77" s="256"/>
      <c r="FD77" s="42"/>
      <c r="FE77" s="256"/>
      <c r="FF77" s="42"/>
      <c r="FG77" s="256"/>
      <c r="FI77" s="597">
        <f>SUM(D77:FF77)</f>
        <v>0</v>
      </c>
    </row>
    <row r="78" spans="1:166" ht="15.75" thickBot="1" x14ac:dyDescent="0.3">
      <c r="A78" s="364"/>
      <c r="B78" s="231"/>
      <c r="C78" s="543"/>
      <c r="D78" s="267"/>
      <c r="E78" s="268"/>
      <c r="F78" s="267"/>
      <c r="G78" s="268"/>
      <c r="H78" s="267"/>
      <c r="I78" s="268"/>
      <c r="J78" s="267"/>
      <c r="K78" s="268"/>
      <c r="L78" s="267"/>
      <c r="M78" s="268"/>
      <c r="N78" s="267"/>
      <c r="O78" s="268"/>
      <c r="P78" s="267"/>
      <c r="Q78" s="268"/>
      <c r="R78" s="267"/>
      <c r="S78" s="268"/>
      <c r="T78" s="267"/>
      <c r="U78" s="268"/>
      <c r="V78" s="267"/>
      <c r="X78" s="267"/>
      <c r="Y78" s="268"/>
      <c r="Z78" s="267"/>
      <c r="AA78" s="268"/>
      <c r="AB78" s="267"/>
      <c r="AC78" s="268"/>
      <c r="AD78" s="267"/>
      <c r="AE78" s="268"/>
      <c r="AF78" s="267"/>
      <c r="AG78" s="268"/>
      <c r="AH78" s="267"/>
      <c r="AI78" s="268"/>
      <c r="AJ78" s="267"/>
      <c r="AK78" s="268"/>
      <c r="AL78" s="267"/>
      <c r="AM78" s="268"/>
      <c r="AN78" s="267"/>
      <c r="AO78" s="268"/>
      <c r="AP78" s="267"/>
      <c r="AQ78" s="63"/>
      <c r="AR78" s="267"/>
      <c r="AS78" s="268"/>
      <c r="AT78" s="267"/>
      <c r="AU78" s="268"/>
      <c r="AV78" s="267"/>
      <c r="AW78" s="268"/>
      <c r="AX78" s="267"/>
      <c r="AY78" s="268"/>
      <c r="AZ78" s="267"/>
      <c r="BA78" s="268"/>
      <c r="BB78" s="267"/>
      <c r="BC78" s="268"/>
      <c r="BD78" s="267"/>
      <c r="BE78" s="268"/>
      <c r="BF78" s="267"/>
      <c r="BG78" s="268"/>
      <c r="BH78" s="267"/>
      <c r="BI78" s="268"/>
      <c r="BJ78" s="267"/>
      <c r="BK78" s="256"/>
      <c r="BL78" s="267"/>
      <c r="BM78" s="268"/>
      <c r="BN78" s="267"/>
      <c r="BO78" s="268"/>
      <c r="BP78" s="267"/>
      <c r="BQ78" s="268"/>
      <c r="BR78" s="267"/>
      <c r="BS78" s="268"/>
      <c r="BT78" s="267"/>
      <c r="BU78" s="268"/>
      <c r="BV78" s="267"/>
      <c r="BW78" s="268"/>
      <c r="BX78" s="267"/>
      <c r="BY78" s="268"/>
      <c r="BZ78" s="267"/>
      <c r="CA78" s="268"/>
      <c r="CB78" s="267"/>
      <c r="CC78" s="268"/>
      <c r="CD78" s="267"/>
      <c r="CE78" s="63"/>
      <c r="CF78" s="267"/>
      <c r="CG78" s="268"/>
      <c r="CH78" s="267"/>
      <c r="CI78" s="268"/>
      <c r="CJ78" s="267"/>
      <c r="CK78" s="268"/>
      <c r="CL78" s="267"/>
      <c r="CM78" s="268"/>
      <c r="CN78" s="267"/>
      <c r="CO78" s="268"/>
      <c r="CP78" s="267"/>
      <c r="CQ78" s="268"/>
      <c r="CR78" s="267"/>
      <c r="CS78" s="268"/>
      <c r="CT78" s="267"/>
      <c r="CU78" s="268"/>
      <c r="CV78" s="267"/>
      <c r="CW78" s="268"/>
      <c r="CX78" s="267"/>
      <c r="CY78" s="256"/>
      <c r="CZ78" s="267"/>
      <c r="DA78" s="268"/>
      <c r="DB78" s="267"/>
      <c r="DC78" s="268"/>
      <c r="DD78" s="267"/>
      <c r="DE78" s="268"/>
      <c r="DF78" s="267"/>
      <c r="DG78" s="268"/>
      <c r="DH78" s="267"/>
      <c r="DI78" s="268"/>
      <c r="DJ78" s="267"/>
      <c r="DK78" s="268"/>
      <c r="DL78" s="267"/>
      <c r="DM78" s="268"/>
      <c r="DN78" s="267"/>
      <c r="DO78" s="268"/>
      <c r="DP78" s="267"/>
      <c r="DQ78" s="268"/>
      <c r="DR78" s="267"/>
      <c r="DS78" s="63"/>
      <c r="DT78" s="267"/>
      <c r="DU78" s="268"/>
      <c r="DV78" s="267"/>
      <c r="DW78" s="268"/>
      <c r="DX78" s="267"/>
      <c r="DY78" s="268"/>
      <c r="DZ78" s="267"/>
      <c r="EA78" s="268"/>
      <c r="EB78" s="267"/>
      <c r="EC78" s="268"/>
      <c r="ED78" s="267"/>
      <c r="EE78" s="268"/>
      <c r="EF78" s="267"/>
      <c r="EG78" s="268"/>
      <c r="EH78" s="267"/>
      <c r="EI78" s="268"/>
      <c r="EJ78" s="267"/>
      <c r="EK78" s="268"/>
      <c r="EL78" s="267"/>
      <c r="EM78" s="256"/>
      <c r="EN78" s="267"/>
      <c r="EO78" s="268"/>
      <c r="EP78" s="267"/>
      <c r="EQ78" s="268"/>
      <c r="ER78" s="267"/>
      <c r="ES78" s="268"/>
      <c r="ET78" s="267"/>
      <c r="EU78" s="268"/>
      <c r="EV78" s="267"/>
      <c r="EW78" s="268"/>
      <c r="EX78" s="267"/>
      <c r="EY78" s="268"/>
      <c r="EZ78" s="267"/>
      <c r="FA78" s="268"/>
      <c r="FB78" s="267"/>
      <c r="FC78" s="268"/>
      <c r="FD78" s="267"/>
      <c r="FE78" s="268"/>
      <c r="FF78" s="267"/>
      <c r="FG78" s="63"/>
    </row>
    <row r="79" spans="1:166" ht="30" customHeight="1" thickBot="1" x14ac:dyDescent="0.3">
      <c r="A79" s="372" t="s">
        <v>29</v>
      </c>
      <c r="B79" s="812" t="s">
        <v>1157</v>
      </c>
      <c r="C79" s="812"/>
      <c r="D79" s="42"/>
      <c r="F79" s="42"/>
      <c r="H79" s="42"/>
      <c r="J79" s="42"/>
      <c r="L79" s="42"/>
      <c r="N79" s="42"/>
      <c r="P79" s="42"/>
      <c r="R79" s="42"/>
      <c r="T79" s="42"/>
      <c r="V79" s="42"/>
      <c r="X79" s="42"/>
      <c r="Y79" s="256"/>
      <c r="Z79" s="42"/>
      <c r="AA79" s="256"/>
      <c r="AB79" s="42"/>
      <c r="AC79" s="256"/>
      <c r="AD79" s="42"/>
      <c r="AE79" s="256"/>
      <c r="AF79" s="42"/>
      <c r="AG79" s="256"/>
      <c r="AH79" s="42"/>
      <c r="AI79" s="256"/>
      <c r="AJ79" s="42"/>
      <c r="AK79" s="256"/>
      <c r="AL79" s="42"/>
      <c r="AM79" s="256"/>
      <c r="AN79" s="42"/>
      <c r="AO79" s="256"/>
      <c r="AP79" s="42"/>
      <c r="AQ79" s="63"/>
      <c r="AR79" s="42"/>
      <c r="AS79" s="256"/>
      <c r="AT79" s="42"/>
      <c r="AU79" s="256"/>
      <c r="AV79" s="42"/>
      <c r="AW79" s="256"/>
      <c r="AX79" s="42"/>
      <c r="AY79" s="256"/>
      <c r="AZ79" s="42"/>
      <c r="BA79" s="256"/>
      <c r="BB79" s="42"/>
      <c r="BC79" s="256"/>
      <c r="BD79" s="42"/>
      <c r="BE79" s="256"/>
      <c r="BF79" s="42"/>
      <c r="BG79" s="256"/>
      <c r="BH79" s="42"/>
      <c r="BI79" s="256"/>
      <c r="BJ79" s="42"/>
      <c r="BK79" s="256"/>
      <c r="BL79" s="42"/>
      <c r="BM79" s="256"/>
      <c r="BN79" s="42"/>
      <c r="BO79" s="256"/>
      <c r="BP79" s="42"/>
      <c r="BQ79" s="256"/>
      <c r="BR79" s="42"/>
      <c r="BS79" s="256"/>
      <c r="BT79" s="42"/>
      <c r="BU79" s="256"/>
      <c r="BV79" s="42"/>
      <c r="BW79" s="256"/>
      <c r="BX79" s="42"/>
      <c r="BY79" s="256"/>
      <c r="BZ79" s="42"/>
      <c r="CA79" s="256"/>
      <c r="CB79" s="42"/>
      <c r="CC79" s="256"/>
      <c r="CD79" s="42"/>
      <c r="CE79" s="63"/>
      <c r="CF79" s="42"/>
      <c r="CG79" s="256"/>
      <c r="CH79" s="42"/>
      <c r="CI79" s="256"/>
      <c r="CJ79" s="42"/>
      <c r="CK79" s="256"/>
      <c r="CL79" s="42"/>
      <c r="CM79" s="256"/>
      <c r="CN79" s="42"/>
      <c r="CO79" s="256"/>
      <c r="CP79" s="42"/>
      <c r="CQ79" s="256"/>
      <c r="CR79" s="42"/>
      <c r="CS79" s="256"/>
      <c r="CT79" s="42"/>
      <c r="CU79" s="256"/>
      <c r="CV79" s="42"/>
      <c r="CW79" s="256"/>
      <c r="CX79" s="42"/>
      <c r="CY79" s="256"/>
      <c r="CZ79" s="42"/>
      <c r="DA79" s="256"/>
      <c r="DB79" s="42"/>
      <c r="DC79" s="256"/>
      <c r="DD79" s="42"/>
      <c r="DE79" s="256"/>
      <c r="DF79" s="42"/>
      <c r="DG79" s="256"/>
      <c r="DH79" s="42"/>
      <c r="DI79" s="256"/>
      <c r="DJ79" s="42"/>
      <c r="DK79" s="256"/>
      <c r="DL79" s="42"/>
      <c r="DM79" s="256"/>
      <c r="DN79" s="42"/>
      <c r="DO79" s="256"/>
      <c r="DP79" s="42"/>
      <c r="DQ79" s="256"/>
      <c r="DR79" s="42"/>
      <c r="DS79" s="63"/>
      <c r="DT79" s="42"/>
      <c r="DU79" s="256"/>
      <c r="DV79" s="42"/>
      <c r="DW79" s="256"/>
      <c r="DX79" s="42"/>
      <c r="DY79" s="256"/>
      <c r="DZ79" s="42"/>
      <c r="EA79" s="256"/>
      <c r="EB79" s="42"/>
      <c r="EC79" s="256"/>
      <c r="ED79" s="42"/>
      <c r="EE79" s="256"/>
      <c r="EF79" s="42"/>
      <c r="EG79" s="256"/>
      <c r="EH79" s="42"/>
      <c r="EI79" s="256"/>
      <c r="EJ79" s="42"/>
      <c r="EK79" s="256"/>
      <c r="EL79" s="42"/>
      <c r="EM79" s="256"/>
      <c r="EN79" s="42"/>
      <c r="EO79" s="256"/>
      <c r="EP79" s="42"/>
      <c r="EQ79" s="256"/>
      <c r="ER79" s="42"/>
      <c r="ES79" s="256"/>
      <c r="ET79" s="42"/>
      <c r="EU79" s="256"/>
      <c r="EV79" s="42"/>
      <c r="EW79" s="256"/>
      <c r="EX79" s="42"/>
      <c r="EY79" s="256"/>
      <c r="EZ79" s="42"/>
      <c r="FA79" s="256"/>
      <c r="FB79" s="42"/>
      <c r="FC79" s="256"/>
      <c r="FD79" s="42"/>
      <c r="FE79" s="256"/>
      <c r="FF79" s="42"/>
      <c r="FG79" s="63"/>
    </row>
    <row r="80" spans="1:166" x14ac:dyDescent="0.25">
      <c r="A80" s="244"/>
      <c r="B80" s="117"/>
      <c r="C80" s="543"/>
      <c r="D80" s="267"/>
      <c r="E80" s="268"/>
      <c r="F80" s="267"/>
      <c r="G80" s="268"/>
      <c r="H80" s="267"/>
      <c r="I80" s="268"/>
      <c r="J80" s="267"/>
      <c r="K80" s="268"/>
      <c r="L80" s="267"/>
      <c r="M80" s="268"/>
      <c r="N80" s="267"/>
      <c r="O80" s="268"/>
      <c r="P80" s="267"/>
      <c r="Q80" s="268"/>
      <c r="R80" s="267"/>
      <c r="S80" s="268"/>
      <c r="T80" s="267"/>
      <c r="U80" s="268"/>
      <c r="V80" s="267"/>
      <c r="X80" s="267"/>
      <c r="Y80" s="268"/>
      <c r="Z80" s="267"/>
      <c r="AA80" s="268"/>
      <c r="AB80" s="267"/>
      <c r="AC80" s="268"/>
      <c r="AD80" s="267"/>
      <c r="AE80" s="268"/>
      <c r="AF80" s="267"/>
      <c r="AG80" s="268"/>
      <c r="AH80" s="267"/>
      <c r="AI80" s="268"/>
      <c r="AJ80" s="267"/>
      <c r="AK80" s="268"/>
      <c r="AL80" s="267"/>
      <c r="AM80" s="268"/>
      <c r="AN80" s="267"/>
      <c r="AO80" s="268"/>
      <c r="AP80" s="267"/>
      <c r="AQ80" s="63"/>
      <c r="AR80" s="267"/>
      <c r="AS80" s="268"/>
      <c r="AT80" s="267"/>
      <c r="AU80" s="268"/>
      <c r="AV80" s="267"/>
      <c r="AW80" s="268"/>
      <c r="AX80" s="267"/>
      <c r="AY80" s="268"/>
      <c r="AZ80" s="267"/>
      <c r="BA80" s="268"/>
      <c r="BB80" s="267"/>
      <c r="BC80" s="268"/>
      <c r="BD80" s="267"/>
      <c r="BE80" s="268"/>
      <c r="BF80" s="267"/>
      <c r="BG80" s="268"/>
      <c r="BH80" s="267"/>
      <c r="BI80" s="268"/>
      <c r="BJ80" s="267"/>
      <c r="BK80" s="256"/>
      <c r="BL80" s="267"/>
      <c r="BM80" s="268"/>
      <c r="BN80" s="267"/>
      <c r="BO80" s="268"/>
      <c r="BP80" s="267"/>
      <c r="BQ80" s="268"/>
      <c r="BR80" s="267"/>
      <c r="BS80" s="268"/>
      <c r="BT80" s="267"/>
      <c r="BU80" s="268"/>
      <c r="BV80" s="267"/>
      <c r="BW80" s="268"/>
      <c r="BX80" s="267"/>
      <c r="BY80" s="268"/>
      <c r="BZ80" s="267"/>
      <c r="CA80" s="268"/>
      <c r="CB80" s="267"/>
      <c r="CC80" s="268"/>
      <c r="CD80" s="267"/>
      <c r="CE80" s="63"/>
      <c r="CF80" s="267"/>
      <c r="CG80" s="268"/>
      <c r="CH80" s="267"/>
      <c r="CI80" s="268"/>
      <c r="CJ80" s="267"/>
      <c r="CK80" s="268"/>
      <c r="CL80" s="267"/>
      <c r="CM80" s="268"/>
      <c r="CN80" s="267"/>
      <c r="CO80" s="268"/>
      <c r="CP80" s="267"/>
      <c r="CQ80" s="268"/>
      <c r="CR80" s="267"/>
      <c r="CS80" s="268"/>
      <c r="CT80" s="267"/>
      <c r="CU80" s="268"/>
      <c r="CV80" s="267"/>
      <c r="CW80" s="268"/>
      <c r="CX80" s="267"/>
      <c r="CY80" s="256"/>
      <c r="CZ80" s="267"/>
      <c r="DA80" s="268"/>
      <c r="DB80" s="267"/>
      <c r="DC80" s="268"/>
      <c r="DD80" s="267"/>
      <c r="DE80" s="268"/>
      <c r="DF80" s="267"/>
      <c r="DG80" s="268"/>
      <c r="DH80" s="267"/>
      <c r="DI80" s="268"/>
      <c r="DJ80" s="267"/>
      <c r="DK80" s="268"/>
      <c r="DL80" s="267"/>
      <c r="DM80" s="268"/>
      <c r="DN80" s="267"/>
      <c r="DO80" s="268"/>
      <c r="DP80" s="267"/>
      <c r="DQ80" s="268"/>
      <c r="DR80" s="267"/>
      <c r="DS80" s="63"/>
      <c r="DT80" s="267"/>
      <c r="DU80" s="268"/>
      <c r="DV80" s="267"/>
      <c r="DW80" s="268"/>
      <c r="DX80" s="267"/>
      <c r="DY80" s="268"/>
      <c r="DZ80" s="267"/>
      <c r="EA80" s="268"/>
      <c r="EB80" s="267"/>
      <c r="EC80" s="268"/>
      <c r="ED80" s="267"/>
      <c r="EE80" s="268"/>
      <c r="EF80" s="267"/>
      <c r="EG80" s="268"/>
      <c r="EH80" s="267"/>
      <c r="EI80" s="268"/>
      <c r="EJ80" s="267"/>
      <c r="EK80" s="268"/>
      <c r="EL80" s="267"/>
      <c r="EM80" s="256"/>
      <c r="EN80" s="267"/>
      <c r="EO80" s="268"/>
      <c r="EP80" s="267"/>
      <c r="EQ80" s="268"/>
      <c r="ER80" s="267"/>
      <c r="ES80" s="268"/>
      <c r="ET80" s="267"/>
      <c r="EU80" s="268"/>
      <c r="EV80" s="267"/>
      <c r="EW80" s="268"/>
      <c r="EX80" s="267"/>
      <c r="EY80" s="268"/>
      <c r="EZ80" s="267"/>
      <c r="FA80" s="268"/>
      <c r="FB80" s="267"/>
      <c r="FC80" s="268"/>
      <c r="FD80" s="267"/>
      <c r="FE80" s="268"/>
      <c r="FF80" s="267"/>
      <c r="FG80" s="63"/>
    </row>
    <row r="81" spans="1:163" ht="66" customHeight="1" x14ac:dyDescent="0.25">
      <c r="A81" s="372" t="s">
        <v>30</v>
      </c>
      <c r="B81" s="812" t="s">
        <v>1188</v>
      </c>
      <c r="C81" s="848"/>
      <c r="D81" s="53"/>
      <c r="E81" s="268"/>
      <c r="F81" s="53"/>
      <c r="G81" s="268"/>
      <c r="H81" s="53"/>
      <c r="I81" s="268"/>
      <c r="J81" s="53"/>
      <c r="K81" s="268"/>
      <c r="L81" s="53"/>
      <c r="M81" s="268"/>
      <c r="N81" s="53"/>
      <c r="O81" s="268"/>
      <c r="P81" s="53"/>
      <c r="Q81" s="268"/>
      <c r="R81" s="53"/>
      <c r="S81" s="268"/>
      <c r="T81" s="53"/>
      <c r="U81" s="268"/>
      <c r="V81" s="53"/>
      <c r="X81" s="53"/>
      <c r="Y81" s="268"/>
      <c r="Z81" s="53"/>
      <c r="AA81" s="268"/>
      <c r="AB81" s="53"/>
      <c r="AC81" s="268"/>
      <c r="AD81" s="53"/>
      <c r="AE81" s="268"/>
      <c r="AF81" s="53"/>
      <c r="AG81" s="268"/>
      <c r="AH81" s="53"/>
      <c r="AI81" s="268"/>
      <c r="AJ81" s="53"/>
      <c r="AK81" s="268"/>
      <c r="AL81" s="53"/>
      <c r="AM81" s="268"/>
      <c r="AN81" s="53"/>
      <c r="AO81" s="268"/>
      <c r="AP81" s="53"/>
      <c r="AQ81" s="63"/>
      <c r="AR81" s="53"/>
      <c r="AS81" s="268"/>
      <c r="AT81" s="53"/>
      <c r="AU81" s="268"/>
      <c r="AV81" s="53"/>
      <c r="AW81" s="268"/>
      <c r="AX81" s="53"/>
      <c r="AY81" s="268"/>
      <c r="AZ81" s="53"/>
      <c r="BA81" s="268"/>
      <c r="BB81" s="53"/>
      <c r="BC81" s="268"/>
      <c r="BD81" s="53"/>
      <c r="BE81" s="268"/>
      <c r="BF81" s="53"/>
      <c r="BG81" s="268"/>
      <c r="BH81" s="53"/>
      <c r="BI81" s="268"/>
      <c r="BJ81" s="53"/>
      <c r="BK81" s="256"/>
      <c r="BL81" s="53"/>
      <c r="BM81" s="268"/>
      <c r="BN81" s="53"/>
      <c r="BO81" s="268"/>
      <c r="BP81" s="53"/>
      <c r="BQ81" s="268"/>
      <c r="BR81" s="53"/>
      <c r="BS81" s="268"/>
      <c r="BT81" s="53"/>
      <c r="BU81" s="268"/>
      <c r="BV81" s="53"/>
      <c r="BW81" s="268"/>
      <c r="BX81" s="53"/>
      <c r="BY81" s="268"/>
      <c r="BZ81" s="53"/>
      <c r="CA81" s="268"/>
      <c r="CB81" s="53"/>
      <c r="CC81" s="268"/>
      <c r="CD81" s="53"/>
      <c r="CE81" s="268"/>
      <c r="CF81" s="53"/>
      <c r="CG81" s="268"/>
      <c r="CH81" s="53"/>
      <c r="CI81" s="268"/>
      <c r="CJ81" s="53"/>
      <c r="CK81" s="268"/>
      <c r="CL81" s="53"/>
      <c r="CM81" s="268"/>
      <c r="CN81" s="53"/>
      <c r="CO81" s="268"/>
      <c r="CP81" s="53"/>
      <c r="CQ81" s="268"/>
      <c r="CR81" s="53"/>
      <c r="CS81" s="268"/>
      <c r="CT81" s="53"/>
      <c r="CU81" s="268"/>
      <c r="CV81" s="53"/>
      <c r="CW81" s="268"/>
      <c r="CX81" s="53"/>
      <c r="CY81" s="256"/>
      <c r="CZ81" s="53"/>
      <c r="DA81" s="268"/>
      <c r="DB81" s="53"/>
      <c r="DC81" s="268"/>
      <c r="DD81" s="53"/>
      <c r="DE81" s="268"/>
      <c r="DF81" s="53"/>
      <c r="DG81" s="268"/>
      <c r="DH81" s="53"/>
      <c r="DI81" s="268"/>
      <c r="DJ81" s="53"/>
      <c r="DK81" s="268"/>
      <c r="DL81" s="53"/>
      <c r="DM81" s="268"/>
      <c r="DN81" s="53"/>
      <c r="DO81" s="268"/>
      <c r="DP81" s="53"/>
      <c r="DQ81" s="268"/>
      <c r="DR81" s="53"/>
      <c r="DS81" s="268"/>
      <c r="DT81" s="53"/>
      <c r="DU81" s="268"/>
      <c r="DV81" s="53"/>
      <c r="DW81" s="268"/>
      <c r="DX81" s="53"/>
      <c r="DY81" s="268"/>
      <c r="DZ81" s="53"/>
      <c r="EA81" s="268"/>
      <c r="EB81" s="53"/>
      <c r="EC81" s="268"/>
      <c r="ED81" s="53"/>
      <c r="EE81" s="268"/>
      <c r="EF81" s="53"/>
      <c r="EG81" s="268"/>
      <c r="EH81" s="53"/>
      <c r="EI81" s="268"/>
      <c r="EJ81" s="53"/>
      <c r="EK81" s="268"/>
      <c r="EL81" s="53"/>
      <c r="EM81" s="256"/>
      <c r="EN81" s="53"/>
      <c r="EO81" s="268"/>
      <c r="EP81" s="53"/>
      <c r="EQ81" s="268"/>
      <c r="ER81" s="53"/>
      <c r="ES81" s="268"/>
      <c r="ET81" s="53"/>
      <c r="EU81" s="268"/>
      <c r="EV81" s="53"/>
      <c r="EW81" s="268"/>
      <c r="EX81" s="53"/>
      <c r="EY81" s="268"/>
      <c r="EZ81" s="53"/>
      <c r="FA81" s="268"/>
      <c r="FB81" s="53"/>
      <c r="FC81" s="268"/>
      <c r="FD81" s="53"/>
      <c r="FE81" s="268"/>
      <c r="FF81" s="53"/>
      <c r="FG81" s="268"/>
    </row>
    <row r="82" spans="1:163" x14ac:dyDescent="0.25">
      <c r="A82" s="63"/>
      <c r="B82" s="547"/>
      <c r="C82" s="547"/>
      <c r="D82" s="267"/>
      <c r="E82" s="268"/>
      <c r="F82" s="267"/>
      <c r="G82" s="268"/>
      <c r="H82" s="267"/>
      <c r="I82" s="268"/>
      <c r="J82" s="267"/>
      <c r="K82" s="268"/>
      <c r="L82" s="267"/>
      <c r="M82" s="268"/>
      <c r="N82" s="267"/>
      <c r="O82" s="268"/>
      <c r="P82" s="267"/>
      <c r="Q82" s="268"/>
      <c r="R82" s="267"/>
      <c r="S82" s="268"/>
      <c r="T82" s="267"/>
      <c r="U82" s="268"/>
      <c r="V82" s="267"/>
      <c r="X82" s="267"/>
      <c r="Y82" s="268"/>
      <c r="Z82" s="267"/>
      <c r="AA82" s="268"/>
      <c r="AB82" s="267"/>
      <c r="AC82" s="268"/>
      <c r="AD82" s="267"/>
      <c r="AE82" s="268"/>
      <c r="AF82" s="267"/>
      <c r="AG82" s="268"/>
      <c r="AH82" s="267"/>
      <c r="AI82" s="268"/>
      <c r="AJ82" s="267"/>
      <c r="AK82" s="268"/>
      <c r="AL82" s="267"/>
      <c r="AM82" s="268"/>
      <c r="AN82" s="267"/>
      <c r="AO82" s="268"/>
      <c r="AP82" s="267"/>
      <c r="AQ82" s="63"/>
      <c r="AR82" s="267"/>
      <c r="AS82" s="268"/>
      <c r="AT82" s="267"/>
      <c r="AU82" s="268"/>
      <c r="AV82" s="267"/>
      <c r="AW82" s="268"/>
      <c r="AX82" s="267"/>
      <c r="AY82" s="268"/>
      <c r="AZ82" s="267"/>
      <c r="BA82" s="268"/>
      <c r="BB82" s="267"/>
      <c r="BC82" s="268"/>
      <c r="BD82" s="267"/>
      <c r="BE82" s="268"/>
      <c r="BF82" s="267"/>
      <c r="BG82" s="268"/>
      <c r="BH82" s="267"/>
      <c r="BI82" s="268"/>
      <c r="BJ82" s="267"/>
      <c r="BK82" s="256"/>
      <c r="BL82" s="267"/>
      <c r="BM82" s="268"/>
      <c r="BN82" s="267"/>
      <c r="BO82" s="268"/>
      <c r="BP82" s="267"/>
      <c r="BQ82" s="268"/>
      <c r="BR82" s="267"/>
      <c r="BS82" s="268"/>
      <c r="BT82" s="267"/>
      <c r="BU82" s="268"/>
      <c r="BV82" s="267"/>
      <c r="BW82" s="268"/>
      <c r="BX82" s="267"/>
      <c r="BY82" s="268"/>
      <c r="BZ82" s="267"/>
      <c r="CA82" s="268"/>
      <c r="CB82" s="267"/>
      <c r="CC82" s="268"/>
      <c r="CD82" s="267"/>
      <c r="CE82" s="268"/>
      <c r="CF82" s="267"/>
      <c r="CG82" s="268"/>
      <c r="CH82" s="267"/>
      <c r="CI82" s="268"/>
      <c r="CJ82" s="267"/>
      <c r="CK82" s="268"/>
      <c r="CL82" s="267"/>
      <c r="CM82" s="268"/>
      <c r="CN82" s="267"/>
      <c r="CO82" s="268"/>
      <c r="CP82" s="267"/>
      <c r="CQ82" s="268"/>
      <c r="CR82" s="267"/>
      <c r="CS82" s="268"/>
      <c r="CT82" s="267"/>
      <c r="CU82" s="268"/>
      <c r="CV82" s="267"/>
      <c r="CW82" s="268"/>
      <c r="CX82" s="267"/>
      <c r="CY82" s="256"/>
      <c r="CZ82" s="267"/>
      <c r="DA82" s="268"/>
      <c r="DB82" s="267"/>
      <c r="DC82" s="268"/>
      <c r="DD82" s="267"/>
      <c r="DE82" s="268"/>
      <c r="DF82" s="267"/>
      <c r="DG82" s="268"/>
      <c r="DH82" s="267"/>
      <c r="DI82" s="268"/>
      <c r="DJ82" s="267"/>
      <c r="DK82" s="268"/>
      <c r="DL82" s="267"/>
      <c r="DM82" s="268"/>
      <c r="DN82" s="267"/>
      <c r="DO82" s="268"/>
      <c r="DP82" s="267"/>
      <c r="DQ82" s="268"/>
      <c r="DR82" s="267"/>
      <c r="DS82" s="268"/>
      <c r="DT82" s="267"/>
      <c r="DU82" s="268"/>
      <c r="DV82" s="267"/>
      <c r="DW82" s="268"/>
      <c r="DX82" s="267"/>
      <c r="DY82" s="268"/>
      <c r="DZ82" s="267"/>
      <c r="EA82" s="268"/>
      <c r="EB82" s="267"/>
      <c r="EC82" s="268"/>
      <c r="ED82" s="267"/>
      <c r="EE82" s="268"/>
      <c r="EF82" s="267"/>
      <c r="EG82" s="268"/>
      <c r="EH82" s="267"/>
      <c r="EI82" s="268"/>
      <c r="EJ82" s="267"/>
      <c r="EK82" s="268"/>
      <c r="EL82" s="267"/>
      <c r="EM82" s="256"/>
      <c r="EN82" s="267"/>
      <c r="EO82" s="268"/>
      <c r="EP82" s="267"/>
      <c r="EQ82" s="268"/>
      <c r="ER82" s="267"/>
      <c r="ES82" s="268"/>
      <c r="ET82" s="267"/>
      <c r="EU82" s="268"/>
      <c r="EV82" s="267"/>
      <c r="EW82" s="268"/>
      <c r="EX82" s="267"/>
      <c r="EY82" s="268"/>
      <c r="EZ82" s="267"/>
      <c r="FA82" s="268"/>
      <c r="FB82" s="267"/>
      <c r="FC82" s="268"/>
      <c r="FD82" s="267"/>
      <c r="FE82" s="268"/>
      <c r="FF82" s="267"/>
      <c r="FG82" s="268"/>
    </row>
    <row r="83" spans="1:163" ht="42.6" customHeight="1" x14ac:dyDescent="0.25">
      <c r="A83" s="372" t="s">
        <v>1268</v>
      </c>
      <c r="B83" s="850" t="s">
        <v>1189</v>
      </c>
      <c r="C83" s="851"/>
      <c r="D83" s="53"/>
      <c r="E83" s="268"/>
      <c r="F83" s="53"/>
      <c r="G83" s="268"/>
      <c r="H83" s="53"/>
      <c r="I83" s="268"/>
      <c r="J83" s="53"/>
      <c r="K83" s="268"/>
      <c r="L83" s="53"/>
      <c r="M83" s="268"/>
      <c r="N83" s="53"/>
      <c r="O83" s="268"/>
      <c r="P83" s="53"/>
      <c r="Q83" s="268"/>
      <c r="R83" s="53"/>
      <c r="S83" s="268"/>
      <c r="T83" s="53"/>
      <c r="U83" s="268"/>
      <c r="V83" s="53"/>
      <c r="X83" s="53"/>
      <c r="Y83" s="268"/>
      <c r="Z83" s="53"/>
      <c r="AA83" s="268"/>
      <c r="AB83" s="53"/>
      <c r="AC83" s="268"/>
      <c r="AD83" s="53"/>
      <c r="AE83" s="268"/>
      <c r="AF83" s="53"/>
      <c r="AG83" s="268"/>
      <c r="AH83" s="53"/>
      <c r="AI83" s="268"/>
      <c r="AJ83" s="53"/>
      <c r="AK83" s="268"/>
      <c r="AL83" s="53"/>
      <c r="AM83" s="268"/>
      <c r="AN83" s="53"/>
      <c r="AO83" s="268"/>
      <c r="AP83" s="53"/>
      <c r="AQ83" s="63"/>
      <c r="AR83" s="53"/>
      <c r="AS83" s="268"/>
      <c r="AT83" s="53"/>
      <c r="AU83" s="268"/>
      <c r="AV83" s="53"/>
      <c r="AW83" s="268"/>
      <c r="AX83" s="53"/>
      <c r="AY83" s="268"/>
      <c r="AZ83" s="53"/>
      <c r="BA83" s="268"/>
      <c r="BB83" s="53"/>
      <c r="BC83" s="268"/>
      <c r="BD83" s="53"/>
      <c r="BE83" s="268"/>
      <c r="BF83" s="53"/>
      <c r="BG83" s="268"/>
      <c r="BH83" s="53"/>
      <c r="BI83" s="268"/>
      <c r="BJ83" s="53"/>
      <c r="BK83" s="256"/>
      <c r="BL83" s="53"/>
      <c r="BM83" s="268"/>
      <c r="BN83" s="53"/>
      <c r="BO83" s="268"/>
      <c r="BP83" s="53"/>
      <c r="BQ83" s="268"/>
      <c r="BR83" s="53"/>
      <c r="BS83" s="268"/>
      <c r="BT83" s="53"/>
      <c r="BU83" s="268"/>
      <c r="BV83" s="53"/>
      <c r="BW83" s="268"/>
      <c r="BX83" s="53"/>
      <c r="BY83" s="268"/>
      <c r="BZ83" s="53"/>
      <c r="CA83" s="268"/>
      <c r="CB83" s="53"/>
      <c r="CC83" s="268"/>
      <c r="CD83" s="53"/>
      <c r="CE83" s="268"/>
      <c r="CF83" s="53"/>
      <c r="CG83" s="268"/>
      <c r="CH83" s="53"/>
      <c r="CI83" s="268"/>
      <c r="CJ83" s="53"/>
      <c r="CK83" s="268"/>
      <c r="CL83" s="53"/>
      <c r="CM83" s="268"/>
      <c r="CN83" s="53"/>
      <c r="CO83" s="268"/>
      <c r="CP83" s="53"/>
      <c r="CQ83" s="268"/>
      <c r="CR83" s="53"/>
      <c r="CS83" s="268"/>
      <c r="CT83" s="53"/>
      <c r="CU83" s="268"/>
      <c r="CV83" s="53"/>
      <c r="CW83" s="268"/>
      <c r="CX83" s="53"/>
      <c r="CY83" s="256"/>
      <c r="CZ83" s="53"/>
      <c r="DA83" s="268"/>
      <c r="DB83" s="53"/>
      <c r="DC83" s="268"/>
      <c r="DD83" s="53"/>
      <c r="DE83" s="268"/>
      <c r="DF83" s="53"/>
      <c r="DG83" s="268"/>
      <c r="DH83" s="53"/>
      <c r="DI83" s="268"/>
      <c r="DJ83" s="53"/>
      <c r="DK83" s="268"/>
      <c r="DL83" s="53"/>
      <c r="DM83" s="268"/>
      <c r="DN83" s="53"/>
      <c r="DO83" s="268"/>
      <c r="DP83" s="53"/>
      <c r="DQ83" s="268"/>
      <c r="DR83" s="53"/>
      <c r="DS83" s="268"/>
      <c r="DT83" s="53"/>
      <c r="DU83" s="268"/>
      <c r="DV83" s="53"/>
      <c r="DW83" s="268"/>
      <c r="DX83" s="53"/>
      <c r="DY83" s="268"/>
      <c r="DZ83" s="53"/>
      <c r="EA83" s="268"/>
      <c r="EB83" s="53"/>
      <c r="EC83" s="268"/>
      <c r="ED83" s="53"/>
      <c r="EE83" s="268"/>
      <c r="EF83" s="53"/>
      <c r="EG83" s="268"/>
      <c r="EH83" s="53"/>
      <c r="EI83" s="268"/>
      <c r="EJ83" s="53"/>
      <c r="EK83" s="268"/>
      <c r="EL83" s="53"/>
      <c r="EM83" s="256"/>
      <c r="EN83" s="53"/>
      <c r="EO83" s="268"/>
      <c r="EP83" s="53"/>
      <c r="EQ83" s="268"/>
      <c r="ER83" s="53"/>
      <c r="ES83" s="268"/>
      <c r="ET83" s="53"/>
      <c r="EU83" s="268"/>
      <c r="EV83" s="53"/>
      <c r="EW83" s="268"/>
      <c r="EX83" s="53"/>
      <c r="EY83" s="268"/>
      <c r="EZ83" s="53"/>
      <c r="FA83" s="268"/>
      <c r="FB83" s="53"/>
      <c r="FC83" s="268"/>
      <c r="FD83" s="53"/>
      <c r="FE83" s="268"/>
      <c r="FF83" s="53"/>
      <c r="FG83" s="268"/>
    </row>
    <row r="84" spans="1:163" ht="15.75" thickBot="1" x14ac:dyDescent="0.3">
      <c r="A84" s="63"/>
      <c r="B84" s="547"/>
      <c r="C84" s="547"/>
      <c r="D84" s="267"/>
      <c r="E84" s="268"/>
      <c r="F84" s="267"/>
      <c r="G84" s="268"/>
      <c r="H84" s="267"/>
      <c r="I84" s="268"/>
      <c r="J84" s="267"/>
      <c r="K84" s="268"/>
      <c r="L84" s="267"/>
      <c r="M84" s="268"/>
      <c r="N84" s="267"/>
      <c r="O84" s="268"/>
      <c r="P84" s="267"/>
      <c r="Q84" s="268"/>
      <c r="R84" s="267"/>
      <c r="S84" s="268"/>
      <c r="T84" s="267"/>
      <c r="U84" s="268"/>
      <c r="V84" s="267"/>
      <c r="X84" s="267"/>
      <c r="Y84" s="268"/>
      <c r="Z84" s="267"/>
      <c r="AA84" s="268"/>
      <c r="AB84" s="267"/>
      <c r="AC84" s="268"/>
      <c r="AD84" s="267"/>
      <c r="AE84" s="268"/>
      <c r="AF84" s="267"/>
      <c r="AG84" s="268"/>
      <c r="AH84" s="267"/>
      <c r="AI84" s="268"/>
      <c r="AJ84" s="267"/>
      <c r="AK84" s="268"/>
      <c r="AL84" s="267"/>
      <c r="AM84" s="268"/>
      <c r="AN84" s="267"/>
      <c r="AO84" s="268"/>
      <c r="AP84" s="267"/>
      <c r="AQ84" s="63"/>
      <c r="AR84" s="267"/>
      <c r="AS84" s="268"/>
      <c r="AT84" s="267"/>
      <c r="AU84" s="268"/>
      <c r="AV84" s="267"/>
      <c r="AW84" s="268"/>
      <c r="AX84" s="267"/>
      <c r="AY84" s="268"/>
      <c r="AZ84" s="267"/>
      <c r="BA84" s="268"/>
      <c r="BB84" s="267"/>
      <c r="BC84" s="268"/>
      <c r="BD84" s="267"/>
      <c r="BE84" s="268"/>
      <c r="BF84" s="267"/>
      <c r="BG84" s="268"/>
      <c r="BH84" s="267"/>
      <c r="BI84" s="268"/>
      <c r="BJ84" s="267"/>
      <c r="BK84" s="256"/>
      <c r="BL84" s="267"/>
      <c r="BM84" s="268"/>
      <c r="BN84" s="267"/>
      <c r="BO84" s="268"/>
      <c r="BP84" s="267"/>
      <c r="BQ84" s="268"/>
      <c r="BR84" s="267"/>
      <c r="BS84" s="268"/>
      <c r="BT84" s="267"/>
      <c r="BU84" s="268"/>
      <c r="BV84" s="267"/>
      <c r="BW84" s="268"/>
      <c r="BX84" s="267"/>
      <c r="BY84" s="268"/>
      <c r="BZ84" s="267"/>
      <c r="CA84" s="268"/>
      <c r="CB84" s="267"/>
      <c r="CC84" s="268"/>
      <c r="CD84" s="267"/>
      <c r="CE84" s="268"/>
      <c r="CF84" s="267"/>
      <c r="CG84" s="268"/>
      <c r="CH84" s="267"/>
      <c r="CI84" s="268"/>
      <c r="CJ84" s="267"/>
      <c r="CK84" s="268"/>
      <c r="CL84" s="267"/>
      <c r="CM84" s="268"/>
      <c r="CN84" s="267"/>
      <c r="CO84" s="268"/>
      <c r="CP84" s="267"/>
      <c r="CQ84" s="268"/>
      <c r="CR84" s="267"/>
      <c r="CS84" s="268"/>
      <c r="CT84" s="267"/>
      <c r="CU84" s="268"/>
      <c r="CV84" s="267"/>
      <c r="CW84" s="268"/>
      <c r="CX84" s="267"/>
      <c r="CY84" s="256"/>
      <c r="CZ84" s="267"/>
      <c r="DA84" s="268"/>
      <c r="DB84" s="267"/>
      <c r="DC84" s="268"/>
      <c r="DD84" s="267"/>
      <c r="DE84" s="268"/>
      <c r="DF84" s="267"/>
      <c r="DG84" s="268"/>
      <c r="DH84" s="267"/>
      <c r="DI84" s="268"/>
      <c r="DJ84" s="267"/>
      <c r="DK84" s="268"/>
      <c r="DL84" s="267"/>
      <c r="DM84" s="268"/>
      <c r="DN84" s="267"/>
      <c r="DO84" s="268"/>
      <c r="DP84" s="267"/>
      <c r="DQ84" s="268"/>
      <c r="DR84" s="267"/>
      <c r="DS84" s="268"/>
      <c r="DT84" s="267"/>
      <c r="DU84" s="268"/>
      <c r="DV84" s="267"/>
      <c r="DW84" s="268"/>
      <c r="DX84" s="267"/>
      <c r="DY84" s="268"/>
      <c r="DZ84" s="267"/>
      <c r="EA84" s="268"/>
      <c r="EB84" s="267"/>
      <c r="EC84" s="268"/>
      <c r="ED84" s="267"/>
      <c r="EE84" s="268"/>
      <c r="EF84" s="267"/>
      <c r="EG84" s="268"/>
      <c r="EH84" s="267"/>
      <c r="EI84" s="268"/>
      <c r="EJ84" s="267"/>
      <c r="EK84" s="268"/>
      <c r="EL84" s="267"/>
      <c r="EM84" s="256"/>
      <c r="EN84" s="267"/>
      <c r="EO84" s="268"/>
      <c r="EP84" s="267"/>
      <c r="EQ84" s="268"/>
      <c r="ER84" s="267"/>
      <c r="ES84" s="268"/>
      <c r="ET84" s="267"/>
      <c r="EU84" s="268"/>
      <c r="EV84" s="267"/>
      <c r="EW84" s="268"/>
      <c r="EX84" s="267"/>
      <c r="EY84" s="268"/>
      <c r="EZ84" s="267"/>
      <c r="FA84" s="268"/>
      <c r="FB84" s="267"/>
      <c r="FC84" s="268"/>
      <c r="FD84" s="267"/>
      <c r="FE84" s="268"/>
      <c r="FF84" s="267"/>
      <c r="FG84" s="268"/>
    </row>
    <row r="85" spans="1:163" ht="42.6" customHeight="1" thickBot="1" x14ac:dyDescent="0.3">
      <c r="A85" s="372"/>
      <c r="B85" s="383" t="s">
        <v>1249</v>
      </c>
      <c r="C85" s="383" t="s">
        <v>1174</v>
      </c>
      <c r="D85" s="47"/>
      <c r="E85" s="268"/>
      <c r="F85" s="47"/>
      <c r="G85" s="268"/>
      <c r="H85" s="47"/>
      <c r="I85" s="268"/>
      <c r="J85" s="47"/>
      <c r="K85" s="268"/>
      <c r="L85" s="47"/>
      <c r="M85" s="268"/>
      <c r="N85" s="47"/>
      <c r="O85" s="268"/>
      <c r="P85" s="47"/>
      <c r="Q85" s="268"/>
      <c r="R85" s="47"/>
      <c r="S85" s="268"/>
      <c r="T85" s="47"/>
      <c r="U85" s="268"/>
      <c r="V85" s="47"/>
      <c r="X85" s="47"/>
      <c r="Y85" s="268"/>
      <c r="Z85" s="47"/>
      <c r="AA85" s="268"/>
      <c r="AB85" s="47"/>
      <c r="AC85" s="268"/>
      <c r="AD85" s="47"/>
      <c r="AE85" s="268"/>
      <c r="AF85" s="47"/>
      <c r="AG85" s="268"/>
      <c r="AH85" s="47"/>
      <c r="AI85" s="268"/>
      <c r="AJ85" s="47"/>
      <c r="AK85" s="268"/>
      <c r="AL85" s="47"/>
      <c r="AM85" s="268"/>
      <c r="AN85" s="47"/>
      <c r="AO85" s="268"/>
      <c r="AP85" s="47"/>
      <c r="AQ85" s="63"/>
      <c r="AR85" s="47"/>
      <c r="AS85" s="268"/>
      <c r="AT85" s="47"/>
      <c r="AU85" s="268"/>
      <c r="AV85" s="47"/>
      <c r="AW85" s="268"/>
      <c r="AX85" s="47"/>
      <c r="AY85" s="268"/>
      <c r="AZ85" s="47"/>
      <c r="BA85" s="268"/>
      <c r="BB85" s="47"/>
      <c r="BC85" s="268"/>
      <c r="BD85" s="47"/>
      <c r="BE85" s="268"/>
      <c r="BF85" s="47"/>
      <c r="BG85" s="268"/>
      <c r="BH85" s="47"/>
      <c r="BI85" s="268"/>
      <c r="BJ85" s="47"/>
      <c r="BK85" s="256"/>
      <c r="BL85" s="47"/>
      <c r="BM85" s="268"/>
      <c r="BN85" s="47"/>
      <c r="BO85" s="268"/>
      <c r="BP85" s="47"/>
      <c r="BQ85" s="268"/>
      <c r="BR85" s="47"/>
      <c r="BS85" s="268"/>
      <c r="BT85" s="47"/>
      <c r="BU85" s="268"/>
      <c r="BV85" s="47"/>
      <c r="BW85" s="268"/>
      <c r="BX85" s="47"/>
      <c r="BY85" s="268"/>
      <c r="BZ85" s="47"/>
      <c r="CA85" s="268"/>
      <c r="CB85" s="47"/>
      <c r="CC85" s="268"/>
      <c r="CD85" s="47"/>
      <c r="CE85" s="268"/>
      <c r="CF85" s="47"/>
      <c r="CG85" s="268"/>
      <c r="CH85" s="47"/>
      <c r="CI85" s="268"/>
      <c r="CJ85" s="47"/>
      <c r="CK85" s="268"/>
      <c r="CL85" s="47"/>
      <c r="CM85" s="268"/>
      <c r="CN85" s="47"/>
      <c r="CO85" s="268"/>
      <c r="CP85" s="47"/>
      <c r="CQ85" s="268"/>
      <c r="CR85" s="47"/>
      <c r="CS85" s="268"/>
      <c r="CT85" s="47"/>
      <c r="CU85" s="268"/>
      <c r="CV85" s="47"/>
      <c r="CW85" s="268"/>
      <c r="CX85" s="47"/>
      <c r="CY85" s="256"/>
      <c r="CZ85" s="47"/>
      <c r="DA85" s="268"/>
      <c r="DB85" s="47"/>
      <c r="DC85" s="268"/>
      <c r="DD85" s="47"/>
      <c r="DE85" s="268"/>
      <c r="DF85" s="47"/>
      <c r="DG85" s="268"/>
      <c r="DH85" s="47"/>
      <c r="DI85" s="268"/>
      <c r="DJ85" s="47"/>
      <c r="DK85" s="268"/>
      <c r="DL85" s="47"/>
      <c r="DM85" s="268"/>
      <c r="DN85" s="47"/>
      <c r="DO85" s="268"/>
      <c r="DP85" s="47"/>
      <c r="DQ85" s="268"/>
      <c r="DR85" s="47"/>
      <c r="DS85" s="268"/>
      <c r="DT85" s="47"/>
      <c r="DU85" s="268"/>
      <c r="DV85" s="47"/>
      <c r="DW85" s="268"/>
      <c r="DX85" s="47"/>
      <c r="DY85" s="268"/>
      <c r="DZ85" s="47"/>
      <c r="EA85" s="268"/>
      <c r="EB85" s="47"/>
      <c r="EC85" s="268"/>
      <c r="ED85" s="47"/>
      <c r="EE85" s="268"/>
      <c r="EF85" s="47"/>
      <c r="EG85" s="268"/>
      <c r="EH85" s="47"/>
      <c r="EI85" s="268"/>
      <c r="EJ85" s="47"/>
      <c r="EK85" s="268"/>
      <c r="EL85" s="47"/>
      <c r="EM85" s="256"/>
      <c r="EN85" s="47"/>
      <c r="EO85" s="268"/>
      <c r="EP85" s="47"/>
      <c r="EQ85" s="268"/>
      <c r="ER85" s="47"/>
      <c r="ES85" s="268"/>
      <c r="ET85" s="47"/>
      <c r="EU85" s="268"/>
      <c r="EV85" s="47"/>
      <c r="EW85" s="268"/>
      <c r="EX85" s="47"/>
      <c r="EY85" s="268"/>
      <c r="EZ85" s="47"/>
      <c r="FA85" s="268"/>
      <c r="FB85" s="47"/>
      <c r="FC85" s="268"/>
      <c r="FD85" s="47"/>
      <c r="FE85" s="268"/>
      <c r="FF85" s="47"/>
      <c r="FG85" s="268"/>
    </row>
    <row r="86" spans="1:163" x14ac:dyDescent="0.25">
      <c r="A86" s="372"/>
      <c r="B86" s="547"/>
      <c r="C86" s="347"/>
      <c r="D86" s="267"/>
      <c r="E86" s="268"/>
      <c r="F86" s="267"/>
      <c r="G86" s="268"/>
      <c r="H86" s="267"/>
      <c r="I86" s="268"/>
      <c r="J86" s="267"/>
      <c r="K86" s="268"/>
      <c r="L86" s="267"/>
      <c r="M86" s="268"/>
      <c r="N86" s="267"/>
      <c r="O86" s="268"/>
      <c r="P86" s="267"/>
      <c r="Q86" s="268"/>
      <c r="R86" s="267"/>
      <c r="S86" s="268"/>
      <c r="T86" s="267"/>
      <c r="U86" s="268"/>
      <c r="V86" s="267"/>
      <c r="X86" s="267"/>
      <c r="Y86" s="268"/>
      <c r="Z86" s="267"/>
      <c r="AA86" s="268"/>
      <c r="AB86" s="267"/>
      <c r="AC86" s="268"/>
      <c r="AD86" s="267"/>
      <c r="AE86" s="268"/>
      <c r="AF86" s="267"/>
      <c r="AG86" s="268"/>
      <c r="AH86" s="267"/>
      <c r="AI86" s="268"/>
      <c r="AJ86" s="267"/>
      <c r="AK86" s="268"/>
      <c r="AL86" s="267"/>
      <c r="AM86" s="268"/>
      <c r="AN86" s="267"/>
      <c r="AO86" s="268"/>
      <c r="AP86" s="267"/>
      <c r="AQ86" s="63"/>
      <c r="AR86" s="267"/>
      <c r="AS86" s="268"/>
      <c r="AT86" s="267"/>
      <c r="AU86" s="268"/>
      <c r="AV86" s="267"/>
      <c r="AW86" s="268"/>
      <c r="AX86" s="267"/>
      <c r="AY86" s="268"/>
      <c r="AZ86" s="267"/>
      <c r="BA86" s="268"/>
      <c r="BB86" s="267"/>
      <c r="BC86" s="268"/>
      <c r="BD86" s="267"/>
      <c r="BE86" s="268"/>
      <c r="BF86" s="267"/>
      <c r="BG86" s="268"/>
      <c r="BH86" s="267"/>
      <c r="BI86" s="268"/>
      <c r="BJ86" s="267"/>
      <c r="BK86" s="256"/>
      <c r="BL86" s="267"/>
      <c r="BM86" s="268"/>
      <c r="BN86" s="267"/>
      <c r="BO86" s="268"/>
      <c r="BP86" s="267"/>
      <c r="BQ86" s="268"/>
      <c r="BR86" s="267"/>
      <c r="BS86" s="268"/>
      <c r="BT86" s="267"/>
      <c r="BU86" s="268"/>
      <c r="BV86" s="267"/>
      <c r="BW86" s="268"/>
      <c r="BX86" s="267"/>
      <c r="BY86" s="268"/>
      <c r="BZ86" s="267"/>
      <c r="CA86" s="268"/>
      <c r="CB86" s="267"/>
      <c r="CC86" s="268"/>
      <c r="CD86" s="267"/>
      <c r="CE86" s="268"/>
      <c r="CF86" s="267"/>
      <c r="CG86" s="268"/>
      <c r="CH86" s="267"/>
      <c r="CI86" s="268"/>
      <c r="CJ86" s="267"/>
      <c r="CK86" s="268"/>
      <c r="CL86" s="267"/>
      <c r="CM86" s="268"/>
      <c r="CN86" s="267"/>
      <c r="CO86" s="268"/>
      <c r="CP86" s="267"/>
      <c r="CQ86" s="268"/>
      <c r="CR86" s="267"/>
      <c r="CS86" s="268"/>
      <c r="CT86" s="267"/>
      <c r="CU86" s="268"/>
      <c r="CV86" s="267"/>
      <c r="CW86" s="268"/>
      <c r="CX86" s="267"/>
      <c r="CY86" s="256"/>
      <c r="CZ86" s="267"/>
      <c r="DA86" s="268"/>
      <c r="DB86" s="267"/>
      <c r="DC86" s="268"/>
      <c r="DD86" s="267"/>
      <c r="DE86" s="268"/>
      <c r="DF86" s="267"/>
      <c r="DG86" s="268"/>
      <c r="DH86" s="267"/>
      <c r="DI86" s="268"/>
      <c r="DJ86" s="267"/>
      <c r="DK86" s="268"/>
      <c r="DL86" s="267"/>
      <c r="DM86" s="268"/>
      <c r="DN86" s="267"/>
      <c r="DO86" s="268"/>
      <c r="DP86" s="267"/>
      <c r="DQ86" s="268"/>
      <c r="DR86" s="267"/>
      <c r="DS86" s="268"/>
      <c r="DT86" s="267"/>
      <c r="DU86" s="268"/>
      <c r="DV86" s="267"/>
      <c r="DW86" s="268"/>
      <c r="DX86" s="267"/>
      <c r="DY86" s="268"/>
      <c r="DZ86" s="267"/>
      <c r="EA86" s="268"/>
      <c r="EB86" s="267"/>
      <c r="EC86" s="268"/>
      <c r="ED86" s="267"/>
      <c r="EE86" s="268"/>
      <c r="EF86" s="267"/>
      <c r="EG86" s="268"/>
      <c r="EH86" s="267"/>
      <c r="EI86" s="268"/>
      <c r="EJ86" s="267"/>
      <c r="EK86" s="268"/>
      <c r="EL86" s="267"/>
      <c r="EM86" s="256"/>
      <c r="EN86" s="267"/>
      <c r="EO86" s="268"/>
      <c r="EP86" s="267"/>
      <c r="EQ86" s="268"/>
      <c r="ER86" s="267"/>
      <c r="ES86" s="268"/>
      <c r="ET86" s="267"/>
      <c r="EU86" s="268"/>
      <c r="EV86" s="267"/>
      <c r="EW86" s="268"/>
      <c r="EX86" s="267"/>
      <c r="EY86" s="268"/>
      <c r="EZ86" s="267"/>
      <c r="FA86" s="268"/>
      <c r="FB86" s="267"/>
      <c r="FC86" s="268"/>
      <c r="FD86" s="267"/>
      <c r="FE86" s="268"/>
      <c r="FF86" s="267"/>
      <c r="FG86" s="268"/>
    </row>
    <row r="87" spans="1:163" ht="30" customHeight="1" x14ac:dyDescent="0.25">
      <c r="A87" s="372" t="s">
        <v>1267</v>
      </c>
      <c r="B87" s="812" t="s">
        <v>1084</v>
      </c>
      <c r="C87" s="812"/>
      <c r="D87" s="53"/>
      <c r="E87" s="268"/>
      <c r="F87" s="53"/>
      <c r="G87" s="268"/>
      <c r="H87" s="53"/>
      <c r="I87" s="268"/>
      <c r="J87" s="53"/>
      <c r="K87" s="268"/>
      <c r="L87" s="53"/>
      <c r="M87" s="268"/>
      <c r="N87" s="53"/>
      <c r="O87" s="268"/>
      <c r="P87" s="53"/>
      <c r="Q87" s="268"/>
      <c r="R87" s="53"/>
      <c r="S87" s="268"/>
      <c r="T87" s="53"/>
      <c r="U87" s="268"/>
      <c r="V87" s="53"/>
      <c r="X87" s="53"/>
      <c r="Y87" s="268"/>
      <c r="Z87" s="53"/>
      <c r="AA87" s="268"/>
      <c r="AB87" s="53"/>
      <c r="AC87" s="268"/>
      <c r="AD87" s="53"/>
      <c r="AE87" s="268"/>
      <c r="AF87" s="53"/>
      <c r="AG87" s="268"/>
      <c r="AH87" s="53"/>
      <c r="AI87" s="268"/>
      <c r="AJ87" s="53"/>
      <c r="AK87" s="268"/>
      <c r="AL87" s="53"/>
      <c r="AM87" s="268"/>
      <c r="AN87" s="53"/>
      <c r="AO87" s="268"/>
      <c r="AP87" s="53"/>
      <c r="AQ87" s="63"/>
      <c r="AR87" s="53"/>
      <c r="AS87" s="268"/>
      <c r="AT87" s="53"/>
      <c r="AU87" s="268"/>
      <c r="AV87" s="53"/>
      <c r="AW87" s="268"/>
      <c r="AX87" s="53"/>
      <c r="AY87" s="268"/>
      <c r="AZ87" s="53"/>
      <c r="BA87" s="268"/>
      <c r="BB87" s="53"/>
      <c r="BC87" s="268"/>
      <c r="BD87" s="53"/>
      <c r="BE87" s="268"/>
      <c r="BF87" s="53"/>
      <c r="BG87" s="268"/>
      <c r="BH87" s="53"/>
      <c r="BI87" s="268"/>
      <c r="BJ87" s="53"/>
      <c r="BK87" s="256"/>
      <c r="BL87" s="53"/>
      <c r="BM87" s="268"/>
      <c r="BN87" s="53"/>
      <c r="BO87" s="268"/>
      <c r="BP87" s="53"/>
      <c r="BQ87" s="268"/>
      <c r="BR87" s="53"/>
      <c r="BS87" s="268"/>
      <c r="BT87" s="53"/>
      <c r="BU87" s="268"/>
      <c r="BV87" s="53"/>
      <c r="BW87" s="268"/>
      <c r="BX87" s="53"/>
      <c r="BY87" s="268"/>
      <c r="BZ87" s="53"/>
      <c r="CA87" s="268"/>
      <c r="CB87" s="53"/>
      <c r="CC87" s="268"/>
      <c r="CD87" s="53"/>
      <c r="CE87" s="268"/>
      <c r="CF87" s="53"/>
      <c r="CG87" s="268"/>
      <c r="CH87" s="53"/>
      <c r="CI87" s="268"/>
      <c r="CJ87" s="53"/>
      <c r="CK87" s="268"/>
      <c r="CL87" s="53"/>
      <c r="CM87" s="268"/>
      <c r="CN87" s="53"/>
      <c r="CO87" s="268"/>
      <c r="CP87" s="53"/>
      <c r="CQ87" s="268"/>
      <c r="CR87" s="53"/>
      <c r="CS87" s="268"/>
      <c r="CT87" s="53"/>
      <c r="CU87" s="268"/>
      <c r="CV87" s="53"/>
      <c r="CW87" s="268"/>
      <c r="CX87" s="53"/>
      <c r="CY87" s="256"/>
      <c r="CZ87" s="53"/>
      <c r="DA87" s="268"/>
      <c r="DB87" s="53"/>
      <c r="DC87" s="268"/>
      <c r="DD87" s="53"/>
      <c r="DE87" s="268"/>
      <c r="DF87" s="53"/>
      <c r="DG87" s="268"/>
      <c r="DH87" s="53"/>
      <c r="DI87" s="268"/>
      <c r="DJ87" s="53"/>
      <c r="DK87" s="268"/>
      <c r="DL87" s="53"/>
      <c r="DM87" s="268"/>
      <c r="DN87" s="53"/>
      <c r="DO87" s="268"/>
      <c r="DP87" s="53"/>
      <c r="DQ87" s="268"/>
      <c r="DR87" s="53"/>
      <c r="DS87" s="268"/>
      <c r="DT87" s="53"/>
      <c r="DU87" s="268"/>
      <c r="DV87" s="53"/>
      <c r="DW87" s="268"/>
      <c r="DX87" s="53"/>
      <c r="DY87" s="268"/>
      <c r="DZ87" s="53"/>
      <c r="EA87" s="268"/>
      <c r="EB87" s="53"/>
      <c r="EC87" s="268"/>
      <c r="ED87" s="53"/>
      <c r="EE87" s="268"/>
      <c r="EF87" s="53"/>
      <c r="EG87" s="268"/>
      <c r="EH87" s="53"/>
      <c r="EI87" s="268"/>
      <c r="EJ87" s="53"/>
      <c r="EK87" s="268"/>
      <c r="EL87" s="53"/>
      <c r="EM87" s="256"/>
      <c r="EN87" s="53"/>
      <c r="EO87" s="268"/>
      <c r="EP87" s="53"/>
      <c r="EQ87" s="268"/>
      <c r="ER87" s="53"/>
      <c r="ES87" s="268"/>
      <c r="ET87" s="53"/>
      <c r="EU87" s="268"/>
      <c r="EV87" s="53"/>
      <c r="EW87" s="268"/>
      <c r="EX87" s="53"/>
      <c r="EY87" s="268"/>
      <c r="EZ87" s="53"/>
      <c r="FA87" s="268"/>
      <c r="FB87" s="53"/>
      <c r="FC87" s="268"/>
      <c r="FD87" s="53"/>
      <c r="FE87" s="268"/>
      <c r="FF87" s="53"/>
      <c r="FG87" s="268"/>
    </row>
    <row r="88" spans="1:163" ht="15.75" thickBot="1" x14ac:dyDescent="0.3">
      <c r="A88" s="372"/>
      <c r="B88" s="547"/>
      <c r="C88" s="347"/>
      <c r="D88" s="267"/>
      <c r="E88" s="268"/>
      <c r="F88" s="267"/>
      <c r="G88" s="268"/>
      <c r="H88" s="267"/>
      <c r="I88" s="268"/>
      <c r="J88" s="267"/>
      <c r="K88" s="268"/>
      <c r="L88" s="267"/>
      <c r="M88" s="268"/>
      <c r="N88" s="267"/>
      <c r="O88" s="268"/>
      <c r="P88" s="267"/>
      <c r="Q88" s="268"/>
      <c r="R88" s="267"/>
      <c r="S88" s="268"/>
      <c r="T88" s="267"/>
      <c r="U88" s="268"/>
      <c r="V88" s="267"/>
      <c r="X88" s="267"/>
      <c r="Y88" s="268"/>
      <c r="Z88" s="267"/>
      <c r="AA88" s="268"/>
      <c r="AB88" s="267"/>
      <c r="AC88" s="268"/>
      <c r="AD88" s="267"/>
      <c r="AE88" s="268"/>
      <c r="AF88" s="267"/>
      <c r="AG88" s="268"/>
      <c r="AH88" s="267"/>
      <c r="AI88" s="268"/>
      <c r="AJ88" s="267"/>
      <c r="AK88" s="268"/>
      <c r="AL88" s="267"/>
      <c r="AM88" s="268"/>
      <c r="AN88" s="267"/>
      <c r="AO88" s="268"/>
      <c r="AP88" s="267"/>
      <c r="AQ88" s="63"/>
      <c r="AR88" s="267"/>
      <c r="AS88" s="268"/>
      <c r="AT88" s="267"/>
      <c r="AU88" s="268"/>
      <c r="AV88" s="267"/>
      <c r="AW88" s="268"/>
      <c r="AX88" s="267"/>
      <c r="AY88" s="268"/>
      <c r="AZ88" s="267"/>
      <c r="BA88" s="268"/>
      <c r="BB88" s="267"/>
      <c r="BC88" s="268"/>
      <c r="BD88" s="267"/>
      <c r="BE88" s="268"/>
      <c r="BF88" s="267"/>
      <c r="BG88" s="268"/>
      <c r="BH88" s="267"/>
      <c r="BI88" s="268"/>
      <c r="BJ88" s="267"/>
      <c r="BK88" s="256"/>
      <c r="BL88" s="267"/>
      <c r="BM88" s="268"/>
      <c r="BN88" s="267"/>
      <c r="BO88" s="268"/>
      <c r="BP88" s="267"/>
      <c r="BQ88" s="268"/>
      <c r="BR88" s="267"/>
      <c r="BS88" s="268"/>
      <c r="BT88" s="267"/>
      <c r="BU88" s="268"/>
      <c r="BV88" s="267"/>
      <c r="BW88" s="268"/>
      <c r="BX88" s="267"/>
      <c r="BY88" s="268"/>
      <c r="BZ88" s="267"/>
      <c r="CA88" s="268"/>
      <c r="CB88" s="267"/>
      <c r="CC88" s="268"/>
      <c r="CD88" s="267"/>
      <c r="CE88" s="268"/>
      <c r="CF88" s="267"/>
      <c r="CG88" s="268"/>
      <c r="CH88" s="267"/>
      <c r="CI88" s="268"/>
      <c r="CJ88" s="267"/>
      <c r="CK88" s="268"/>
      <c r="CL88" s="267"/>
      <c r="CM88" s="268"/>
      <c r="CN88" s="267"/>
      <c r="CO88" s="268"/>
      <c r="CP88" s="267"/>
      <c r="CQ88" s="268"/>
      <c r="CR88" s="267"/>
      <c r="CS88" s="268"/>
      <c r="CT88" s="267"/>
      <c r="CU88" s="268"/>
      <c r="CV88" s="267"/>
      <c r="CW88" s="268"/>
      <c r="CX88" s="267"/>
      <c r="CY88" s="256"/>
      <c r="CZ88" s="267"/>
      <c r="DA88" s="268"/>
      <c r="DB88" s="267"/>
      <c r="DC88" s="268"/>
      <c r="DD88" s="267"/>
      <c r="DE88" s="268"/>
      <c r="DF88" s="267"/>
      <c r="DG88" s="268"/>
      <c r="DH88" s="267"/>
      <c r="DI88" s="268"/>
      <c r="DJ88" s="267"/>
      <c r="DK88" s="268"/>
      <c r="DL88" s="267"/>
      <c r="DM88" s="268"/>
      <c r="DN88" s="267"/>
      <c r="DO88" s="268"/>
      <c r="DP88" s="267"/>
      <c r="DQ88" s="268"/>
      <c r="DR88" s="267"/>
      <c r="DS88" s="268"/>
      <c r="DT88" s="267"/>
      <c r="DU88" s="268"/>
      <c r="DV88" s="267"/>
      <c r="DW88" s="268"/>
      <c r="DX88" s="267"/>
      <c r="DY88" s="268"/>
      <c r="DZ88" s="267"/>
      <c r="EA88" s="268"/>
      <c r="EB88" s="267"/>
      <c r="EC88" s="268"/>
      <c r="ED88" s="267"/>
      <c r="EE88" s="268"/>
      <c r="EF88" s="267"/>
      <c r="EG88" s="268"/>
      <c r="EH88" s="267"/>
      <c r="EI88" s="268"/>
      <c r="EJ88" s="267"/>
      <c r="EK88" s="268"/>
      <c r="EL88" s="267"/>
      <c r="EM88" s="256"/>
      <c r="EN88" s="267"/>
      <c r="EO88" s="268"/>
      <c r="EP88" s="267"/>
      <c r="EQ88" s="268"/>
      <c r="ER88" s="267"/>
      <c r="ES88" s="268"/>
      <c r="ET88" s="267"/>
      <c r="EU88" s="268"/>
      <c r="EV88" s="267"/>
      <c r="EW88" s="268"/>
      <c r="EX88" s="267"/>
      <c r="EY88" s="268"/>
      <c r="EZ88" s="267"/>
      <c r="FA88" s="268"/>
      <c r="FB88" s="267"/>
      <c r="FC88" s="268"/>
      <c r="FD88" s="267"/>
      <c r="FE88" s="268"/>
      <c r="FF88" s="267"/>
      <c r="FG88" s="268"/>
    </row>
    <row r="89" spans="1:163" ht="44.25" customHeight="1" thickBot="1" x14ac:dyDescent="0.3">
      <c r="A89" s="372"/>
      <c r="B89" s="479" t="s">
        <v>1251</v>
      </c>
      <c r="C89" s="117" t="s">
        <v>1190</v>
      </c>
      <c r="D89" s="47"/>
      <c r="F89" s="47"/>
      <c r="H89" s="47"/>
      <c r="J89" s="47"/>
      <c r="L89" s="47"/>
      <c r="N89" s="47"/>
      <c r="P89" s="47"/>
      <c r="R89" s="47"/>
      <c r="T89" s="47"/>
      <c r="V89" s="47"/>
      <c r="X89" s="47"/>
      <c r="Y89" s="256"/>
      <c r="Z89" s="47"/>
      <c r="AA89" s="256"/>
      <c r="AB89" s="47"/>
      <c r="AC89" s="256"/>
      <c r="AD89" s="47"/>
      <c r="AE89" s="256"/>
      <c r="AF89" s="47"/>
      <c r="AG89" s="256"/>
      <c r="AH89" s="47"/>
      <c r="AI89" s="256"/>
      <c r="AJ89" s="47"/>
      <c r="AK89" s="256"/>
      <c r="AL89" s="47"/>
      <c r="AM89" s="256"/>
      <c r="AN89" s="47"/>
      <c r="AO89" s="256"/>
      <c r="AP89" s="47"/>
      <c r="AQ89" s="63"/>
      <c r="AR89" s="47"/>
      <c r="AS89" s="256"/>
      <c r="AT89" s="47"/>
      <c r="AU89" s="256"/>
      <c r="AV89" s="47"/>
      <c r="AW89" s="256"/>
      <c r="AX89" s="47"/>
      <c r="AY89" s="256"/>
      <c r="AZ89" s="47"/>
      <c r="BA89" s="256"/>
      <c r="BB89" s="47"/>
      <c r="BC89" s="256"/>
      <c r="BD89" s="47"/>
      <c r="BE89" s="256"/>
      <c r="BF89" s="47"/>
      <c r="BG89" s="256"/>
      <c r="BH89" s="47"/>
      <c r="BI89" s="256"/>
      <c r="BJ89" s="47"/>
      <c r="BK89" s="256"/>
      <c r="BL89" s="47"/>
      <c r="BM89" s="256"/>
      <c r="BN89" s="47"/>
      <c r="BO89" s="256"/>
      <c r="BP89" s="47"/>
      <c r="BQ89" s="256"/>
      <c r="BR89" s="47"/>
      <c r="BS89" s="256"/>
      <c r="BT89" s="47"/>
      <c r="BU89" s="256"/>
      <c r="BV89" s="47"/>
      <c r="BW89" s="256"/>
      <c r="BX89" s="47"/>
      <c r="BY89" s="256"/>
      <c r="BZ89" s="47"/>
      <c r="CA89" s="256"/>
      <c r="CB89" s="47"/>
      <c r="CC89" s="256"/>
      <c r="CD89" s="47"/>
      <c r="CE89" s="63"/>
      <c r="CF89" s="47"/>
      <c r="CG89" s="256"/>
      <c r="CH89" s="47"/>
      <c r="CI89" s="256"/>
      <c r="CJ89" s="47"/>
      <c r="CK89" s="256"/>
      <c r="CL89" s="47"/>
      <c r="CM89" s="256"/>
      <c r="CN89" s="47"/>
      <c r="CO89" s="256"/>
      <c r="CP89" s="47"/>
      <c r="CQ89" s="256"/>
      <c r="CR89" s="47"/>
      <c r="CS89" s="256"/>
      <c r="CT89" s="47"/>
      <c r="CU89" s="256"/>
      <c r="CV89" s="47"/>
      <c r="CW89" s="256"/>
      <c r="CX89" s="47"/>
      <c r="CY89" s="256"/>
      <c r="CZ89" s="47"/>
      <c r="DA89" s="256"/>
      <c r="DB89" s="47"/>
      <c r="DC89" s="256"/>
      <c r="DD89" s="47"/>
      <c r="DE89" s="256"/>
      <c r="DF89" s="47"/>
      <c r="DG89" s="256"/>
      <c r="DH89" s="47"/>
      <c r="DI89" s="256"/>
      <c r="DJ89" s="47"/>
      <c r="DK89" s="256"/>
      <c r="DL89" s="47"/>
      <c r="DM89" s="256"/>
      <c r="DN89" s="47"/>
      <c r="DO89" s="256"/>
      <c r="DP89" s="47"/>
      <c r="DQ89" s="256"/>
      <c r="DR89" s="47"/>
      <c r="DS89" s="63"/>
      <c r="DT89" s="47"/>
      <c r="DU89" s="256"/>
      <c r="DV89" s="47"/>
      <c r="DW89" s="256"/>
      <c r="DX89" s="47"/>
      <c r="DY89" s="256"/>
      <c r="DZ89" s="47"/>
      <c r="EA89" s="256"/>
      <c r="EB89" s="47"/>
      <c r="EC89" s="256"/>
      <c r="ED89" s="47"/>
      <c r="EE89" s="256"/>
      <c r="EF89" s="47"/>
      <c r="EG89" s="256"/>
      <c r="EH89" s="47"/>
      <c r="EI89" s="256"/>
      <c r="EJ89" s="47"/>
      <c r="EK89" s="256"/>
      <c r="EL89" s="47"/>
      <c r="EM89" s="256"/>
      <c r="EN89" s="47"/>
      <c r="EO89" s="256"/>
      <c r="EP89" s="47"/>
      <c r="EQ89" s="256"/>
      <c r="ER89" s="47"/>
      <c r="ES89" s="256"/>
      <c r="ET89" s="47"/>
      <c r="EU89" s="256"/>
      <c r="EV89" s="47"/>
      <c r="EW89" s="256"/>
      <c r="EX89" s="47"/>
      <c r="EY89" s="256"/>
      <c r="EZ89" s="47"/>
      <c r="FA89" s="256"/>
      <c r="FB89" s="47"/>
      <c r="FC89" s="256"/>
      <c r="FD89" s="47"/>
      <c r="FE89" s="256"/>
      <c r="FF89" s="47"/>
      <c r="FG89" s="63"/>
    </row>
    <row r="90" spans="1:163" x14ac:dyDescent="0.25">
      <c r="A90" s="372"/>
      <c r="B90" s="548"/>
      <c r="C90" s="347"/>
      <c r="D90" s="267"/>
      <c r="E90" s="268"/>
      <c r="F90" s="267"/>
      <c r="G90" s="268"/>
      <c r="H90" s="267"/>
      <c r="I90" s="268"/>
      <c r="J90" s="267"/>
      <c r="K90" s="268"/>
      <c r="L90" s="267"/>
      <c r="M90" s="268"/>
      <c r="N90" s="267"/>
      <c r="O90" s="268"/>
      <c r="P90" s="267"/>
      <c r="Q90" s="268"/>
      <c r="R90" s="267"/>
      <c r="S90" s="268"/>
      <c r="T90" s="267"/>
      <c r="U90" s="268"/>
      <c r="V90" s="267"/>
      <c r="X90" s="267"/>
      <c r="Y90" s="268"/>
      <c r="Z90" s="267"/>
      <c r="AA90" s="268"/>
      <c r="AB90" s="267"/>
      <c r="AC90" s="268"/>
      <c r="AD90" s="267"/>
      <c r="AE90" s="268"/>
      <c r="AF90" s="267"/>
      <c r="AG90" s="268"/>
      <c r="AH90" s="267"/>
      <c r="AI90" s="268"/>
      <c r="AJ90" s="267"/>
      <c r="AK90" s="268"/>
      <c r="AL90" s="267"/>
      <c r="AM90" s="268"/>
      <c r="AN90" s="267"/>
      <c r="AO90" s="268"/>
      <c r="AP90" s="267"/>
      <c r="AQ90" s="63"/>
      <c r="AR90" s="267"/>
      <c r="AS90" s="268"/>
      <c r="AT90" s="267"/>
      <c r="AU90" s="268"/>
      <c r="AV90" s="267"/>
      <c r="AW90" s="268"/>
      <c r="AX90" s="267"/>
      <c r="AY90" s="268"/>
      <c r="AZ90" s="267"/>
      <c r="BA90" s="268"/>
      <c r="BB90" s="267"/>
      <c r="BC90" s="268"/>
      <c r="BD90" s="267"/>
      <c r="BE90" s="268"/>
      <c r="BF90" s="267"/>
      <c r="BG90" s="268"/>
      <c r="BH90" s="267"/>
      <c r="BI90" s="268"/>
      <c r="BJ90" s="267"/>
      <c r="BK90" s="256"/>
      <c r="BL90" s="267"/>
      <c r="BM90" s="268"/>
      <c r="BN90" s="267"/>
      <c r="BO90" s="268"/>
      <c r="BP90" s="267"/>
      <c r="BQ90" s="268"/>
      <c r="BR90" s="267"/>
      <c r="BS90" s="268"/>
      <c r="BT90" s="267"/>
      <c r="BU90" s="268"/>
      <c r="BV90" s="267"/>
      <c r="BW90" s="268"/>
      <c r="BX90" s="267"/>
      <c r="BY90" s="268"/>
      <c r="BZ90" s="267"/>
      <c r="CA90" s="268"/>
      <c r="CB90" s="267"/>
      <c r="CC90" s="268"/>
      <c r="CD90" s="267"/>
      <c r="CE90" s="268"/>
      <c r="CF90" s="267"/>
      <c r="CG90" s="268"/>
      <c r="CH90" s="267"/>
      <c r="CI90" s="268"/>
      <c r="CJ90" s="267"/>
      <c r="CK90" s="268"/>
      <c r="CL90" s="267"/>
      <c r="CM90" s="268"/>
      <c r="CN90" s="267"/>
      <c r="CO90" s="268"/>
      <c r="CP90" s="267"/>
      <c r="CQ90" s="268"/>
      <c r="CR90" s="267"/>
      <c r="CS90" s="268"/>
      <c r="CT90" s="267"/>
      <c r="CU90" s="268"/>
      <c r="CV90" s="267"/>
      <c r="CW90" s="268"/>
      <c r="CX90" s="267"/>
      <c r="CY90" s="256"/>
      <c r="CZ90" s="267"/>
      <c r="DA90" s="268"/>
      <c r="DB90" s="267"/>
      <c r="DC90" s="268"/>
      <c r="DD90" s="267"/>
      <c r="DE90" s="268"/>
      <c r="DF90" s="267"/>
      <c r="DG90" s="268"/>
      <c r="DH90" s="267"/>
      <c r="DI90" s="268"/>
      <c r="DJ90" s="267"/>
      <c r="DK90" s="268"/>
      <c r="DL90" s="267"/>
      <c r="DM90" s="268"/>
      <c r="DN90" s="267"/>
      <c r="DO90" s="268"/>
      <c r="DP90" s="267"/>
      <c r="DQ90" s="268"/>
      <c r="DR90" s="267"/>
      <c r="DS90" s="268"/>
      <c r="DT90" s="267"/>
      <c r="DU90" s="268"/>
      <c r="DV90" s="267"/>
      <c r="DW90" s="268"/>
      <c r="DX90" s="267"/>
      <c r="DY90" s="268"/>
      <c r="DZ90" s="267"/>
      <c r="EA90" s="268"/>
      <c r="EB90" s="267"/>
      <c r="EC90" s="268"/>
      <c r="ED90" s="267"/>
      <c r="EE90" s="268"/>
      <c r="EF90" s="267"/>
      <c r="EG90" s="268"/>
      <c r="EH90" s="267"/>
      <c r="EI90" s="268"/>
      <c r="EJ90" s="267"/>
      <c r="EK90" s="268"/>
      <c r="EL90" s="267"/>
      <c r="EM90" s="256"/>
      <c r="EN90" s="267"/>
      <c r="EO90" s="268"/>
      <c r="EP90" s="267"/>
      <c r="EQ90" s="268"/>
      <c r="ER90" s="267"/>
      <c r="ES90" s="268"/>
      <c r="ET90" s="267"/>
      <c r="EU90" s="268"/>
      <c r="EV90" s="267"/>
      <c r="EW90" s="268"/>
      <c r="EX90" s="267"/>
      <c r="EY90" s="268"/>
      <c r="EZ90" s="267"/>
      <c r="FA90" s="268"/>
      <c r="FB90" s="267"/>
      <c r="FC90" s="268"/>
      <c r="FD90" s="267"/>
      <c r="FE90" s="268"/>
      <c r="FF90" s="267"/>
      <c r="FG90" s="268"/>
    </row>
    <row r="91" spans="1:163" ht="32.450000000000003" customHeight="1" x14ac:dyDescent="0.25">
      <c r="A91" s="372" t="s">
        <v>1269</v>
      </c>
      <c r="B91" s="812" t="s">
        <v>1191</v>
      </c>
      <c r="C91" s="812"/>
      <c r="D91" s="53"/>
      <c r="E91" s="268"/>
      <c r="F91" s="53"/>
      <c r="G91" s="268"/>
      <c r="H91" s="53"/>
      <c r="I91" s="268"/>
      <c r="J91" s="53"/>
      <c r="K91" s="268"/>
      <c r="L91" s="53"/>
      <c r="M91" s="268"/>
      <c r="N91" s="53"/>
      <c r="O91" s="268"/>
      <c r="P91" s="53"/>
      <c r="Q91" s="268"/>
      <c r="R91" s="53"/>
      <c r="S91" s="268"/>
      <c r="T91" s="53"/>
      <c r="U91" s="268"/>
      <c r="V91" s="53"/>
      <c r="X91" s="53"/>
      <c r="Y91" s="268"/>
      <c r="Z91" s="53"/>
      <c r="AA91" s="268"/>
      <c r="AB91" s="53"/>
      <c r="AC91" s="268"/>
      <c r="AD91" s="53"/>
      <c r="AE91" s="268"/>
      <c r="AF91" s="53"/>
      <c r="AG91" s="268"/>
      <c r="AH91" s="53"/>
      <c r="AI91" s="268"/>
      <c r="AJ91" s="53"/>
      <c r="AK91" s="268"/>
      <c r="AL91" s="53"/>
      <c r="AM91" s="268"/>
      <c r="AN91" s="53"/>
      <c r="AO91" s="268"/>
      <c r="AP91" s="53"/>
      <c r="AQ91" s="63"/>
      <c r="AR91" s="53"/>
      <c r="AS91" s="268"/>
      <c r="AT91" s="53"/>
      <c r="AU91" s="268"/>
      <c r="AV91" s="53"/>
      <c r="AW91" s="268"/>
      <c r="AX91" s="53"/>
      <c r="AY91" s="268"/>
      <c r="AZ91" s="53"/>
      <c r="BA91" s="268"/>
      <c r="BB91" s="53"/>
      <c r="BC91" s="268"/>
      <c r="BD91" s="53"/>
      <c r="BE91" s="268"/>
      <c r="BF91" s="53"/>
      <c r="BG91" s="268"/>
      <c r="BH91" s="53"/>
      <c r="BI91" s="268"/>
      <c r="BJ91" s="53"/>
      <c r="BK91" s="256"/>
      <c r="BL91" s="53"/>
      <c r="BM91" s="268"/>
      <c r="BN91" s="53"/>
      <c r="BO91" s="268"/>
      <c r="BP91" s="53"/>
      <c r="BQ91" s="268"/>
      <c r="BR91" s="53"/>
      <c r="BS91" s="268"/>
      <c r="BT91" s="53"/>
      <c r="BU91" s="268"/>
      <c r="BV91" s="53"/>
      <c r="BW91" s="268"/>
      <c r="BX91" s="53"/>
      <c r="BY91" s="268"/>
      <c r="BZ91" s="53"/>
      <c r="CA91" s="268"/>
      <c r="CB91" s="53"/>
      <c r="CC91" s="268"/>
      <c r="CD91" s="53"/>
      <c r="CE91" s="268"/>
      <c r="CF91" s="53"/>
      <c r="CG91" s="268"/>
      <c r="CH91" s="53"/>
      <c r="CI91" s="268"/>
      <c r="CJ91" s="53"/>
      <c r="CK91" s="268"/>
      <c r="CL91" s="53"/>
      <c r="CM91" s="268"/>
      <c r="CN91" s="53"/>
      <c r="CO91" s="268"/>
      <c r="CP91" s="53"/>
      <c r="CQ91" s="268"/>
      <c r="CR91" s="53"/>
      <c r="CS91" s="268"/>
      <c r="CT91" s="53"/>
      <c r="CU91" s="268"/>
      <c r="CV91" s="53"/>
      <c r="CW91" s="268"/>
      <c r="CX91" s="53"/>
      <c r="CY91" s="256"/>
      <c r="CZ91" s="53"/>
      <c r="DA91" s="268"/>
      <c r="DB91" s="53"/>
      <c r="DC91" s="268"/>
      <c r="DD91" s="53"/>
      <c r="DE91" s="268"/>
      <c r="DF91" s="53"/>
      <c r="DG91" s="268"/>
      <c r="DH91" s="53"/>
      <c r="DI91" s="268"/>
      <c r="DJ91" s="53"/>
      <c r="DK91" s="268"/>
      <c r="DL91" s="53"/>
      <c r="DM91" s="268"/>
      <c r="DN91" s="53"/>
      <c r="DO91" s="268"/>
      <c r="DP91" s="53"/>
      <c r="DQ91" s="268"/>
      <c r="DR91" s="53"/>
      <c r="DS91" s="268"/>
      <c r="DT91" s="53"/>
      <c r="DU91" s="268"/>
      <c r="DV91" s="53"/>
      <c r="DW91" s="268"/>
      <c r="DX91" s="53"/>
      <c r="DY91" s="268"/>
      <c r="DZ91" s="53"/>
      <c r="EA91" s="268"/>
      <c r="EB91" s="53"/>
      <c r="EC91" s="268"/>
      <c r="ED91" s="53"/>
      <c r="EE91" s="268"/>
      <c r="EF91" s="53"/>
      <c r="EG91" s="268"/>
      <c r="EH91" s="53"/>
      <c r="EI91" s="268"/>
      <c r="EJ91" s="53"/>
      <c r="EK91" s="268"/>
      <c r="EL91" s="53"/>
      <c r="EM91" s="256"/>
      <c r="EN91" s="53"/>
      <c r="EO91" s="268"/>
      <c r="EP91" s="53"/>
      <c r="EQ91" s="268"/>
      <c r="ER91" s="53"/>
      <c r="ES91" s="268"/>
      <c r="ET91" s="53"/>
      <c r="EU91" s="268"/>
      <c r="EV91" s="53"/>
      <c r="EW91" s="268"/>
      <c r="EX91" s="53"/>
      <c r="EY91" s="268"/>
      <c r="EZ91" s="53"/>
      <c r="FA91" s="268"/>
      <c r="FB91" s="53"/>
      <c r="FC91" s="268"/>
      <c r="FD91" s="53"/>
      <c r="FE91" s="268"/>
      <c r="FF91" s="53"/>
      <c r="FG91" s="268"/>
    </row>
    <row r="92" spans="1:163" ht="15.75" thickBot="1" x14ac:dyDescent="0.3">
      <c r="A92" s="372"/>
      <c r="B92" s="547"/>
      <c r="C92" s="347"/>
      <c r="D92" s="267"/>
      <c r="E92" s="268"/>
      <c r="F92" s="267"/>
      <c r="G92" s="268"/>
      <c r="H92" s="267"/>
      <c r="I92" s="268"/>
      <c r="J92" s="267"/>
      <c r="K92" s="268"/>
      <c r="L92" s="267"/>
      <c r="M92" s="268"/>
      <c r="N92" s="267"/>
      <c r="O92" s="268"/>
      <c r="P92" s="267"/>
      <c r="Q92" s="268"/>
      <c r="R92" s="267"/>
      <c r="S92" s="268"/>
      <c r="T92" s="267"/>
      <c r="U92" s="268"/>
      <c r="V92" s="267"/>
      <c r="X92" s="267"/>
      <c r="Y92" s="268"/>
      <c r="Z92" s="267"/>
      <c r="AA92" s="268"/>
      <c r="AB92" s="267"/>
      <c r="AC92" s="268"/>
      <c r="AD92" s="267"/>
      <c r="AE92" s="268"/>
      <c r="AF92" s="267"/>
      <c r="AG92" s="268"/>
      <c r="AH92" s="267"/>
      <c r="AI92" s="268"/>
      <c r="AJ92" s="267"/>
      <c r="AK92" s="268"/>
      <c r="AL92" s="267"/>
      <c r="AM92" s="268"/>
      <c r="AN92" s="267"/>
      <c r="AO92" s="268"/>
      <c r="AP92" s="267"/>
      <c r="AQ92" s="63"/>
      <c r="AR92" s="267"/>
      <c r="AS92" s="268"/>
      <c r="AT92" s="267"/>
      <c r="AU92" s="268"/>
      <c r="AV92" s="267"/>
      <c r="AW92" s="268"/>
      <c r="AX92" s="267"/>
      <c r="AY92" s="268"/>
      <c r="AZ92" s="267"/>
      <c r="BA92" s="268"/>
      <c r="BB92" s="267"/>
      <c r="BC92" s="268"/>
      <c r="BD92" s="267"/>
      <c r="BE92" s="268"/>
      <c r="BF92" s="267"/>
      <c r="BG92" s="268"/>
      <c r="BH92" s="267"/>
      <c r="BI92" s="268"/>
      <c r="BJ92" s="267"/>
      <c r="BK92" s="256"/>
      <c r="BL92" s="267"/>
      <c r="BM92" s="268"/>
      <c r="BN92" s="267"/>
      <c r="BO92" s="268"/>
      <c r="BP92" s="267"/>
      <c r="BQ92" s="268"/>
      <c r="BR92" s="267"/>
      <c r="BS92" s="268"/>
      <c r="BT92" s="267"/>
      <c r="BU92" s="268"/>
      <c r="BV92" s="267"/>
      <c r="BW92" s="268"/>
      <c r="BX92" s="267"/>
      <c r="BY92" s="268"/>
      <c r="BZ92" s="267"/>
      <c r="CA92" s="268"/>
      <c r="CB92" s="267"/>
      <c r="CC92" s="268"/>
      <c r="CD92" s="267"/>
      <c r="CE92" s="268"/>
      <c r="CF92" s="267"/>
      <c r="CG92" s="268"/>
      <c r="CH92" s="267"/>
      <c r="CI92" s="268"/>
      <c r="CJ92" s="267"/>
      <c r="CK92" s="268"/>
      <c r="CL92" s="267"/>
      <c r="CM92" s="268"/>
      <c r="CN92" s="267"/>
      <c r="CO92" s="268"/>
      <c r="CP92" s="267"/>
      <c r="CQ92" s="268"/>
      <c r="CR92" s="267"/>
      <c r="CS92" s="268"/>
      <c r="CT92" s="267"/>
      <c r="CU92" s="268"/>
      <c r="CV92" s="267"/>
      <c r="CW92" s="268"/>
      <c r="CX92" s="267"/>
      <c r="CY92" s="256"/>
      <c r="CZ92" s="267"/>
      <c r="DA92" s="268"/>
      <c r="DB92" s="267"/>
      <c r="DC92" s="268"/>
      <c r="DD92" s="267"/>
      <c r="DE92" s="268"/>
      <c r="DF92" s="267"/>
      <c r="DG92" s="268"/>
      <c r="DH92" s="267"/>
      <c r="DI92" s="268"/>
      <c r="DJ92" s="267"/>
      <c r="DK92" s="268"/>
      <c r="DL92" s="267"/>
      <c r="DM92" s="268"/>
      <c r="DN92" s="267"/>
      <c r="DO92" s="268"/>
      <c r="DP92" s="267"/>
      <c r="DQ92" s="268"/>
      <c r="DR92" s="267"/>
      <c r="DS92" s="268"/>
      <c r="DT92" s="267"/>
      <c r="DU92" s="268"/>
      <c r="DV92" s="267"/>
      <c r="DW92" s="268"/>
      <c r="DX92" s="267"/>
      <c r="DY92" s="268"/>
      <c r="DZ92" s="267"/>
      <c r="EA92" s="268"/>
      <c r="EB92" s="267"/>
      <c r="EC92" s="268"/>
      <c r="ED92" s="267"/>
      <c r="EE92" s="268"/>
      <c r="EF92" s="267"/>
      <c r="EG92" s="268"/>
      <c r="EH92" s="267"/>
      <c r="EI92" s="268"/>
      <c r="EJ92" s="267"/>
      <c r="EK92" s="268"/>
      <c r="EL92" s="267"/>
      <c r="EM92" s="256"/>
      <c r="EN92" s="267"/>
      <c r="EO92" s="268"/>
      <c r="EP92" s="267"/>
      <c r="EQ92" s="268"/>
      <c r="ER92" s="267"/>
      <c r="ES92" s="268"/>
      <c r="ET92" s="267"/>
      <c r="EU92" s="268"/>
      <c r="EV92" s="267"/>
      <c r="EW92" s="268"/>
      <c r="EX92" s="267"/>
      <c r="EY92" s="268"/>
      <c r="EZ92" s="267"/>
      <c r="FA92" s="268"/>
      <c r="FB92" s="267"/>
      <c r="FC92" s="268"/>
      <c r="FD92" s="267"/>
      <c r="FE92" s="268"/>
      <c r="FF92" s="267"/>
      <c r="FG92" s="268"/>
    </row>
    <row r="93" spans="1:163" ht="43.15" customHeight="1" thickBot="1" x14ac:dyDescent="0.3">
      <c r="A93" s="372"/>
      <c r="B93" s="479" t="s">
        <v>1270</v>
      </c>
      <c r="C93" s="117" t="s">
        <v>1192</v>
      </c>
      <c r="D93" s="47"/>
      <c r="F93" s="47"/>
      <c r="H93" s="47"/>
      <c r="J93" s="47"/>
      <c r="L93" s="47"/>
      <c r="N93" s="47"/>
      <c r="P93" s="47"/>
      <c r="R93" s="47"/>
      <c r="T93" s="47"/>
      <c r="V93" s="47"/>
      <c r="X93" s="47"/>
      <c r="Y93" s="256"/>
      <c r="Z93" s="47"/>
      <c r="AA93" s="256"/>
      <c r="AB93" s="47"/>
      <c r="AC93" s="256"/>
      <c r="AD93" s="47"/>
      <c r="AE93" s="256"/>
      <c r="AF93" s="47"/>
      <c r="AG93" s="256"/>
      <c r="AH93" s="47"/>
      <c r="AI93" s="256"/>
      <c r="AJ93" s="47"/>
      <c r="AK93" s="256"/>
      <c r="AL93" s="47"/>
      <c r="AM93" s="256"/>
      <c r="AN93" s="47"/>
      <c r="AO93" s="256"/>
      <c r="AP93" s="47"/>
      <c r="AQ93" s="63"/>
      <c r="AR93" s="47"/>
      <c r="AS93" s="256"/>
      <c r="AT93" s="47"/>
      <c r="AU93" s="256"/>
      <c r="AV93" s="47"/>
      <c r="AW93" s="256"/>
      <c r="AX93" s="47"/>
      <c r="AY93" s="256"/>
      <c r="AZ93" s="47"/>
      <c r="BA93" s="256"/>
      <c r="BB93" s="47"/>
      <c r="BC93" s="256"/>
      <c r="BD93" s="47"/>
      <c r="BE93" s="256"/>
      <c r="BF93" s="47"/>
      <c r="BG93" s="256"/>
      <c r="BH93" s="47"/>
      <c r="BI93" s="256"/>
      <c r="BJ93" s="47"/>
      <c r="BK93" s="256"/>
      <c r="BL93" s="47"/>
      <c r="BM93" s="256"/>
      <c r="BN93" s="47"/>
      <c r="BO93" s="256"/>
      <c r="BP93" s="47"/>
      <c r="BQ93" s="256"/>
      <c r="BR93" s="47"/>
      <c r="BS93" s="256"/>
      <c r="BT93" s="47"/>
      <c r="BU93" s="256"/>
      <c r="BV93" s="47"/>
      <c r="BW93" s="256"/>
      <c r="BX93" s="47"/>
      <c r="BY93" s="256"/>
      <c r="BZ93" s="47"/>
      <c r="CA93" s="256"/>
      <c r="CB93" s="47"/>
      <c r="CC93" s="256"/>
      <c r="CD93" s="47"/>
      <c r="CE93" s="63"/>
      <c r="CF93" s="47"/>
      <c r="CG93" s="256"/>
      <c r="CH93" s="47"/>
      <c r="CI93" s="256"/>
      <c r="CJ93" s="47"/>
      <c r="CK93" s="256"/>
      <c r="CL93" s="47"/>
      <c r="CM93" s="256"/>
      <c r="CN93" s="47"/>
      <c r="CO93" s="256"/>
      <c r="CP93" s="47"/>
      <c r="CQ93" s="256"/>
      <c r="CR93" s="47"/>
      <c r="CS93" s="256"/>
      <c r="CT93" s="47"/>
      <c r="CU93" s="256"/>
      <c r="CV93" s="47"/>
      <c r="CW93" s="256"/>
      <c r="CX93" s="47"/>
      <c r="CY93" s="256"/>
      <c r="CZ93" s="47"/>
      <c r="DA93" s="256"/>
      <c r="DB93" s="47"/>
      <c r="DC93" s="256"/>
      <c r="DD93" s="47"/>
      <c r="DE93" s="256"/>
      <c r="DF93" s="47"/>
      <c r="DG93" s="256"/>
      <c r="DH93" s="47"/>
      <c r="DI93" s="256"/>
      <c r="DJ93" s="47"/>
      <c r="DK93" s="256"/>
      <c r="DL93" s="47"/>
      <c r="DM93" s="256"/>
      <c r="DN93" s="47"/>
      <c r="DO93" s="256"/>
      <c r="DP93" s="47"/>
      <c r="DQ93" s="256"/>
      <c r="DR93" s="47"/>
      <c r="DS93" s="63"/>
      <c r="DT93" s="47"/>
      <c r="DU93" s="256"/>
      <c r="DV93" s="47"/>
      <c r="DW93" s="256"/>
      <c r="DX93" s="47"/>
      <c r="DY93" s="256"/>
      <c r="DZ93" s="47"/>
      <c r="EA93" s="256"/>
      <c r="EB93" s="47"/>
      <c r="EC93" s="256"/>
      <c r="ED93" s="47"/>
      <c r="EE93" s="256"/>
      <c r="EF93" s="47"/>
      <c r="EG93" s="256"/>
      <c r="EH93" s="47"/>
      <c r="EI93" s="256"/>
      <c r="EJ93" s="47"/>
      <c r="EK93" s="256"/>
      <c r="EL93" s="47"/>
      <c r="EM93" s="256"/>
      <c r="EN93" s="47"/>
      <c r="EO93" s="256"/>
      <c r="EP93" s="47"/>
      <c r="EQ93" s="256"/>
      <c r="ER93" s="47"/>
      <c r="ES93" s="256"/>
      <c r="ET93" s="47"/>
      <c r="EU93" s="256"/>
      <c r="EV93" s="47"/>
      <c r="EW93" s="256"/>
      <c r="EX93" s="47"/>
      <c r="EY93" s="256"/>
      <c r="EZ93" s="47"/>
      <c r="FA93" s="256"/>
      <c r="FB93" s="47"/>
      <c r="FC93" s="256"/>
      <c r="FD93" s="47"/>
      <c r="FE93" s="256"/>
      <c r="FF93" s="47"/>
      <c r="FG93" s="63"/>
    </row>
    <row r="94" spans="1:163" x14ac:dyDescent="0.25">
      <c r="A94" s="372"/>
      <c r="B94" s="547"/>
      <c r="C94" s="347"/>
      <c r="D94" s="267"/>
      <c r="E94" s="268"/>
      <c r="F94" s="267"/>
      <c r="G94" s="268"/>
      <c r="H94" s="267"/>
      <c r="I94" s="268"/>
      <c r="J94" s="267"/>
      <c r="K94" s="268"/>
      <c r="L94" s="267"/>
      <c r="M94" s="268"/>
      <c r="N94" s="267"/>
      <c r="O94" s="268"/>
      <c r="P94" s="267"/>
      <c r="Q94" s="268"/>
      <c r="R94" s="267"/>
      <c r="S94" s="268"/>
      <c r="T94" s="267"/>
      <c r="U94" s="268"/>
      <c r="V94" s="267"/>
      <c r="X94" s="267"/>
      <c r="Y94" s="268"/>
      <c r="Z94" s="267"/>
      <c r="AA94" s="268"/>
      <c r="AB94" s="267"/>
      <c r="AC94" s="268"/>
      <c r="AD94" s="267"/>
      <c r="AE94" s="268"/>
      <c r="AF94" s="267"/>
      <c r="AG94" s="268"/>
      <c r="AH94" s="267"/>
      <c r="AI94" s="268"/>
      <c r="AJ94" s="267"/>
      <c r="AK94" s="268"/>
      <c r="AL94" s="267"/>
      <c r="AM94" s="268"/>
      <c r="AN94" s="267"/>
      <c r="AO94" s="268"/>
      <c r="AP94" s="267"/>
      <c r="AQ94" s="63"/>
      <c r="AR94" s="267"/>
      <c r="AS94" s="268"/>
      <c r="AT94" s="267"/>
      <c r="AU94" s="268"/>
      <c r="AV94" s="267"/>
      <c r="AW94" s="268"/>
      <c r="AX94" s="267"/>
      <c r="AY94" s="268"/>
      <c r="AZ94" s="267"/>
      <c r="BA94" s="268"/>
      <c r="BB94" s="267"/>
      <c r="BC94" s="268"/>
      <c r="BD94" s="267"/>
      <c r="BE94" s="268"/>
      <c r="BF94" s="267"/>
      <c r="BG94" s="268"/>
      <c r="BH94" s="267"/>
      <c r="BI94" s="268"/>
      <c r="BJ94" s="267"/>
      <c r="BK94" s="256"/>
      <c r="BL94" s="267"/>
      <c r="BM94" s="268"/>
      <c r="BN94" s="267"/>
      <c r="BO94" s="268"/>
      <c r="BP94" s="267"/>
      <c r="BQ94" s="268"/>
      <c r="BR94" s="267"/>
      <c r="BS94" s="268"/>
      <c r="BT94" s="267"/>
      <c r="BU94" s="268"/>
      <c r="BV94" s="267"/>
      <c r="BW94" s="268"/>
      <c r="BX94" s="267"/>
      <c r="BY94" s="268"/>
      <c r="BZ94" s="267"/>
      <c r="CA94" s="268"/>
      <c r="CB94" s="267"/>
      <c r="CC94" s="268"/>
      <c r="CD94" s="267"/>
      <c r="CE94" s="268"/>
      <c r="CF94" s="267"/>
      <c r="CG94" s="268"/>
      <c r="CH94" s="267"/>
      <c r="CI94" s="268"/>
      <c r="CJ94" s="267"/>
      <c r="CK94" s="268"/>
      <c r="CL94" s="267"/>
      <c r="CM94" s="268"/>
      <c r="CN94" s="267"/>
      <c r="CO94" s="268"/>
      <c r="CP94" s="267"/>
      <c r="CQ94" s="268"/>
      <c r="CR94" s="267"/>
      <c r="CS94" s="268"/>
      <c r="CT94" s="267"/>
      <c r="CU94" s="268"/>
      <c r="CV94" s="267"/>
      <c r="CW94" s="268"/>
      <c r="CX94" s="267"/>
      <c r="CY94" s="256"/>
      <c r="CZ94" s="267"/>
      <c r="DA94" s="268"/>
      <c r="DB94" s="267"/>
      <c r="DC94" s="268"/>
      <c r="DD94" s="267"/>
      <c r="DE94" s="268"/>
      <c r="DF94" s="267"/>
      <c r="DG94" s="268"/>
      <c r="DH94" s="267"/>
      <c r="DI94" s="268"/>
      <c r="DJ94" s="267"/>
      <c r="DK94" s="268"/>
      <c r="DL94" s="267"/>
      <c r="DM94" s="268"/>
      <c r="DN94" s="267"/>
      <c r="DO94" s="268"/>
      <c r="DP94" s="267"/>
      <c r="DQ94" s="268"/>
      <c r="DR94" s="267"/>
      <c r="DS94" s="268"/>
      <c r="DT94" s="267"/>
      <c r="DU94" s="268"/>
      <c r="DV94" s="267"/>
      <c r="DW94" s="268"/>
      <c r="DX94" s="267"/>
      <c r="DY94" s="268"/>
      <c r="DZ94" s="267"/>
      <c r="EA94" s="268"/>
      <c r="EB94" s="267"/>
      <c r="EC94" s="268"/>
      <c r="ED94" s="267"/>
      <c r="EE94" s="268"/>
      <c r="EF94" s="267"/>
      <c r="EG94" s="268"/>
      <c r="EH94" s="267"/>
      <c r="EI94" s="268"/>
      <c r="EJ94" s="267"/>
      <c r="EK94" s="268"/>
      <c r="EL94" s="267"/>
      <c r="EM94" s="256"/>
      <c r="EN94" s="267"/>
      <c r="EO94" s="268"/>
      <c r="EP94" s="267"/>
      <c r="EQ94" s="268"/>
      <c r="ER94" s="267"/>
      <c r="ES94" s="268"/>
      <c r="ET94" s="267"/>
      <c r="EU94" s="268"/>
      <c r="EV94" s="267"/>
      <c r="EW94" s="268"/>
      <c r="EX94" s="267"/>
      <c r="EY94" s="268"/>
      <c r="EZ94" s="267"/>
      <c r="FA94" s="268"/>
      <c r="FB94" s="267"/>
      <c r="FC94" s="268"/>
      <c r="FD94" s="267"/>
      <c r="FE94" s="268"/>
      <c r="FF94" s="267"/>
      <c r="FG94" s="268"/>
    </row>
    <row r="95" spans="1:163" x14ac:dyDescent="0.25">
      <c r="A95" s="347" t="s">
        <v>1271</v>
      </c>
      <c r="B95" s="542" t="s">
        <v>510</v>
      </c>
      <c r="C95" s="347"/>
      <c r="D95" s="267"/>
      <c r="E95" s="268"/>
      <c r="F95" s="267"/>
      <c r="G95" s="268"/>
      <c r="H95" s="267"/>
      <c r="I95" s="268"/>
      <c r="J95" s="267"/>
      <c r="K95" s="268"/>
      <c r="L95" s="267"/>
      <c r="M95" s="268"/>
      <c r="N95" s="267"/>
      <c r="O95" s="268"/>
      <c r="P95" s="267"/>
      <c r="Q95" s="268"/>
      <c r="R95" s="267"/>
      <c r="S95" s="268"/>
      <c r="T95" s="267"/>
      <c r="U95" s="268"/>
      <c r="V95" s="267"/>
      <c r="X95" s="267"/>
      <c r="Y95" s="268"/>
      <c r="Z95" s="267"/>
      <c r="AA95" s="268"/>
      <c r="AB95" s="267"/>
      <c r="AC95" s="268"/>
      <c r="AD95" s="267"/>
      <c r="AE95" s="268"/>
      <c r="AF95" s="267"/>
      <c r="AG95" s="268"/>
      <c r="AH95" s="267"/>
      <c r="AI95" s="268"/>
      <c r="AJ95" s="267"/>
      <c r="AK95" s="268"/>
      <c r="AL95" s="267"/>
      <c r="AM95" s="268"/>
      <c r="AN95" s="267"/>
      <c r="AO95" s="268"/>
      <c r="AP95" s="267"/>
      <c r="AQ95" s="63"/>
      <c r="AR95" s="267"/>
      <c r="AS95" s="268"/>
      <c r="AT95" s="267"/>
      <c r="AU95" s="268"/>
      <c r="AV95" s="267"/>
      <c r="AW95" s="268"/>
      <c r="AX95" s="267"/>
      <c r="AY95" s="268"/>
      <c r="AZ95" s="267"/>
      <c r="BA95" s="268"/>
      <c r="BB95" s="267"/>
      <c r="BC95" s="268"/>
      <c r="BD95" s="267"/>
      <c r="BE95" s="268"/>
      <c r="BF95" s="267"/>
      <c r="BG95" s="268"/>
      <c r="BH95" s="267"/>
      <c r="BI95" s="268"/>
      <c r="BJ95" s="267"/>
      <c r="BK95" s="256"/>
      <c r="BL95" s="267"/>
      <c r="BM95" s="268"/>
      <c r="BN95" s="267"/>
      <c r="BO95" s="268"/>
      <c r="BP95" s="267"/>
      <c r="BQ95" s="268"/>
      <c r="BR95" s="267"/>
      <c r="BS95" s="268"/>
      <c r="BT95" s="267"/>
      <c r="BU95" s="268"/>
      <c r="BV95" s="267"/>
      <c r="BW95" s="268"/>
      <c r="BX95" s="267"/>
      <c r="BY95" s="268"/>
      <c r="BZ95" s="267"/>
      <c r="CA95" s="268"/>
      <c r="CB95" s="267"/>
      <c r="CC95" s="268"/>
      <c r="CD95" s="267"/>
      <c r="CE95" s="268"/>
      <c r="CF95" s="267"/>
      <c r="CG95" s="268"/>
      <c r="CH95" s="267"/>
      <c r="CI95" s="268"/>
      <c r="CJ95" s="267"/>
      <c r="CK95" s="268"/>
      <c r="CL95" s="267"/>
      <c r="CM95" s="268"/>
      <c r="CN95" s="267"/>
      <c r="CO95" s="268"/>
      <c r="CP95" s="267"/>
      <c r="CQ95" s="268"/>
      <c r="CR95" s="267"/>
      <c r="CS95" s="268"/>
      <c r="CT95" s="267"/>
      <c r="CU95" s="268"/>
      <c r="CV95" s="267"/>
      <c r="CW95" s="268"/>
      <c r="CX95" s="267"/>
      <c r="CY95" s="256"/>
      <c r="CZ95" s="267"/>
      <c r="DA95" s="268"/>
      <c r="DB95" s="267"/>
      <c r="DC95" s="268"/>
      <c r="DD95" s="267"/>
      <c r="DE95" s="268"/>
      <c r="DF95" s="267"/>
      <c r="DG95" s="268"/>
      <c r="DH95" s="267"/>
      <c r="DI95" s="268"/>
      <c r="DJ95" s="267"/>
      <c r="DK95" s="268"/>
      <c r="DL95" s="267"/>
      <c r="DM95" s="268"/>
      <c r="DN95" s="267"/>
      <c r="DO95" s="268"/>
      <c r="DP95" s="267"/>
      <c r="DQ95" s="268"/>
      <c r="DR95" s="267"/>
      <c r="DS95" s="268"/>
      <c r="DT95" s="267"/>
      <c r="DU95" s="268"/>
      <c r="DV95" s="267"/>
      <c r="DW95" s="268"/>
      <c r="DX95" s="267"/>
      <c r="DY95" s="268"/>
      <c r="DZ95" s="267"/>
      <c r="EA95" s="268"/>
      <c r="EB95" s="267"/>
      <c r="EC95" s="268"/>
      <c r="ED95" s="267"/>
      <c r="EE95" s="268"/>
      <c r="EF95" s="267"/>
      <c r="EG95" s="268"/>
      <c r="EH95" s="267"/>
      <c r="EI95" s="268"/>
      <c r="EJ95" s="267"/>
      <c r="EK95" s="268"/>
      <c r="EL95" s="267"/>
      <c r="EM95" s="256"/>
      <c r="EN95" s="267"/>
      <c r="EO95" s="268"/>
      <c r="EP95" s="267"/>
      <c r="EQ95" s="268"/>
      <c r="ER95" s="267"/>
      <c r="ES95" s="268"/>
      <c r="ET95" s="267"/>
      <c r="EU95" s="268"/>
      <c r="EV95" s="267"/>
      <c r="EW95" s="268"/>
      <c r="EX95" s="267"/>
      <c r="EY95" s="268"/>
      <c r="EZ95" s="267"/>
      <c r="FA95" s="268"/>
      <c r="FB95" s="267"/>
      <c r="FC95" s="268"/>
      <c r="FD95" s="267"/>
      <c r="FE95" s="268"/>
      <c r="FF95" s="267"/>
      <c r="FG95" s="268"/>
    </row>
    <row r="96" spans="1:163" ht="43.5" customHeight="1" thickBot="1" x14ac:dyDescent="0.3">
      <c r="A96" s="372"/>
      <c r="B96" s="754" t="s">
        <v>1180</v>
      </c>
      <c r="C96" s="754"/>
      <c r="D96" s="267"/>
      <c r="E96" s="268"/>
      <c r="F96" s="267"/>
      <c r="G96" s="268"/>
      <c r="H96" s="267"/>
      <c r="I96" s="268"/>
      <c r="J96" s="267"/>
      <c r="K96" s="268"/>
      <c r="L96" s="267"/>
      <c r="M96" s="268"/>
      <c r="N96" s="267"/>
      <c r="O96" s="268"/>
      <c r="P96" s="267"/>
      <c r="Q96" s="268"/>
      <c r="R96" s="267"/>
      <c r="S96" s="268"/>
      <c r="T96" s="267"/>
      <c r="U96" s="268"/>
      <c r="V96" s="267"/>
      <c r="X96" s="267"/>
      <c r="Y96" s="268"/>
      <c r="Z96" s="267"/>
      <c r="AA96" s="268"/>
      <c r="AB96" s="267"/>
      <c r="AC96" s="268"/>
      <c r="AD96" s="267"/>
      <c r="AE96" s="268"/>
      <c r="AF96" s="267"/>
      <c r="AG96" s="268"/>
      <c r="AH96" s="267"/>
      <c r="AI96" s="268"/>
      <c r="AJ96" s="267"/>
      <c r="AK96" s="268"/>
      <c r="AL96" s="267"/>
      <c r="AM96" s="268"/>
      <c r="AN96" s="267"/>
      <c r="AO96" s="268"/>
      <c r="AP96" s="267"/>
      <c r="AQ96" s="63"/>
      <c r="AR96" s="267"/>
      <c r="AS96" s="268"/>
      <c r="AT96" s="267"/>
      <c r="AU96" s="268"/>
      <c r="AV96" s="267"/>
      <c r="AW96" s="268"/>
      <c r="AX96" s="267"/>
      <c r="AY96" s="268"/>
      <c r="AZ96" s="267"/>
      <c r="BA96" s="268"/>
      <c r="BB96" s="267"/>
      <c r="BC96" s="268"/>
      <c r="BD96" s="267"/>
      <c r="BE96" s="268"/>
      <c r="BF96" s="267"/>
      <c r="BG96" s="268"/>
      <c r="BH96" s="267"/>
      <c r="BI96" s="268"/>
      <c r="BJ96" s="267"/>
      <c r="BK96" s="256"/>
      <c r="BL96" s="267"/>
      <c r="BM96" s="268"/>
      <c r="BN96" s="267"/>
      <c r="BO96" s="268"/>
      <c r="BP96" s="267"/>
      <c r="BQ96" s="268"/>
      <c r="BR96" s="267"/>
      <c r="BS96" s="268"/>
      <c r="BT96" s="267"/>
      <c r="BU96" s="268"/>
      <c r="BV96" s="267"/>
      <c r="BW96" s="268"/>
      <c r="BX96" s="267"/>
      <c r="BY96" s="268"/>
      <c r="BZ96" s="267"/>
      <c r="CA96" s="268"/>
      <c r="CB96" s="267"/>
      <c r="CC96" s="268"/>
      <c r="CD96" s="267"/>
      <c r="CE96" s="63"/>
      <c r="CF96" s="267"/>
      <c r="CG96" s="268"/>
      <c r="CH96" s="267"/>
      <c r="CI96" s="268"/>
      <c r="CJ96" s="267"/>
      <c r="CK96" s="268"/>
      <c r="CL96" s="267"/>
      <c r="CM96" s="268"/>
      <c r="CN96" s="267"/>
      <c r="CO96" s="268"/>
      <c r="CP96" s="267"/>
      <c r="CQ96" s="268"/>
      <c r="CR96" s="267"/>
      <c r="CS96" s="268"/>
      <c r="CT96" s="267"/>
      <c r="CU96" s="268"/>
      <c r="CV96" s="267"/>
      <c r="CW96" s="268"/>
      <c r="CX96" s="267"/>
      <c r="CY96" s="256"/>
      <c r="CZ96" s="267"/>
      <c r="DA96" s="268"/>
      <c r="DB96" s="267"/>
      <c r="DC96" s="268"/>
      <c r="DD96" s="267"/>
      <c r="DE96" s="268"/>
      <c r="DF96" s="267"/>
      <c r="DG96" s="268"/>
      <c r="DH96" s="267"/>
      <c r="DI96" s="268"/>
      <c r="DJ96" s="267"/>
      <c r="DK96" s="268"/>
      <c r="DL96" s="267"/>
      <c r="DM96" s="268"/>
      <c r="DN96" s="267"/>
      <c r="DO96" s="268"/>
      <c r="DP96" s="267"/>
      <c r="DQ96" s="268"/>
      <c r="DR96" s="267"/>
      <c r="DS96" s="63"/>
      <c r="DT96" s="267"/>
      <c r="DU96" s="268"/>
      <c r="DV96" s="267"/>
      <c r="DW96" s="268"/>
      <c r="DX96" s="267"/>
      <c r="DY96" s="268"/>
      <c r="DZ96" s="267"/>
      <c r="EA96" s="268"/>
      <c r="EB96" s="267"/>
      <c r="EC96" s="268"/>
      <c r="ED96" s="267"/>
      <c r="EE96" s="268"/>
      <c r="EF96" s="267"/>
      <c r="EG96" s="268"/>
      <c r="EH96" s="267"/>
      <c r="EI96" s="268"/>
      <c r="EJ96" s="267"/>
      <c r="EK96" s="268"/>
      <c r="EL96" s="267"/>
      <c r="EM96" s="256"/>
      <c r="EN96" s="267"/>
      <c r="EO96" s="268"/>
      <c r="EP96" s="267"/>
      <c r="EQ96" s="268"/>
      <c r="ER96" s="267"/>
      <c r="ES96" s="268"/>
      <c r="ET96" s="267"/>
      <c r="EU96" s="268"/>
      <c r="EV96" s="267"/>
      <c r="EW96" s="268"/>
      <c r="EX96" s="267"/>
      <c r="EY96" s="268"/>
      <c r="EZ96" s="267"/>
      <c r="FA96" s="268"/>
      <c r="FB96" s="267"/>
      <c r="FC96" s="268"/>
      <c r="FD96" s="267"/>
      <c r="FE96" s="268"/>
      <c r="FF96" s="267"/>
      <c r="FG96" s="63"/>
    </row>
    <row r="97" spans="1:164" ht="41.25" thickBot="1" x14ac:dyDescent="0.3">
      <c r="A97" s="63"/>
      <c r="B97" s="479" t="s">
        <v>1272</v>
      </c>
      <c r="C97" s="347" t="s">
        <v>1176</v>
      </c>
      <c r="D97" s="42"/>
      <c r="E97" s="268"/>
      <c r="F97" s="42"/>
      <c r="G97" s="268"/>
      <c r="H97" s="42"/>
      <c r="I97" s="268"/>
      <c r="J97" s="42"/>
      <c r="K97" s="268"/>
      <c r="L97" s="42"/>
      <c r="M97" s="268"/>
      <c r="N97" s="42"/>
      <c r="O97" s="268"/>
      <c r="P97" s="42"/>
      <c r="Q97" s="268"/>
      <c r="R97" s="42"/>
      <c r="S97" s="268"/>
      <c r="T97" s="42"/>
      <c r="U97" s="268"/>
      <c r="V97" s="42"/>
      <c r="W97" s="268"/>
      <c r="X97" s="42"/>
      <c r="Y97" s="268"/>
      <c r="Z97" s="42"/>
      <c r="AA97" s="268"/>
      <c r="AB97" s="42"/>
      <c r="AC97" s="268"/>
      <c r="AD97" s="42"/>
      <c r="AE97" s="268"/>
      <c r="AF97" s="42"/>
      <c r="AG97" s="268"/>
      <c r="AH97" s="42"/>
      <c r="AI97" s="268"/>
      <c r="AJ97" s="42"/>
      <c r="AK97" s="268"/>
      <c r="AL97" s="42"/>
      <c r="AM97" s="268"/>
      <c r="AN97" s="42"/>
      <c r="AO97" s="268"/>
      <c r="AP97" s="42"/>
      <c r="AQ97" s="268"/>
      <c r="AR97" s="42"/>
      <c r="AS97" s="268"/>
      <c r="AT97" s="42"/>
      <c r="AU97" s="268"/>
      <c r="AV97" s="42"/>
      <c r="AW97" s="268"/>
      <c r="AX97" s="42"/>
      <c r="AY97" s="268"/>
      <c r="AZ97" s="42"/>
      <c r="BA97" s="268"/>
      <c r="BB97" s="42"/>
      <c r="BC97" s="268"/>
      <c r="BD97" s="42"/>
      <c r="BE97" s="268"/>
      <c r="BF97" s="42"/>
      <c r="BG97" s="268"/>
      <c r="BH97" s="42"/>
      <c r="BI97" s="268"/>
      <c r="BJ97" s="42"/>
      <c r="BK97" s="268"/>
      <c r="BL97" s="42"/>
      <c r="BM97" s="268"/>
      <c r="BN97" s="42"/>
      <c r="BO97" s="268"/>
      <c r="BP97" s="42"/>
      <c r="BQ97" s="268"/>
      <c r="BR97" s="42"/>
      <c r="BS97" s="268"/>
      <c r="BT97" s="42"/>
      <c r="BU97" s="268"/>
      <c r="BV97" s="42"/>
      <c r="BW97" s="268"/>
      <c r="BX97" s="42"/>
      <c r="BY97" s="268"/>
      <c r="BZ97" s="42"/>
      <c r="CA97" s="268"/>
      <c r="CB97" s="42"/>
      <c r="CC97" s="268"/>
      <c r="CD97" s="42"/>
      <c r="CE97" s="268"/>
      <c r="CF97" s="42"/>
      <c r="CG97" s="268"/>
      <c r="CH97" s="42"/>
      <c r="CI97" s="268"/>
      <c r="CJ97" s="42"/>
      <c r="CK97" s="268"/>
      <c r="CL97" s="42"/>
      <c r="CM97" s="268"/>
      <c r="CN97" s="42"/>
      <c r="CO97" s="268"/>
      <c r="CP97" s="42"/>
      <c r="CQ97" s="268"/>
      <c r="CR97" s="42"/>
      <c r="CS97" s="268"/>
      <c r="CT97" s="42"/>
      <c r="CU97" s="268"/>
      <c r="CV97" s="42"/>
      <c r="CW97" s="268"/>
      <c r="CX97" s="42"/>
      <c r="CY97" s="268"/>
      <c r="CZ97" s="42"/>
      <c r="DA97" s="268"/>
      <c r="DB97" s="42"/>
      <c r="DC97" s="268"/>
      <c r="DD97" s="42"/>
      <c r="DE97" s="268"/>
      <c r="DF97" s="42"/>
      <c r="DG97" s="268"/>
      <c r="DH97" s="42"/>
      <c r="DI97" s="268"/>
      <c r="DJ97" s="42"/>
      <c r="DK97" s="268"/>
      <c r="DL97" s="42"/>
      <c r="DM97" s="268"/>
      <c r="DN97" s="42"/>
      <c r="DO97" s="268"/>
      <c r="DP97" s="42"/>
      <c r="DQ97" s="268"/>
      <c r="DR97" s="42"/>
      <c r="DS97" s="268"/>
      <c r="DT97" s="42"/>
      <c r="DU97" s="268"/>
      <c r="DV97" s="42"/>
      <c r="DW97" s="268"/>
      <c r="DX97" s="42"/>
      <c r="DY97" s="268"/>
      <c r="DZ97" s="42"/>
      <c r="EA97" s="268"/>
      <c r="EB97" s="42"/>
      <c r="EC97" s="268"/>
      <c r="ED97" s="42"/>
      <c r="EE97" s="268"/>
      <c r="EF97" s="42"/>
      <c r="EG97" s="268"/>
      <c r="EH97" s="42"/>
      <c r="EI97" s="268"/>
      <c r="EJ97" s="42"/>
      <c r="EK97" s="268"/>
      <c r="EL97" s="42"/>
      <c r="EM97" s="268"/>
      <c r="EN97" s="42"/>
      <c r="EO97" s="268"/>
      <c r="EP97" s="42"/>
      <c r="EQ97" s="268"/>
      <c r="ER97" s="42"/>
      <c r="ES97" s="268"/>
      <c r="ET97" s="42"/>
      <c r="EU97" s="268"/>
      <c r="EV97" s="42"/>
      <c r="EW97" s="268"/>
      <c r="EX97" s="42"/>
      <c r="EY97" s="268"/>
      <c r="EZ97" s="42"/>
      <c r="FA97" s="268"/>
      <c r="FB97" s="42"/>
      <c r="FC97" s="268"/>
      <c r="FD97" s="42"/>
      <c r="FE97" s="268"/>
      <c r="FF97" s="42"/>
      <c r="FG97" s="268"/>
    </row>
    <row r="98" spans="1:164" ht="50.25" customHeight="1" x14ac:dyDescent="0.25">
      <c r="A98" s="63"/>
      <c r="B98" s="479"/>
      <c r="C98" s="549" t="s">
        <v>1179</v>
      </c>
      <c r="D98" s="267"/>
      <c r="E98" s="268"/>
      <c r="F98" s="267"/>
      <c r="G98" s="268"/>
      <c r="H98" s="267"/>
      <c r="I98" s="268"/>
      <c r="J98" s="267"/>
      <c r="K98" s="268"/>
      <c r="L98" s="267"/>
      <c r="M98" s="268"/>
      <c r="N98" s="267"/>
      <c r="O98" s="268"/>
      <c r="P98" s="267"/>
      <c r="Q98" s="268"/>
      <c r="R98" s="267"/>
      <c r="S98" s="268"/>
      <c r="T98" s="267"/>
      <c r="U98" s="268"/>
      <c r="V98" s="267"/>
      <c r="X98" s="267"/>
      <c r="Y98" s="268"/>
      <c r="Z98" s="267"/>
      <c r="AA98" s="268"/>
      <c r="AB98" s="267"/>
      <c r="AC98" s="268"/>
      <c r="AD98" s="267"/>
      <c r="AE98" s="268"/>
      <c r="AF98" s="267"/>
      <c r="AG98" s="268"/>
      <c r="AH98" s="267"/>
      <c r="AI98" s="268"/>
      <c r="AJ98" s="267"/>
      <c r="AK98" s="268"/>
      <c r="AL98" s="267"/>
      <c r="AM98" s="268"/>
      <c r="AN98" s="267"/>
      <c r="AO98" s="268"/>
      <c r="AP98" s="267"/>
      <c r="AQ98" s="63"/>
      <c r="AR98" s="267"/>
      <c r="AS98" s="268"/>
      <c r="AT98" s="267"/>
      <c r="AU98" s="268"/>
      <c r="AV98" s="267"/>
      <c r="AW98" s="268"/>
      <c r="AX98" s="267"/>
      <c r="AY98" s="268"/>
      <c r="AZ98" s="267"/>
      <c r="BA98" s="268"/>
      <c r="BB98" s="267"/>
      <c r="BC98" s="268"/>
      <c r="BD98" s="267"/>
      <c r="BE98" s="268"/>
      <c r="BF98" s="267"/>
      <c r="BG98" s="268"/>
      <c r="BH98" s="267"/>
      <c r="BI98" s="268"/>
      <c r="BJ98" s="267"/>
      <c r="BK98" s="256"/>
      <c r="BL98" s="267"/>
      <c r="BM98" s="268"/>
      <c r="BN98" s="267"/>
      <c r="BO98" s="268"/>
      <c r="BP98" s="267"/>
      <c r="BQ98" s="268"/>
      <c r="BR98" s="267"/>
      <c r="BS98" s="268"/>
      <c r="BT98" s="267"/>
      <c r="BU98" s="268"/>
      <c r="BV98" s="267"/>
      <c r="BW98" s="268"/>
      <c r="BX98" s="267"/>
      <c r="BY98" s="268"/>
      <c r="BZ98" s="267"/>
      <c r="CA98" s="268"/>
      <c r="CB98" s="267"/>
      <c r="CC98" s="268"/>
      <c r="CD98" s="267"/>
      <c r="CE98" s="268"/>
      <c r="CF98" s="267"/>
      <c r="CG98" s="268"/>
      <c r="CH98" s="267"/>
      <c r="CI98" s="268"/>
      <c r="CJ98" s="267"/>
      <c r="CK98" s="268"/>
      <c r="CL98" s="267"/>
      <c r="CM98" s="268"/>
      <c r="CN98" s="267"/>
      <c r="CO98" s="268"/>
      <c r="CP98" s="267"/>
      <c r="CQ98" s="268"/>
      <c r="CR98" s="267"/>
      <c r="CS98" s="268"/>
      <c r="CT98" s="267"/>
      <c r="CU98" s="268"/>
      <c r="CV98" s="267"/>
      <c r="CW98" s="268"/>
      <c r="CX98" s="267"/>
      <c r="CY98" s="256"/>
      <c r="CZ98" s="267"/>
      <c r="DA98" s="268"/>
      <c r="DB98" s="267"/>
      <c r="DC98" s="268"/>
      <c r="DD98" s="267"/>
      <c r="DE98" s="268"/>
      <c r="DF98" s="267"/>
      <c r="DG98" s="268"/>
      <c r="DH98" s="267"/>
      <c r="DI98" s="268"/>
      <c r="DJ98" s="267"/>
      <c r="DK98" s="268"/>
      <c r="DL98" s="267"/>
      <c r="DM98" s="268"/>
      <c r="DN98" s="267"/>
      <c r="DO98" s="268"/>
      <c r="DP98" s="267"/>
      <c r="DQ98" s="268"/>
      <c r="DR98" s="267"/>
      <c r="DS98" s="268"/>
      <c r="DT98" s="267"/>
      <c r="DU98" s="268"/>
      <c r="DV98" s="267"/>
      <c r="DW98" s="268"/>
      <c r="DX98" s="267"/>
      <c r="DY98" s="268"/>
      <c r="DZ98" s="267"/>
      <c r="EA98" s="268"/>
      <c r="EB98" s="267"/>
      <c r="EC98" s="268"/>
      <c r="ED98" s="267"/>
      <c r="EE98" s="268"/>
      <c r="EF98" s="267"/>
      <c r="EG98" s="268"/>
      <c r="EH98" s="267"/>
      <c r="EI98" s="268"/>
      <c r="EJ98" s="267"/>
      <c r="EK98" s="268"/>
      <c r="EL98" s="267"/>
      <c r="EM98" s="256"/>
      <c r="EN98" s="267"/>
      <c r="EO98" s="268"/>
      <c r="EP98" s="267"/>
      <c r="EQ98" s="268"/>
      <c r="ER98" s="267"/>
      <c r="ES98" s="268"/>
      <c r="ET98" s="267"/>
      <c r="EU98" s="268"/>
      <c r="EV98" s="267"/>
      <c r="EW98" s="268"/>
      <c r="EX98" s="267"/>
      <c r="EY98" s="268"/>
      <c r="EZ98" s="267"/>
      <c r="FA98" s="268"/>
      <c r="FB98" s="267"/>
      <c r="FC98" s="268"/>
      <c r="FD98" s="267"/>
      <c r="FE98" s="268"/>
      <c r="FF98" s="267"/>
      <c r="FG98" s="268"/>
    </row>
    <row r="99" spans="1:164" x14ac:dyDescent="0.25">
      <c r="A99" s="372"/>
      <c r="B99" s="374"/>
      <c r="C99" s="374"/>
      <c r="D99" s="267"/>
      <c r="E99" s="268"/>
      <c r="F99" s="267"/>
      <c r="G99" s="268"/>
      <c r="H99" s="267"/>
      <c r="I99" s="268"/>
      <c r="J99" s="267"/>
      <c r="K99" s="268"/>
      <c r="L99" s="267"/>
      <c r="M99" s="268"/>
      <c r="N99" s="267"/>
      <c r="O99" s="268"/>
      <c r="P99" s="267"/>
      <c r="Q99" s="268"/>
      <c r="R99" s="267"/>
      <c r="S99" s="268"/>
      <c r="T99" s="267"/>
      <c r="U99" s="268"/>
      <c r="V99" s="267"/>
      <c r="X99" s="267"/>
      <c r="Y99" s="268"/>
      <c r="Z99" s="267"/>
      <c r="AA99" s="268"/>
      <c r="AB99" s="267"/>
      <c r="AC99" s="268"/>
      <c r="AD99" s="267"/>
      <c r="AE99" s="268"/>
      <c r="AF99" s="267"/>
      <c r="AG99" s="268"/>
      <c r="AH99" s="267"/>
      <c r="AI99" s="268"/>
      <c r="AJ99" s="267"/>
      <c r="AK99" s="268"/>
      <c r="AL99" s="267"/>
      <c r="AM99" s="268"/>
      <c r="AN99" s="267"/>
      <c r="AO99" s="268"/>
      <c r="AP99" s="267"/>
      <c r="AQ99" s="63"/>
      <c r="AR99" s="267"/>
      <c r="AS99" s="268"/>
      <c r="AT99" s="267"/>
      <c r="AU99" s="268"/>
      <c r="AV99" s="267"/>
      <c r="AW99" s="268"/>
      <c r="AX99" s="267"/>
      <c r="AY99" s="268"/>
      <c r="AZ99" s="267"/>
      <c r="BA99" s="268"/>
      <c r="BB99" s="267"/>
      <c r="BC99" s="268"/>
      <c r="BD99" s="267"/>
      <c r="BE99" s="268"/>
      <c r="BF99" s="267"/>
      <c r="BG99" s="268"/>
      <c r="BH99" s="267"/>
      <c r="BI99" s="268"/>
      <c r="BJ99" s="267"/>
      <c r="BK99" s="256"/>
      <c r="BL99" s="267"/>
      <c r="BM99" s="268"/>
      <c r="BN99" s="267"/>
      <c r="BO99" s="268"/>
      <c r="BP99" s="267"/>
      <c r="BQ99" s="268"/>
      <c r="BR99" s="267"/>
      <c r="BS99" s="268"/>
      <c r="BT99" s="267"/>
      <c r="BU99" s="268"/>
      <c r="BV99" s="267"/>
      <c r="BW99" s="268"/>
      <c r="BX99" s="267"/>
      <c r="BY99" s="268"/>
      <c r="BZ99" s="267"/>
      <c r="CA99" s="268"/>
      <c r="CB99" s="267"/>
      <c r="CC99" s="268"/>
      <c r="CD99" s="267"/>
      <c r="CE99" s="268"/>
      <c r="CF99" s="267"/>
      <c r="CG99" s="268"/>
      <c r="CH99" s="267"/>
      <c r="CI99" s="268"/>
      <c r="CJ99" s="267"/>
      <c r="CK99" s="268"/>
      <c r="CL99" s="267"/>
      <c r="CM99" s="268"/>
      <c r="CN99" s="267"/>
      <c r="CO99" s="268"/>
      <c r="CP99" s="267"/>
      <c r="CQ99" s="268"/>
      <c r="CR99" s="267"/>
      <c r="CS99" s="268"/>
      <c r="CT99" s="267"/>
      <c r="CU99" s="268"/>
      <c r="CV99" s="267"/>
      <c r="CW99" s="268"/>
      <c r="CX99" s="267"/>
      <c r="CY99" s="256"/>
      <c r="CZ99" s="267"/>
      <c r="DA99" s="268"/>
      <c r="DB99" s="267"/>
      <c r="DC99" s="268"/>
      <c r="DD99" s="267"/>
      <c r="DE99" s="268"/>
      <c r="DF99" s="267"/>
      <c r="DG99" s="268"/>
      <c r="DH99" s="267"/>
      <c r="DI99" s="268"/>
      <c r="DJ99" s="267"/>
      <c r="DK99" s="268"/>
      <c r="DL99" s="267"/>
      <c r="DM99" s="268"/>
      <c r="DN99" s="267"/>
      <c r="DO99" s="268"/>
      <c r="DP99" s="267"/>
      <c r="DQ99" s="268"/>
      <c r="DR99" s="267"/>
      <c r="DS99" s="268"/>
      <c r="DT99" s="267"/>
      <c r="DU99" s="268"/>
      <c r="DV99" s="267"/>
      <c r="DW99" s="268"/>
      <c r="DX99" s="267"/>
      <c r="DY99" s="268"/>
      <c r="DZ99" s="267"/>
      <c r="EA99" s="268"/>
      <c r="EB99" s="267"/>
      <c r="EC99" s="268"/>
      <c r="ED99" s="267"/>
      <c r="EE99" s="268"/>
      <c r="EF99" s="267"/>
      <c r="EG99" s="268"/>
      <c r="EH99" s="267"/>
      <c r="EI99" s="268"/>
      <c r="EJ99" s="267"/>
      <c r="EK99" s="268"/>
      <c r="EL99" s="267"/>
      <c r="EM99" s="256"/>
      <c r="EN99" s="267"/>
      <c r="EO99" s="268"/>
      <c r="EP99" s="267"/>
      <c r="EQ99" s="268"/>
      <c r="ER99" s="267"/>
      <c r="ES99" s="268"/>
      <c r="ET99" s="267"/>
      <c r="EU99" s="268"/>
      <c r="EV99" s="267"/>
      <c r="EW99" s="268"/>
      <c r="EX99" s="267"/>
      <c r="EY99" s="268"/>
      <c r="EZ99" s="267"/>
      <c r="FA99" s="268"/>
      <c r="FB99" s="267"/>
      <c r="FC99" s="268"/>
      <c r="FD99" s="267"/>
      <c r="FE99" s="268"/>
      <c r="FF99" s="267"/>
      <c r="FG99" s="268"/>
    </row>
    <row r="100" spans="1:164" ht="76.5" customHeight="1" x14ac:dyDescent="0.25">
      <c r="A100" s="63"/>
      <c r="B100" s="347"/>
      <c r="C100" s="347" t="s">
        <v>1183</v>
      </c>
      <c r="D100" s="53"/>
      <c r="E100" s="268"/>
      <c r="F100" s="53"/>
      <c r="G100" s="268"/>
      <c r="H100" s="53"/>
      <c r="I100" s="268"/>
      <c r="J100" s="53"/>
      <c r="K100" s="268"/>
      <c r="L100" s="53"/>
      <c r="M100" s="268"/>
      <c r="N100" s="53"/>
      <c r="O100" s="268"/>
      <c r="P100" s="53"/>
      <c r="Q100" s="268"/>
      <c r="R100" s="53"/>
      <c r="S100" s="268"/>
      <c r="T100" s="53"/>
      <c r="U100" s="268"/>
      <c r="V100" s="53"/>
      <c r="X100" s="53"/>
      <c r="Y100" s="268"/>
      <c r="Z100" s="53"/>
      <c r="AA100" s="268"/>
      <c r="AB100" s="53"/>
      <c r="AC100" s="268"/>
      <c r="AD100" s="53"/>
      <c r="AE100" s="268"/>
      <c r="AF100" s="53"/>
      <c r="AG100" s="268"/>
      <c r="AH100" s="53"/>
      <c r="AI100" s="268"/>
      <c r="AJ100" s="53"/>
      <c r="AK100" s="268"/>
      <c r="AL100" s="53"/>
      <c r="AM100" s="268"/>
      <c r="AN100" s="53"/>
      <c r="AO100" s="268"/>
      <c r="AP100" s="53"/>
      <c r="AQ100" s="63"/>
      <c r="AR100" s="53"/>
      <c r="AS100" s="268"/>
      <c r="AT100" s="53"/>
      <c r="AU100" s="268"/>
      <c r="AV100" s="53"/>
      <c r="AW100" s="268"/>
      <c r="AX100" s="53"/>
      <c r="AY100" s="268"/>
      <c r="AZ100" s="53"/>
      <c r="BA100" s="268"/>
      <c r="BB100" s="53"/>
      <c r="BC100" s="268"/>
      <c r="BD100" s="53"/>
      <c r="BE100" s="268"/>
      <c r="BF100" s="53"/>
      <c r="BG100" s="268"/>
      <c r="BH100" s="53"/>
      <c r="BI100" s="268"/>
      <c r="BJ100" s="53"/>
      <c r="BK100" s="256"/>
      <c r="BL100" s="53"/>
      <c r="BM100" s="268"/>
      <c r="BN100" s="53"/>
      <c r="BO100" s="268"/>
      <c r="BP100" s="53"/>
      <c r="BQ100" s="268"/>
      <c r="BR100" s="53"/>
      <c r="BS100" s="268"/>
      <c r="BT100" s="53"/>
      <c r="BU100" s="268"/>
      <c r="BV100" s="53"/>
      <c r="BW100" s="268"/>
      <c r="BX100" s="53"/>
      <c r="BY100" s="268"/>
      <c r="BZ100" s="53"/>
      <c r="CA100" s="268"/>
      <c r="CB100" s="53"/>
      <c r="CC100" s="268"/>
      <c r="CD100" s="53"/>
      <c r="CE100" s="268"/>
      <c r="CF100" s="53"/>
      <c r="CG100" s="268"/>
      <c r="CH100" s="53"/>
      <c r="CI100" s="268"/>
      <c r="CJ100" s="53"/>
      <c r="CK100" s="268"/>
      <c r="CL100" s="53"/>
      <c r="CM100" s="268"/>
      <c r="CN100" s="53"/>
      <c r="CO100" s="268"/>
      <c r="CP100" s="53"/>
      <c r="CQ100" s="268"/>
      <c r="CR100" s="53"/>
      <c r="CS100" s="268"/>
      <c r="CT100" s="53"/>
      <c r="CU100" s="268"/>
      <c r="CV100" s="53"/>
      <c r="CW100" s="268"/>
      <c r="CX100" s="53"/>
      <c r="CY100" s="256"/>
      <c r="CZ100" s="53"/>
      <c r="DA100" s="268"/>
      <c r="DB100" s="53"/>
      <c r="DC100" s="268"/>
      <c r="DD100" s="53"/>
      <c r="DE100" s="268"/>
      <c r="DF100" s="53"/>
      <c r="DG100" s="268"/>
      <c r="DH100" s="53"/>
      <c r="DI100" s="268"/>
      <c r="DJ100" s="53"/>
      <c r="DK100" s="268"/>
      <c r="DL100" s="53"/>
      <c r="DM100" s="268"/>
      <c r="DN100" s="53"/>
      <c r="DO100" s="268"/>
      <c r="DP100" s="53"/>
      <c r="DQ100" s="268"/>
      <c r="DR100" s="53"/>
      <c r="DS100" s="268"/>
      <c r="DT100" s="53"/>
      <c r="DU100" s="268"/>
      <c r="DV100" s="53"/>
      <c r="DW100" s="268"/>
      <c r="DX100" s="53"/>
      <c r="DY100" s="268"/>
      <c r="DZ100" s="53"/>
      <c r="EA100" s="268"/>
      <c r="EB100" s="53"/>
      <c r="EC100" s="268"/>
      <c r="ED100" s="53"/>
      <c r="EE100" s="268"/>
      <c r="EF100" s="53"/>
      <c r="EG100" s="268"/>
      <c r="EH100" s="53"/>
      <c r="EI100" s="268"/>
      <c r="EJ100" s="53"/>
      <c r="EK100" s="268"/>
      <c r="EL100" s="53"/>
      <c r="EM100" s="256"/>
      <c r="EN100" s="53"/>
      <c r="EO100" s="268"/>
      <c r="EP100" s="53"/>
      <c r="EQ100" s="268"/>
      <c r="ER100" s="53"/>
      <c r="ES100" s="268"/>
      <c r="ET100" s="53"/>
      <c r="EU100" s="268"/>
      <c r="EV100" s="53"/>
      <c r="EW100" s="268"/>
      <c r="EX100" s="53"/>
      <c r="EY100" s="268"/>
      <c r="EZ100" s="53"/>
      <c r="FA100" s="268"/>
      <c r="FB100" s="53"/>
      <c r="FC100" s="268"/>
      <c r="FD100" s="53"/>
      <c r="FE100" s="268"/>
      <c r="FF100" s="53"/>
      <c r="FG100" s="268"/>
    </row>
    <row r="101" spans="1:164" x14ac:dyDescent="0.25">
      <c r="A101" s="372"/>
      <c r="B101" s="374"/>
      <c r="C101" s="374"/>
      <c r="D101" s="267"/>
      <c r="E101" s="268"/>
      <c r="F101" s="267"/>
      <c r="G101" s="268"/>
      <c r="H101" s="267"/>
      <c r="I101" s="268"/>
      <c r="J101" s="267"/>
      <c r="K101" s="268"/>
      <c r="L101" s="267"/>
      <c r="M101" s="268"/>
      <c r="N101" s="267"/>
      <c r="O101" s="268"/>
      <c r="P101" s="267"/>
      <c r="Q101" s="268"/>
      <c r="R101" s="267"/>
      <c r="S101" s="268"/>
      <c r="T101" s="267"/>
      <c r="U101" s="268"/>
      <c r="V101" s="267"/>
      <c r="X101" s="267"/>
      <c r="Y101" s="268"/>
      <c r="Z101" s="267"/>
      <c r="AA101" s="268"/>
      <c r="AB101" s="267"/>
      <c r="AC101" s="268"/>
      <c r="AD101" s="267"/>
      <c r="AE101" s="268"/>
      <c r="AF101" s="267"/>
      <c r="AG101" s="268"/>
      <c r="AH101" s="267"/>
      <c r="AI101" s="268"/>
      <c r="AJ101" s="267"/>
      <c r="AK101" s="268"/>
      <c r="AL101" s="267"/>
      <c r="AM101" s="268"/>
      <c r="AN101" s="267"/>
      <c r="AO101" s="268"/>
      <c r="AP101" s="267"/>
      <c r="AQ101" s="63"/>
      <c r="AR101" s="267"/>
      <c r="AS101" s="268"/>
      <c r="AT101" s="267"/>
      <c r="AU101" s="268"/>
      <c r="AV101" s="267"/>
      <c r="AW101" s="268"/>
      <c r="AX101" s="267"/>
      <c r="AY101" s="268"/>
      <c r="AZ101" s="267"/>
      <c r="BA101" s="268"/>
      <c r="BB101" s="267"/>
      <c r="BC101" s="268"/>
      <c r="BD101" s="267"/>
      <c r="BE101" s="268"/>
      <c r="BF101" s="267"/>
      <c r="BG101" s="268"/>
      <c r="BH101" s="267"/>
      <c r="BI101" s="268"/>
      <c r="BJ101" s="267"/>
      <c r="BK101" s="256"/>
      <c r="BL101" s="267"/>
      <c r="BM101" s="268"/>
      <c r="BN101" s="267"/>
      <c r="BO101" s="268"/>
      <c r="BP101" s="267"/>
      <c r="BQ101" s="268"/>
      <c r="BR101" s="267"/>
      <c r="BS101" s="268"/>
      <c r="BT101" s="267"/>
      <c r="BU101" s="268"/>
      <c r="BV101" s="267"/>
      <c r="BW101" s="268"/>
      <c r="BX101" s="267"/>
      <c r="BY101" s="268"/>
      <c r="BZ101" s="267"/>
      <c r="CA101" s="268"/>
      <c r="CB101" s="267"/>
      <c r="CC101" s="268"/>
      <c r="CD101" s="267"/>
      <c r="CE101" s="268"/>
      <c r="CF101" s="267"/>
      <c r="CG101" s="268"/>
      <c r="CH101" s="267"/>
      <c r="CI101" s="268"/>
      <c r="CJ101" s="267"/>
      <c r="CK101" s="268"/>
      <c r="CL101" s="267"/>
      <c r="CM101" s="268"/>
      <c r="CN101" s="267"/>
      <c r="CO101" s="268"/>
      <c r="CP101" s="267"/>
      <c r="CQ101" s="268"/>
      <c r="CR101" s="267"/>
      <c r="CS101" s="268"/>
      <c r="CT101" s="267"/>
      <c r="CU101" s="268"/>
      <c r="CV101" s="267"/>
      <c r="CW101" s="268"/>
      <c r="CX101" s="267"/>
      <c r="CY101" s="256"/>
      <c r="CZ101" s="267"/>
      <c r="DA101" s="268"/>
      <c r="DB101" s="267"/>
      <c r="DC101" s="268"/>
      <c r="DD101" s="267"/>
      <c r="DE101" s="268"/>
      <c r="DF101" s="267"/>
      <c r="DG101" s="268"/>
      <c r="DH101" s="267"/>
      <c r="DI101" s="268"/>
      <c r="DJ101" s="267"/>
      <c r="DK101" s="268"/>
      <c r="DL101" s="267"/>
      <c r="DM101" s="268"/>
      <c r="DN101" s="267"/>
      <c r="DO101" s="268"/>
      <c r="DP101" s="267"/>
      <c r="DQ101" s="268"/>
      <c r="DR101" s="267"/>
      <c r="DS101" s="268"/>
      <c r="DT101" s="267"/>
      <c r="DU101" s="268"/>
      <c r="DV101" s="267"/>
      <c r="DW101" s="268"/>
      <c r="DX101" s="267"/>
      <c r="DY101" s="268"/>
      <c r="DZ101" s="267"/>
      <c r="EA101" s="268"/>
      <c r="EB101" s="267"/>
      <c r="EC101" s="268"/>
      <c r="ED101" s="267"/>
      <c r="EE101" s="268"/>
      <c r="EF101" s="267"/>
      <c r="EG101" s="268"/>
      <c r="EH101" s="267"/>
      <c r="EI101" s="268"/>
      <c r="EJ101" s="267"/>
      <c r="EK101" s="268"/>
      <c r="EL101" s="267"/>
      <c r="EM101" s="256"/>
      <c r="EN101" s="267"/>
      <c r="EO101" s="268"/>
      <c r="EP101" s="267"/>
      <c r="EQ101" s="268"/>
      <c r="ER101" s="267"/>
      <c r="ES101" s="268"/>
      <c r="ET101" s="267"/>
      <c r="EU101" s="268"/>
      <c r="EV101" s="267"/>
      <c r="EW101" s="268"/>
      <c r="EX101" s="267"/>
      <c r="EY101" s="268"/>
      <c r="EZ101" s="267"/>
      <c r="FA101" s="268"/>
      <c r="FB101" s="267"/>
      <c r="FC101" s="268"/>
      <c r="FD101" s="267"/>
      <c r="FE101" s="268"/>
      <c r="FF101" s="267"/>
      <c r="FG101" s="268"/>
    </row>
    <row r="102" spans="1:164" ht="30" customHeight="1" x14ac:dyDescent="0.25">
      <c r="A102" s="63"/>
      <c r="B102" s="347" t="s">
        <v>1273</v>
      </c>
      <c r="C102" s="347" t="s">
        <v>1181</v>
      </c>
      <c r="D102" s="53"/>
      <c r="E102" s="268"/>
      <c r="F102" s="53"/>
      <c r="G102" s="268"/>
      <c r="H102" s="53"/>
      <c r="I102" s="268"/>
      <c r="J102" s="53"/>
      <c r="K102" s="268"/>
      <c r="L102" s="53"/>
      <c r="M102" s="268"/>
      <c r="N102" s="53"/>
      <c r="O102" s="268"/>
      <c r="P102" s="53"/>
      <c r="Q102" s="268"/>
      <c r="R102" s="53"/>
      <c r="S102" s="268"/>
      <c r="T102" s="53"/>
      <c r="U102" s="268"/>
      <c r="V102" s="53"/>
      <c r="W102" s="268"/>
      <c r="X102" s="53"/>
      <c r="Y102" s="268"/>
      <c r="Z102" s="53"/>
      <c r="AA102" s="268"/>
      <c r="AB102" s="53"/>
      <c r="AC102" s="268"/>
      <c r="AD102" s="53"/>
      <c r="AE102" s="268"/>
      <c r="AF102" s="53"/>
      <c r="AG102" s="268"/>
      <c r="AH102" s="53"/>
      <c r="AI102" s="268"/>
      <c r="AJ102" s="53"/>
      <c r="AK102" s="268"/>
      <c r="AL102" s="53"/>
      <c r="AM102" s="268"/>
      <c r="AN102" s="53"/>
      <c r="AO102" s="268"/>
      <c r="AP102" s="53"/>
      <c r="AQ102" s="268"/>
      <c r="AR102" s="53"/>
      <c r="AS102" s="268"/>
      <c r="AT102" s="53"/>
      <c r="AU102" s="268"/>
      <c r="AV102" s="53"/>
      <c r="AW102" s="268"/>
      <c r="AX102" s="53"/>
      <c r="AY102" s="268"/>
      <c r="AZ102" s="53"/>
      <c r="BA102" s="268"/>
      <c r="BB102" s="53"/>
      <c r="BC102" s="268"/>
      <c r="BD102" s="53"/>
      <c r="BE102" s="268"/>
      <c r="BF102" s="53"/>
      <c r="BG102" s="268"/>
      <c r="BH102" s="53"/>
      <c r="BI102" s="268"/>
      <c r="BJ102" s="53"/>
      <c r="BK102" s="268"/>
      <c r="BL102" s="53"/>
      <c r="BM102" s="268"/>
      <c r="BN102" s="53"/>
      <c r="BO102" s="268"/>
      <c r="BP102" s="53"/>
      <c r="BQ102" s="268"/>
      <c r="BR102" s="53"/>
      <c r="BS102" s="268"/>
      <c r="BT102" s="53"/>
      <c r="BU102" s="268"/>
      <c r="BV102" s="53"/>
      <c r="BW102" s="268"/>
      <c r="BX102" s="53"/>
      <c r="BY102" s="268"/>
      <c r="BZ102" s="53"/>
      <c r="CA102" s="268"/>
      <c r="CB102" s="53"/>
      <c r="CC102" s="268"/>
      <c r="CD102" s="53"/>
      <c r="CE102" s="268"/>
      <c r="CF102" s="53"/>
      <c r="CG102" s="268"/>
      <c r="CH102" s="53"/>
      <c r="CI102" s="268"/>
      <c r="CJ102" s="53"/>
      <c r="CK102" s="268"/>
      <c r="CL102" s="53"/>
      <c r="CM102" s="268"/>
      <c r="CN102" s="53"/>
      <c r="CO102" s="268"/>
      <c r="CP102" s="53"/>
      <c r="CQ102" s="268"/>
      <c r="CR102" s="53"/>
      <c r="CS102" s="268"/>
      <c r="CT102" s="53"/>
      <c r="CU102" s="268"/>
      <c r="CV102" s="53"/>
      <c r="CW102" s="268"/>
      <c r="CX102" s="53"/>
      <c r="CY102" s="268"/>
      <c r="CZ102" s="53"/>
      <c r="DA102" s="268"/>
      <c r="DB102" s="53"/>
      <c r="DC102" s="268"/>
      <c r="DD102" s="53"/>
      <c r="DE102" s="268"/>
      <c r="DF102" s="53"/>
      <c r="DG102" s="268"/>
      <c r="DH102" s="53"/>
      <c r="DI102" s="268"/>
      <c r="DJ102" s="53"/>
      <c r="DK102" s="268"/>
      <c r="DL102" s="53"/>
      <c r="DM102" s="268"/>
      <c r="DN102" s="53"/>
      <c r="DO102" s="268"/>
      <c r="DP102" s="53"/>
      <c r="DQ102" s="268"/>
      <c r="DR102" s="53"/>
      <c r="DS102" s="268"/>
      <c r="DT102" s="53"/>
      <c r="DU102" s="268"/>
      <c r="DV102" s="53"/>
      <c r="DW102" s="268"/>
      <c r="DX102" s="53"/>
      <c r="DY102" s="268"/>
      <c r="DZ102" s="53"/>
      <c r="EA102" s="268"/>
      <c r="EB102" s="53"/>
      <c r="EC102" s="268"/>
      <c r="ED102" s="53"/>
      <c r="EE102" s="268"/>
      <c r="EF102" s="53"/>
      <c r="EG102" s="268"/>
      <c r="EH102" s="53"/>
      <c r="EI102" s="268"/>
      <c r="EJ102" s="53"/>
      <c r="EK102" s="268"/>
      <c r="EL102" s="53"/>
      <c r="EM102" s="268"/>
      <c r="EN102" s="53"/>
      <c r="EO102" s="268"/>
      <c r="EP102" s="53"/>
      <c r="EQ102" s="268"/>
      <c r="ER102" s="53"/>
      <c r="ES102" s="268"/>
      <c r="ET102" s="53"/>
      <c r="EU102" s="268"/>
      <c r="EV102" s="53"/>
      <c r="EW102" s="268"/>
      <c r="EX102" s="53"/>
      <c r="EY102" s="268"/>
      <c r="EZ102" s="53"/>
      <c r="FA102" s="268"/>
      <c r="FB102" s="53"/>
      <c r="FC102" s="268"/>
      <c r="FD102" s="53"/>
      <c r="FE102" s="268"/>
      <c r="FF102" s="53"/>
      <c r="FG102" s="268"/>
    </row>
    <row r="103" spans="1:164" ht="15.75" thickBot="1" x14ac:dyDescent="0.3">
      <c r="A103" s="244"/>
      <c r="B103" s="117"/>
      <c r="C103" s="543"/>
      <c r="D103" s="267"/>
      <c r="E103" s="268"/>
      <c r="F103" s="267"/>
      <c r="G103" s="268"/>
      <c r="H103" s="267"/>
      <c r="I103" s="268"/>
      <c r="J103" s="267"/>
      <c r="K103" s="268"/>
      <c r="L103" s="267"/>
      <c r="M103" s="268"/>
      <c r="N103" s="267"/>
      <c r="O103" s="268"/>
      <c r="P103" s="267"/>
      <c r="Q103" s="268"/>
      <c r="R103" s="267"/>
      <c r="S103" s="268"/>
      <c r="T103" s="267"/>
      <c r="U103" s="268"/>
      <c r="V103" s="267"/>
      <c r="X103" s="267"/>
      <c r="Y103" s="268"/>
      <c r="Z103" s="267"/>
      <c r="AA103" s="268"/>
      <c r="AB103" s="267"/>
      <c r="AC103" s="268"/>
      <c r="AD103" s="267"/>
      <c r="AE103" s="268"/>
      <c r="AF103" s="267"/>
      <c r="AG103" s="268"/>
      <c r="AH103" s="267"/>
      <c r="AI103" s="268"/>
      <c r="AJ103" s="267"/>
      <c r="AK103" s="268"/>
      <c r="AL103" s="267"/>
      <c r="AM103" s="268"/>
      <c r="AN103" s="267"/>
      <c r="AO103" s="268"/>
      <c r="AP103" s="267"/>
      <c r="AQ103" s="63"/>
      <c r="AR103" s="267"/>
      <c r="AS103" s="268"/>
      <c r="AT103" s="267"/>
      <c r="AU103" s="268"/>
      <c r="AV103" s="267"/>
      <c r="AW103" s="268"/>
      <c r="AX103" s="267"/>
      <c r="AY103" s="268"/>
      <c r="AZ103" s="267"/>
      <c r="BA103" s="268"/>
      <c r="BB103" s="267"/>
      <c r="BC103" s="268"/>
      <c r="BD103" s="267"/>
      <c r="BE103" s="268"/>
      <c r="BF103" s="267"/>
      <c r="BG103" s="268"/>
      <c r="BH103" s="267"/>
      <c r="BI103" s="268"/>
      <c r="BJ103" s="267"/>
      <c r="BK103" s="256"/>
      <c r="BL103" s="267"/>
      <c r="BM103" s="268"/>
      <c r="BN103" s="267"/>
      <c r="BO103" s="268"/>
      <c r="BP103" s="267"/>
      <c r="BQ103" s="268"/>
      <c r="BR103" s="267"/>
      <c r="BS103" s="268"/>
      <c r="BT103" s="267"/>
      <c r="BU103" s="268"/>
      <c r="BV103" s="267"/>
      <c r="BW103" s="268"/>
      <c r="BX103" s="267"/>
      <c r="BY103" s="268"/>
      <c r="BZ103" s="267"/>
      <c r="CA103" s="268"/>
      <c r="CB103" s="267"/>
      <c r="CC103" s="268"/>
      <c r="CD103" s="267"/>
      <c r="CE103" s="63"/>
      <c r="CF103" s="267"/>
      <c r="CG103" s="268"/>
      <c r="CH103" s="267"/>
      <c r="CI103" s="268"/>
      <c r="CJ103" s="267"/>
      <c r="CK103" s="268"/>
      <c r="CL103" s="267"/>
      <c r="CM103" s="268"/>
      <c r="CN103" s="267"/>
      <c r="CO103" s="268"/>
      <c r="CP103" s="267"/>
      <c r="CQ103" s="268"/>
      <c r="CR103" s="267"/>
      <c r="CS103" s="268"/>
      <c r="CT103" s="267"/>
      <c r="CU103" s="268"/>
      <c r="CV103" s="267"/>
      <c r="CW103" s="268"/>
      <c r="CX103" s="267"/>
      <c r="CY103" s="256"/>
      <c r="CZ103" s="267"/>
      <c r="DA103" s="268"/>
      <c r="DB103" s="267"/>
      <c r="DC103" s="268"/>
      <c r="DD103" s="267"/>
      <c r="DE103" s="268"/>
      <c r="DF103" s="267"/>
      <c r="DG103" s="268"/>
      <c r="DH103" s="267"/>
      <c r="DI103" s="268"/>
      <c r="DJ103" s="267"/>
      <c r="DK103" s="268"/>
      <c r="DL103" s="267"/>
      <c r="DM103" s="268"/>
      <c r="DN103" s="267"/>
      <c r="DO103" s="268"/>
      <c r="DP103" s="267"/>
      <c r="DQ103" s="268"/>
      <c r="DR103" s="267"/>
      <c r="DS103" s="63"/>
      <c r="DT103" s="267"/>
      <c r="DU103" s="268"/>
      <c r="DV103" s="267"/>
      <c r="DW103" s="268"/>
      <c r="DX103" s="267"/>
      <c r="DY103" s="268"/>
      <c r="DZ103" s="267"/>
      <c r="EA103" s="268"/>
      <c r="EB103" s="267"/>
      <c r="EC103" s="268"/>
      <c r="ED103" s="267"/>
      <c r="EE103" s="268"/>
      <c r="EF103" s="267"/>
      <c r="EG103" s="268"/>
      <c r="EH103" s="267"/>
      <c r="EI103" s="268"/>
      <c r="EJ103" s="267"/>
      <c r="EK103" s="268"/>
      <c r="EL103" s="267"/>
      <c r="EM103" s="256"/>
      <c r="EN103" s="267"/>
      <c r="EO103" s="268"/>
      <c r="EP103" s="267"/>
      <c r="EQ103" s="268"/>
      <c r="ER103" s="267"/>
      <c r="ES103" s="268"/>
      <c r="ET103" s="267"/>
      <c r="EU103" s="268"/>
      <c r="EV103" s="267"/>
      <c r="EW103" s="268"/>
      <c r="EX103" s="267"/>
      <c r="EY103" s="268"/>
      <c r="EZ103" s="267"/>
      <c r="FA103" s="268"/>
      <c r="FB103" s="267"/>
      <c r="FC103" s="268"/>
      <c r="FD103" s="267"/>
      <c r="FE103" s="268"/>
      <c r="FF103" s="267"/>
      <c r="FG103" s="63"/>
    </row>
    <row r="104" spans="1:164" ht="44.25" customHeight="1" thickBot="1" x14ac:dyDescent="0.3">
      <c r="A104" s="363" t="s">
        <v>1274</v>
      </c>
      <c r="B104" s="812" t="s">
        <v>832</v>
      </c>
      <c r="C104" s="848"/>
      <c r="D104" s="42"/>
      <c r="F104" s="42"/>
      <c r="H104" s="42"/>
      <c r="J104" s="42"/>
      <c r="L104" s="42"/>
      <c r="N104" s="42"/>
      <c r="P104" s="42"/>
      <c r="R104" s="42"/>
      <c r="T104" s="42"/>
      <c r="V104" s="42"/>
      <c r="X104" s="42"/>
      <c r="Y104" s="256"/>
      <c r="Z104" s="42"/>
      <c r="AA104" s="256"/>
      <c r="AB104" s="42"/>
      <c r="AC104" s="256"/>
      <c r="AD104" s="42"/>
      <c r="AE104" s="256"/>
      <c r="AF104" s="42"/>
      <c r="AG104" s="256"/>
      <c r="AH104" s="42"/>
      <c r="AI104" s="256"/>
      <c r="AJ104" s="42"/>
      <c r="AK104" s="256"/>
      <c r="AL104" s="42"/>
      <c r="AM104" s="256"/>
      <c r="AN104" s="42"/>
      <c r="AO104" s="256"/>
      <c r="AP104" s="42"/>
      <c r="AQ104" s="63"/>
      <c r="AR104" s="42"/>
      <c r="AS104" s="256"/>
      <c r="AT104" s="42"/>
      <c r="AU104" s="256"/>
      <c r="AV104" s="42"/>
      <c r="AW104" s="256"/>
      <c r="AX104" s="42"/>
      <c r="AY104" s="256"/>
      <c r="AZ104" s="42"/>
      <c r="BA104" s="256"/>
      <c r="BB104" s="42"/>
      <c r="BC104" s="256"/>
      <c r="BD104" s="42"/>
      <c r="BE104" s="256"/>
      <c r="BF104" s="42"/>
      <c r="BG104" s="256"/>
      <c r="BH104" s="42"/>
      <c r="BI104" s="256"/>
      <c r="BJ104" s="42"/>
      <c r="BK104" s="256"/>
      <c r="BL104" s="42"/>
      <c r="BM104" s="256"/>
      <c r="BN104" s="42"/>
      <c r="BO104" s="256"/>
      <c r="BP104" s="42"/>
      <c r="BQ104" s="256"/>
      <c r="BR104" s="42"/>
      <c r="BS104" s="256"/>
      <c r="BT104" s="42"/>
      <c r="BU104" s="256"/>
      <c r="BV104" s="42"/>
      <c r="BW104" s="256"/>
      <c r="BX104" s="42"/>
      <c r="BY104" s="256"/>
      <c r="BZ104" s="42"/>
      <c r="CA104" s="256"/>
      <c r="CB104" s="42"/>
      <c r="CC104" s="256"/>
      <c r="CD104" s="42"/>
      <c r="CE104" s="63"/>
      <c r="CF104" s="42"/>
      <c r="CG104" s="256"/>
      <c r="CH104" s="42"/>
      <c r="CI104" s="256"/>
      <c r="CJ104" s="42"/>
      <c r="CK104" s="256"/>
      <c r="CL104" s="42"/>
      <c r="CM104" s="256"/>
      <c r="CN104" s="42"/>
      <c r="CO104" s="256"/>
      <c r="CP104" s="42"/>
      <c r="CQ104" s="256"/>
      <c r="CR104" s="42"/>
      <c r="CS104" s="256"/>
      <c r="CT104" s="42"/>
      <c r="CU104" s="256"/>
      <c r="CV104" s="42"/>
      <c r="CW104" s="256"/>
      <c r="CX104" s="42"/>
      <c r="CY104" s="256"/>
      <c r="CZ104" s="42"/>
      <c r="DA104" s="256"/>
      <c r="DB104" s="42"/>
      <c r="DC104" s="256"/>
      <c r="DD104" s="42"/>
      <c r="DE104" s="256"/>
      <c r="DF104" s="42"/>
      <c r="DG104" s="256"/>
      <c r="DH104" s="42"/>
      <c r="DI104" s="256"/>
      <c r="DJ104" s="42"/>
      <c r="DK104" s="256"/>
      <c r="DL104" s="42"/>
      <c r="DM104" s="256"/>
      <c r="DN104" s="42"/>
      <c r="DO104" s="256"/>
      <c r="DP104" s="42"/>
      <c r="DQ104" s="256"/>
      <c r="DR104" s="42"/>
      <c r="DS104" s="63"/>
      <c r="DT104" s="42"/>
      <c r="DU104" s="256"/>
      <c r="DV104" s="42"/>
      <c r="DW104" s="256"/>
      <c r="DX104" s="42"/>
      <c r="DY104" s="256"/>
      <c r="DZ104" s="42"/>
      <c r="EA104" s="256"/>
      <c r="EB104" s="42"/>
      <c r="EC104" s="256"/>
      <c r="ED104" s="42"/>
      <c r="EE104" s="256"/>
      <c r="EF104" s="42"/>
      <c r="EG104" s="256"/>
      <c r="EH104" s="42"/>
      <c r="EI104" s="256"/>
      <c r="EJ104" s="42"/>
      <c r="EK104" s="256"/>
      <c r="EL104" s="42"/>
      <c r="EM104" s="256"/>
      <c r="EN104" s="42"/>
      <c r="EO104" s="256"/>
      <c r="EP104" s="42"/>
      <c r="EQ104" s="256"/>
      <c r="ER104" s="42"/>
      <c r="ES104" s="256"/>
      <c r="ET104" s="42"/>
      <c r="EU104" s="256"/>
      <c r="EV104" s="42"/>
      <c r="EW104" s="256"/>
      <c r="EX104" s="42"/>
      <c r="EY104" s="256"/>
      <c r="EZ104" s="42"/>
      <c r="FA104" s="256"/>
      <c r="FB104" s="42"/>
      <c r="FC104" s="256"/>
      <c r="FD104" s="42"/>
      <c r="FE104" s="256"/>
      <c r="FF104" s="42"/>
      <c r="FG104" s="63"/>
      <c r="FH104" s="598">
        <f>SUM(D104:FF104)</f>
        <v>0</v>
      </c>
    </row>
    <row r="105" spans="1:164" ht="51.75" customHeight="1" x14ac:dyDescent="0.25">
      <c r="A105" s="363"/>
      <c r="B105" s="847" t="s">
        <v>825</v>
      </c>
      <c r="C105" s="847"/>
      <c r="D105" s="267"/>
      <c r="E105" s="268"/>
      <c r="F105" s="267"/>
      <c r="G105" s="268"/>
      <c r="H105" s="267"/>
      <c r="I105" s="268"/>
      <c r="J105" s="267"/>
      <c r="K105" s="268"/>
      <c r="L105" s="267"/>
      <c r="M105" s="268"/>
      <c r="N105" s="267"/>
      <c r="O105" s="268"/>
      <c r="P105" s="267"/>
      <c r="Q105" s="268"/>
      <c r="R105" s="267"/>
      <c r="S105" s="268"/>
      <c r="T105" s="267"/>
      <c r="U105" s="268"/>
      <c r="V105" s="267"/>
      <c r="X105" s="332"/>
      <c r="Y105" s="209"/>
      <c r="Z105" s="209"/>
      <c r="AA105" s="2"/>
      <c r="AB105" s="2"/>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c r="BK105" s="63"/>
      <c r="BL105" s="63"/>
      <c r="BM105" s="63"/>
      <c r="BN105" s="63"/>
      <c r="BO105" s="63"/>
      <c r="BP105" s="63"/>
      <c r="BQ105" s="63"/>
      <c r="BR105" s="63"/>
      <c r="BS105" s="63"/>
      <c r="BT105" s="63"/>
      <c r="BU105" s="63"/>
      <c r="BV105" s="63"/>
      <c r="BW105" s="63"/>
      <c r="BX105" s="63"/>
      <c r="BY105" s="63"/>
      <c r="BZ105" s="63"/>
      <c r="CA105" s="63"/>
      <c r="CB105" s="63"/>
      <c r="CC105" s="63"/>
      <c r="CD105" s="63"/>
      <c r="CE105" s="63"/>
      <c r="CF105" s="63"/>
      <c r="CG105" s="63"/>
      <c r="CH105" s="63"/>
      <c r="CI105" s="63"/>
      <c r="CJ105" s="63"/>
      <c r="CK105" s="63"/>
      <c r="CL105" s="63"/>
      <c r="CM105" s="63"/>
      <c r="CN105" s="63"/>
      <c r="CO105" s="63"/>
      <c r="CP105" s="63"/>
      <c r="CQ105" s="63"/>
      <c r="CR105" s="63"/>
      <c r="CS105" s="63"/>
      <c r="CT105" s="63"/>
      <c r="CU105" s="63"/>
      <c r="CV105" s="63"/>
      <c r="CW105" s="63"/>
      <c r="CX105" s="63"/>
      <c r="CY105" s="63"/>
      <c r="CZ105" s="63"/>
      <c r="DA105" s="63"/>
      <c r="DB105" s="63"/>
      <c r="DC105" s="63"/>
      <c r="DD105" s="63"/>
      <c r="DE105" s="63"/>
      <c r="DF105" s="63"/>
      <c r="DG105" s="63"/>
      <c r="DH105" s="63"/>
      <c r="DI105" s="63"/>
      <c r="DJ105" s="63"/>
      <c r="DK105" s="63"/>
      <c r="DL105" s="63"/>
      <c r="DM105" s="63"/>
      <c r="DN105" s="63"/>
      <c r="DO105" s="63"/>
      <c r="DP105" s="63"/>
      <c r="DQ105" s="63"/>
      <c r="DR105" s="63"/>
      <c r="DS105" s="63"/>
      <c r="DT105" s="63"/>
      <c r="DU105" s="63"/>
      <c r="DV105" s="63"/>
      <c r="DW105" s="63"/>
      <c r="DX105" s="63"/>
      <c r="DY105" s="63"/>
      <c r="DZ105" s="63"/>
      <c r="EA105" s="63"/>
      <c r="EB105" s="63"/>
      <c r="EC105" s="63"/>
      <c r="ED105" s="63"/>
      <c r="EE105" s="63"/>
      <c r="EF105" s="63"/>
      <c r="EG105" s="63"/>
      <c r="EH105" s="63"/>
      <c r="EI105" s="63"/>
      <c r="EJ105" s="63"/>
      <c r="EK105" s="63"/>
      <c r="EL105" s="63"/>
      <c r="EM105" s="63"/>
      <c r="EN105" s="63"/>
      <c r="EO105" s="63"/>
      <c r="EP105" s="63"/>
      <c r="EQ105" s="63"/>
      <c r="ER105" s="63"/>
      <c r="ES105" s="63"/>
      <c r="ET105" s="63"/>
      <c r="EU105" s="63"/>
      <c r="EV105" s="63"/>
      <c r="EW105" s="63"/>
      <c r="EX105" s="63"/>
      <c r="EY105" s="63"/>
      <c r="EZ105" s="63"/>
      <c r="FA105" s="63"/>
      <c r="FB105" s="63"/>
      <c r="FC105" s="63"/>
      <c r="FD105" s="63"/>
      <c r="FE105" s="63"/>
      <c r="FF105" s="63"/>
      <c r="FG105" s="63"/>
    </row>
    <row r="106" spans="1:164" x14ac:dyDescent="0.25">
      <c r="A106" s="363"/>
      <c r="B106" s="638"/>
      <c r="C106" s="638"/>
      <c r="D106" s="267"/>
      <c r="E106" s="268"/>
      <c r="F106" s="267"/>
      <c r="G106" s="268"/>
      <c r="H106" s="267"/>
      <c r="I106" s="268"/>
      <c r="J106" s="267"/>
      <c r="K106" s="268"/>
      <c r="L106" s="267"/>
      <c r="M106" s="268"/>
      <c r="N106" s="267"/>
      <c r="O106" s="268"/>
      <c r="P106" s="267"/>
      <c r="Q106" s="268"/>
      <c r="R106" s="267"/>
      <c r="S106" s="268"/>
      <c r="T106" s="267"/>
      <c r="U106" s="268"/>
      <c r="V106" s="267"/>
      <c r="X106" s="332"/>
      <c r="Y106" s="209"/>
      <c r="Z106" s="209"/>
      <c r="AA106" s="2"/>
      <c r="AB106" s="2"/>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63"/>
      <c r="BE106" s="63"/>
      <c r="BF106" s="63"/>
      <c r="BG106" s="63"/>
      <c r="BH106" s="63"/>
      <c r="BI106" s="63"/>
      <c r="BJ106" s="63"/>
      <c r="BK106" s="63"/>
      <c r="BL106" s="63"/>
      <c r="BM106" s="63"/>
      <c r="BN106" s="63"/>
      <c r="BO106" s="63"/>
      <c r="BP106" s="63"/>
      <c r="BQ106" s="63"/>
      <c r="BR106" s="63"/>
      <c r="BS106" s="63"/>
      <c r="BT106" s="63"/>
      <c r="BU106" s="63"/>
      <c r="BV106" s="63"/>
      <c r="BW106" s="63"/>
      <c r="BX106" s="63"/>
      <c r="BY106" s="63"/>
      <c r="BZ106" s="63"/>
      <c r="CA106" s="63"/>
      <c r="CB106" s="63"/>
      <c r="CC106" s="63"/>
      <c r="CD106" s="63"/>
      <c r="CE106" s="63"/>
      <c r="CF106" s="63"/>
      <c r="CG106" s="63"/>
      <c r="CH106" s="63"/>
      <c r="CI106" s="63"/>
      <c r="CJ106" s="63"/>
      <c r="CK106" s="63"/>
      <c r="CL106" s="63"/>
      <c r="CM106" s="63"/>
      <c r="CN106" s="63"/>
      <c r="CO106" s="63"/>
      <c r="CP106" s="63"/>
      <c r="CQ106" s="63"/>
      <c r="CR106" s="63"/>
      <c r="CS106" s="63"/>
      <c r="CT106" s="63"/>
      <c r="CU106" s="63"/>
      <c r="CV106" s="63"/>
      <c r="CW106" s="63"/>
      <c r="CX106" s="63"/>
      <c r="CY106" s="63"/>
      <c r="CZ106" s="63"/>
      <c r="DA106" s="63"/>
      <c r="DB106" s="63"/>
      <c r="DC106" s="63"/>
      <c r="DD106" s="63"/>
      <c r="DE106" s="63"/>
      <c r="DF106" s="63"/>
      <c r="DG106" s="63"/>
      <c r="DH106" s="63"/>
      <c r="DI106" s="63"/>
      <c r="DJ106" s="63"/>
      <c r="DK106" s="63"/>
      <c r="DL106" s="63"/>
      <c r="DM106" s="63"/>
      <c r="DN106" s="63"/>
      <c r="DO106" s="63"/>
      <c r="DP106" s="63"/>
      <c r="DQ106" s="63"/>
      <c r="DR106" s="63"/>
      <c r="DS106" s="63"/>
      <c r="DT106" s="63"/>
      <c r="DU106" s="63"/>
      <c r="DV106" s="63"/>
      <c r="DW106" s="63"/>
      <c r="DX106" s="63"/>
      <c r="DY106" s="63"/>
      <c r="DZ106" s="63"/>
      <c r="EA106" s="63"/>
      <c r="EB106" s="63"/>
      <c r="EC106" s="63"/>
      <c r="ED106" s="63"/>
      <c r="EE106" s="63"/>
      <c r="EF106" s="63"/>
      <c r="EG106" s="63"/>
      <c r="EH106" s="63"/>
      <c r="EI106" s="63"/>
      <c r="EJ106" s="63"/>
      <c r="EK106" s="63"/>
      <c r="EL106" s="63"/>
      <c r="EM106" s="63"/>
      <c r="EN106" s="63"/>
      <c r="EO106" s="63"/>
      <c r="EP106" s="63"/>
      <c r="EQ106" s="63"/>
      <c r="ER106" s="63"/>
      <c r="ES106" s="63"/>
      <c r="ET106" s="63"/>
      <c r="EU106" s="63"/>
      <c r="EV106" s="63"/>
      <c r="EW106" s="63"/>
      <c r="EX106" s="63"/>
      <c r="EY106" s="63"/>
      <c r="EZ106" s="63"/>
      <c r="FA106" s="63"/>
      <c r="FB106" s="63"/>
      <c r="FC106" s="63"/>
      <c r="FD106" s="63"/>
      <c r="FE106" s="63"/>
      <c r="FF106" s="63"/>
      <c r="FG106" s="63"/>
    </row>
    <row r="107" spans="1:164" ht="15" customHeight="1" x14ac:dyDescent="0.25">
      <c r="A107" s="363" t="s">
        <v>1296</v>
      </c>
      <c r="B107" s="841" t="s">
        <v>1540</v>
      </c>
      <c r="C107" s="841"/>
      <c r="D107" s="267"/>
      <c r="E107" s="268"/>
      <c r="F107" s="267"/>
      <c r="G107" s="268"/>
      <c r="H107" s="267"/>
      <c r="I107" s="268"/>
      <c r="J107" s="267"/>
      <c r="K107" s="268"/>
      <c r="L107" s="267"/>
      <c r="M107" s="268"/>
      <c r="N107" s="267"/>
      <c r="O107" s="268"/>
      <c r="P107" s="267"/>
      <c r="Q107" s="268"/>
      <c r="R107" s="267"/>
      <c r="S107" s="268"/>
      <c r="T107" s="267"/>
      <c r="U107" s="268"/>
      <c r="V107" s="267"/>
      <c r="X107" s="332"/>
      <c r="Y107" s="209"/>
      <c r="Z107" s="209"/>
      <c r="AA107" s="2"/>
      <c r="AB107" s="2"/>
      <c r="AC107" s="63"/>
      <c r="AD107" s="63"/>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c r="EA107" s="63"/>
      <c r="EB107" s="63"/>
      <c r="EC107" s="63"/>
      <c r="ED107" s="63"/>
      <c r="EE107" s="63"/>
      <c r="EF107" s="63"/>
      <c r="EG107" s="63"/>
      <c r="EH107" s="63"/>
      <c r="EI107" s="63"/>
      <c r="EJ107" s="63"/>
      <c r="EK107" s="63"/>
      <c r="EL107" s="63"/>
      <c r="EM107" s="63"/>
      <c r="EN107" s="63"/>
      <c r="EO107" s="63"/>
      <c r="EP107" s="63"/>
      <c r="EQ107" s="63"/>
      <c r="ER107" s="63"/>
      <c r="ES107" s="63"/>
      <c r="ET107" s="63"/>
      <c r="EU107" s="63"/>
      <c r="EV107" s="63"/>
      <c r="EW107" s="63"/>
      <c r="EX107" s="63"/>
      <c r="EY107" s="63"/>
      <c r="EZ107" s="63"/>
      <c r="FA107" s="63"/>
      <c r="FB107" s="63"/>
      <c r="FC107" s="63"/>
      <c r="FD107" s="63"/>
      <c r="FE107" s="63"/>
      <c r="FF107" s="63"/>
      <c r="FG107" s="63"/>
    </row>
    <row r="108" spans="1:164" ht="75.75" customHeight="1" x14ac:dyDescent="0.25">
      <c r="A108" s="363"/>
      <c r="B108" s="847" t="s">
        <v>1541</v>
      </c>
      <c r="C108" s="847"/>
      <c r="D108" s="267"/>
      <c r="E108" s="268"/>
      <c r="F108" s="267"/>
      <c r="G108" s="268"/>
      <c r="H108" s="267"/>
      <c r="I108" s="268"/>
      <c r="J108" s="267"/>
      <c r="K108" s="268"/>
      <c r="L108" s="267"/>
      <c r="M108" s="268"/>
      <c r="N108" s="267"/>
      <c r="O108" s="268"/>
      <c r="P108" s="267"/>
      <c r="Q108" s="268"/>
      <c r="R108" s="267"/>
      <c r="S108" s="268"/>
      <c r="T108" s="267"/>
      <c r="U108" s="268"/>
      <c r="V108" s="267"/>
      <c r="X108" s="332"/>
      <c r="Y108" s="209"/>
      <c r="Z108" s="209"/>
      <c r="AA108" s="2"/>
      <c r="AB108" s="2"/>
      <c r="AC108" s="63"/>
      <c r="AD108" s="63"/>
      <c r="AE108" s="63"/>
      <c r="AF108" s="63"/>
      <c r="AG108" s="63"/>
      <c r="AH108" s="63"/>
      <c r="AI108" s="63"/>
      <c r="AJ108" s="63"/>
      <c r="AK108" s="63"/>
      <c r="AL108" s="63"/>
      <c r="AM108" s="63"/>
      <c r="AN108" s="63"/>
      <c r="AO108" s="63"/>
      <c r="AP108" s="63"/>
      <c r="AQ108" s="63"/>
      <c r="AR108" s="63"/>
      <c r="AS108" s="63"/>
      <c r="AT108" s="63"/>
      <c r="AU108" s="63"/>
      <c r="AV108" s="63"/>
      <c r="AW108" s="63"/>
      <c r="AX108" s="63"/>
      <c r="AY108" s="63"/>
      <c r="AZ108" s="63"/>
      <c r="BA108" s="63"/>
      <c r="BB108" s="63"/>
      <c r="BC108" s="63"/>
      <c r="BD108" s="63"/>
      <c r="BE108" s="63"/>
      <c r="BF108" s="63"/>
      <c r="BG108" s="63"/>
      <c r="BH108" s="63"/>
      <c r="BI108" s="63"/>
      <c r="BJ108" s="63"/>
      <c r="BK108" s="63"/>
      <c r="BL108" s="63"/>
      <c r="BM108" s="63"/>
      <c r="BN108" s="63"/>
      <c r="BO108" s="63"/>
      <c r="BP108" s="63"/>
      <c r="BQ108" s="63"/>
      <c r="BR108" s="63"/>
      <c r="BS108" s="63"/>
      <c r="BT108" s="63"/>
      <c r="BU108" s="63"/>
      <c r="BV108" s="63"/>
      <c r="BW108" s="63"/>
      <c r="BX108" s="63"/>
      <c r="BY108" s="63"/>
      <c r="BZ108" s="63"/>
      <c r="CA108" s="63"/>
      <c r="CB108" s="63"/>
      <c r="CC108" s="63"/>
      <c r="CD108" s="63"/>
      <c r="CE108" s="63"/>
      <c r="CF108" s="63"/>
      <c r="CG108" s="63"/>
      <c r="CH108" s="63"/>
      <c r="CI108" s="63"/>
      <c r="CJ108" s="63"/>
      <c r="CK108" s="63"/>
      <c r="CL108" s="63"/>
      <c r="CM108" s="63"/>
      <c r="CN108" s="63"/>
      <c r="CO108" s="63"/>
      <c r="CP108" s="63"/>
      <c r="CQ108" s="63"/>
      <c r="CR108" s="63"/>
      <c r="CS108" s="63"/>
      <c r="CT108" s="63"/>
      <c r="CU108" s="63"/>
      <c r="CV108" s="63"/>
      <c r="CW108" s="63"/>
      <c r="CX108" s="63"/>
      <c r="CY108" s="63"/>
      <c r="CZ108" s="63"/>
      <c r="DA108" s="63"/>
      <c r="DB108" s="63"/>
      <c r="DC108" s="63"/>
      <c r="DD108" s="63"/>
      <c r="DE108" s="63"/>
      <c r="DF108" s="63"/>
      <c r="DG108" s="63"/>
      <c r="DH108" s="63"/>
      <c r="DI108" s="63"/>
      <c r="DJ108" s="63"/>
      <c r="DK108" s="63"/>
      <c r="DL108" s="63"/>
      <c r="DM108" s="63"/>
      <c r="DN108" s="63"/>
      <c r="DO108" s="63"/>
      <c r="DP108" s="63"/>
      <c r="DQ108" s="63"/>
      <c r="DR108" s="63"/>
      <c r="DS108" s="63"/>
      <c r="DT108" s="63"/>
      <c r="DU108" s="63"/>
      <c r="DV108" s="63"/>
      <c r="DW108" s="63"/>
      <c r="DX108" s="63"/>
      <c r="DY108" s="63"/>
      <c r="DZ108" s="63"/>
      <c r="EA108" s="63"/>
      <c r="EB108" s="63"/>
      <c r="EC108" s="63"/>
      <c r="ED108" s="63"/>
      <c r="EE108" s="63"/>
      <c r="EF108" s="63"/>
      <c r="EG108" s="63"/>
      <c r="EH108" s="63"/>
      <c r="EI108" s="63"/>
      <c r="EJ108" s="63"/>
      <c r="EK108" s="63"/>
      <c r="EL108" s="63"/>
      <c r="EM108" s="63"/>
      <c r="EN108" s="63"/>
      <c r="EO108" s="63"/>
      <c r="EP108" s="63"/>
      <c r="EQ108" s="63"/>
      <c r="ER108" s="63"/>
      <c r="ES108" s="63"/>
      <c r="ET108" s="63"/>
      <c r="EU108" s="63"/>
      <c r="EV108" s="63"/>
      <c r="EW108" s="63"/>
      <c r="EX108" s="63"/>
      <c r="EY108" s="63"/>
      <c r="EZ108" s="63"/>
      <c r="FA108" s="63"/>
      <c r="FB108" s="63"/>
      <c r="FC108" s="63"/>
      <c r="FD108" s="63"/>
      <c r="FE108" s="63"/>
      <c r="FF108" s="63"/>
      <c r="FG108" s="63"/>
    </row>
    <row r="109" spans="1:164" x14ac:dyDescent="0.25">
      <c r="A109" s="363"/>
      <c r="B109" s="638"/>
      <c r="C109" s="638"/>
      <c r="D109" s="267"/>
      <c r="E109" s="268"/>
      <c r="F109" s="267"/>
      <c r="G109" s="268"/>
      <c r="H109" s="267"/>
      <c r="I109" s="268"/>
      <c r="J109" s="267"/>
      <c r="K109" s="268"/>
      <c r="L109" s="267"/>
      <c r="M109" s="268"/>
      <c r="N109" s="267"/>
      <c r="O109" s="268"/>
      <c r="P109" s="267"/>
      <c r="Q109" s="268"/>
      <c r="R109" s="267"/>
      <c r="S109" s="268"/>
      <c r="T109" s="267"/>
      <c r="U109" s="268"/>
      <c r="V109" s="267"/>
      <c r="X109" s="332"/>
      <c r="Y109" s="209"/>
      <c r="Z109" s="209"/>
      <c r="AA109" s="2"/>
      <c r="AB109" s="2"/>
      <c r="AC109" s="63"/>
      <c r="AD109" s="63"/>
      <c r="AE109" s="63"/>
      <c r="AF109" s="63"/>
      <c r="AG109" s="63"/>
      <c r="AH109" s="63"/>
      <c r="AI109" s="63"/>
      <c r="AJ109" s="63"/>
      <c r="AK109" s="63"/>
      <c r="AL109" s="63"/>
      <c r="AM109" s="63"/>
      <c r="AN109" s="63"/>
      <c r="AO109" s="63"/>
      <c r="AP109" s="63"/>
      <c r="AQ109" s="63"/>
      <c r="AR109" s="63"/>
      <c r="AS109" s="63"/>
      <c r="AT109" s="63"/>
      <c r="AU109" s="63"/>
      <c r="AV109" s="63"/>
      <c r="AW109" s="63"/>
      <c r="AX109" s="63"/>
      <c r="AY109" s="63"/>
      <c r="AZ109" s="63"/>
      <c r="BA109" s="63"/>
      <c r="BB109" s="63"/>
      <c r="BC109" s="63"/>
      <c r="BD109" s="63"/>
      <c r="BE109" s="63"/>
      <c r="BF109" s="63"/>
      <c r="BG109" s="63"/>
      <c r="BH109" s="63"/>
      <c r="BI109" s="63"/>
      <c r="BJ109" s="63"/>
      <c r="BK109" s="63"/>
      <c r="BL109" s="63"/>
      <c r="BM109" s="63"/>
      <c r="BN109" s="63"/>
      <c r="BO109" s="63"/>
      <c r="BP109" s="63"/>
      <c r="BQ109" s="63"/>
      <c r="BR109" s="63"/>
      <c r="BS109" s="63"/>
      <c r="BT109" s="63"/>
      <c r="BU109" s="63"/>
      <c r="BV109" s="63"/>
      <c r="BW109" s="63"/>
      <c r="BX109" s="63"/>
      <c r="BY109" s="63"/>
      <c r="BZ109" s="63"/>
      <c r="CA109" s="63"/>
      <c r="CB109" s="63"/>
      <c r="CC109" s="63"/>
      <c r="CD109" s="63"/>
      <c r="CE109" s="63"/>
      <c r="CF109" s="63"/>
      <c r="CG109" s="63"/>
      <c r="CH109" s="63"/>
      <c r="CI109" s="63"/>
      <c r="CJ109" s="63"/>
      <c r="CK109" s="63"/>
      <c r="CL109" s="63"/>
      <c r="CM109" s="63"/>
      <c r="CN109" s="63"/>
      <c r="CO109" s="63"/>
      <c r="CP109" s="63"/>
      <c r="CQ109" s="63"/>
      <c r="CR109" s="63"/>
      <c r="CS109" s="63"/>
      <c r="CT109" s="63"/>
      <c r="CU109" s="63"/>
      <c r="CV109" s="63"/>
      <c r="CW109" s="63"/>
      <c r="CX109" s="63"/>
      <c r="CY109" s="63"/>
      <c r="CZ109" s="63"/>
      <c r="DA109" s="63"/>
      <c r="DB109" s="63"/>
      <c r="DC109" s="63"/>
      <c r="DD109" s="63"/>
      <c r="DE109" s="63"/>
      <c r="DF109" s="63"/>
      <c r="DG109" s="63"/>
      <c r="DH109" s="63"/>
      <c r="DI109" s="63"/>
      <c r="DJ109" s="63"/>
      <c r="DK109" s="63"/>
      <c r="DL109" s="63"/>
      <c r="DM109" s="63"/>
      <c r="DN109" s="63"/>
      <c r="DO109" s="63"/>
      <c r="DP109" s="63"/>
      <c r="DQ109" s="63"/>
      <c r="DR109" s="63"/>
      <c r="DS109" s="63"/>
      <c r="DT109" s="63"/>
      <c r="DU109" s="63"/>
      <c r="DV109" s="63"/>
      <c r="DW109" s="63"/>
      <c r="DX109" s="63"/>
      <c r="DY109" s="63"/>
      <c r="DZ109" s="63"/>
      <c r="EA109" s="63"/>
      <c r="EB109" s="63"/>
      <c r="EC109" s="63"/>
      <c r="ED109" s="63"/>
      <c r="EE109" s="63"/>
      <c r="EF109" s="63"/>
      <c r="EG109" s="63"/>
      <c r="EH109" s="63"/>
      <c r="EI109" s="63"/>
      <c r="EJ109" s="63"/>
      <c r="EK109" s="63"/>
      <c r="EL109" s="63"/>
      <c r="EM109" s="63"/>
      <c r="EN109" s="63"/>
      <c r="EO109" s="63"/>
      <c r="EP109" s="63"/>
      <c r="EQ109" s="63"/>
      <c r="ER109" s="63"/>
      <c r="ES109" s="63"/>
      <c r="ET109" s="63"/>
      <c r="EU109" s="63"/>
      <c r="EV109" s="63"/>
      <c r="EW109" s="63"/>
      <c r="EX109" s="63"/>
      <c r="EY109" s="63"/>
      <c r="EZ109" s="63"/>
      <c r="FA109" s="63"/>
      <c r="FB109" s="63"/>
      <c r="FC109" s="63"/>
      <c r="FD109" s="63"/>
      <c r="FE109" s="63"/>
      <c r="FF109" s="63"/>
      <c r="FG109" s="63"/>
    </row>
    <row r="110" spans="1:164" ht="60" x14ac:dyDescent="0.25">
      <c r="A110" s="363"/>
      <c r="B110" s="347" t="s">
        <v>1371</v>
      </c>
      <c r="C110" s="347" t="s">
        <v>1587</v>
      </c>
      <c r="D110" s="53"/>
      <c r="E110" s="268"/>
      <c r="F110" s="53"/>
      <c r="G110" s="268"/>
      <c r="H110" s="53"/>
      <c r="I110" s="268"/>
      <c r="J110" s="53"/>
      <c r="K110" s="268"/>
      <c r="L110" s="53"/>
      <c r="M110" s="268"/>
      <c r="N110" s="53"/>
      <c r="O110" s="268"/>
      <c r="P110" s="53"/>
      <c r="Q110" s="268"/>
      <c r="R110" s="53"/>
      <c r="S110" s="268"/>
      <c r="T110" s="53"/>
      <c r="U110" s="268"/>
      <c r="V110" s="53"/>
      <c r="X110" s="53"/>
      <c r="Y110" s="209"/>
      <c r="Z110" s="53"/>
      <c r="AA110" s="2"/>
      <c r="AB110" s="53"/>
      <c r="AC110" s="63"/>
      <c r="AD110" s="53"/>
      <c r="AE110" s="63"/>
      <c r="AF110" s="53"/>
      <c r="AG110" s="63"/>
      <c r="AH110" s="53"/>
      <c r="AI110" s="63"/>
      <c r="AJ110" s="53"/>
      <c r="AK110" s="63"/>
      <c r="AL110" s="53"/>
      <c r="AM110" s="63"/>
      <c r="AN110" s="53"/>
      <c r="AO110" s="63"/>
      <c r="AP110" s="53"/>
      <c r="AQ110" s="63"/>
      <c r="AR110" s="53"/>
      <c r="AS110" s="63"/>
      <c r="AT110" s="53"/>
      <c r="AU110" s="63"/>
      <c r="AV110" s="53"/>
      <c r="AW110" s="63"/>
      <c r="AX110" s="53"/>
      <c r="AY110" s="63"/>
      <c r="AZ110" s="53"/>
      <c r="BA110" s="63"/>
      <c r="BB110" s="53"/>
      <c r="BC110" s="63"/>
      <c r="BD110" s="53"/>
      <c r="BE110" s="63"/>
      <c r="BF110" s="53"/>
      <c r="BG110" s="63"/>
      <c r="BH110" s="53"/>
      <c r="BI110" s="63"/>
      <c r="BJ110" s="53"/>
      <c r="BK110" s="63"/>
      <c r="BL110" s="53"/>
      <c r="BM110" s="63"/>
      <c r="BN110" s="53"/>
      <c r="BO110" s="63"/>
      <c r="BP110" s="53"/>
      <c r="BQ110" s="63"/>
      <c r="BR110" s="53"/>
      <c r="BS110" s="63"/>
      <c r="BT110" s="53"/>
      <c r="BU110" s="63"/>
      <c r="BV110" s="53"/>
      <c r="BW110" s="63"/>
      <c r="BX110" s="53"/>
      <c r="BY110" s="63"/>
      <c r="BZ110" s="53"/>
      <c r="CA110" s="63"/>
      <c r="CB110" s="53"/>
      <c r="CC110" s="63"/>
      <c r="CD110" s="53"/>
      <c r="CE110" s="63"/>
      <c r="CF110" s="53"/>
      <c r="CG110" s="63"/>
      <c r="CH110" s="53"/>
      <c r="CI110" s="63"/>
      <c r="CJ110" s="53"/>
      <c r="CK110" s="63"/>
      <c r="CL110" s="53"/>
      <c r="CM110" s="63"/>
      <c r="CN110" s="53"/>
      <c r="CO110" s="63"/>
      <c r="CP110" s="53"/>
      <c r="CQ110" s="63"/>
      <c r="CR110" s="53"/>
      <c r="CS110" s="63"/>
      <c r="CT110" s="53"/>
      <c r="CU110" s="63"/>
      <c r="CV110" s="53"/>
      <c r="CW110" s="63"/>
      <c r="CX110" s="53"/>
      <c r="CY110" s="63"/>
      <c r="CZ110" s="53"/>
      <c r="DA110" s="63"/>
      <c r="DB110" s="53"/>
      <c r="DC110" s="63"/>
      <c r="DD110" s="53"/>
      <c r="DE110" s="63"/>
      <c r="DF110" s="53"/>
      <c r="DG110" s="63"/>
      <c r="DH110" s="53"/>
      <c r="DI110" s="63"/>
      <c r="DJ110" s="53"/>
      <c r="DK110" s="63"/>
      <c r="DL110" s="53"/>
      <c r="DM110" s="63"/>
      <c r="DN110" s="53"/>
      <c r="DO110" s="63"/>
      <c r="DP110" s="53"/>
      <c r="DQ110" s="63"/>
      <c r="DR110" s="53"/>
      <c r="DS110" s="63"/>
      <c r="DT110" s="53"/>
      <c r="DU110" s="63"/>
      <c r="DV110" s="53"/>
      <c r="DW110" s="63"/>
      <c r="DX110" s="53"/>
      <c r="DY110" s="63"/>
      <c r="DZ110" s="53"/>
      <c r="EA110" s="63"/>
      <c r="EB110" s="53"/>
      <c r="EC110" s="63"/>
      <c r="ED110" s="53"/>
      <c r="EE110" s="63"/>
      <c r="EF110" s="53"/>
      <c r="EG110" s="63"/>
      <c r="EH110" s="53"/>
      <c r="EI110" s="63"/>
      <c r="EJ110" s="53"/>
      <c r="EK110" s="63"/>
      <c r="EL110" s="53"/>
      <c r="EM110" s="63"/>
      <c r="EN110" s="53"/>
      <c r="EO110" s="63"/>
      <c r="EP110" s="53"/>
      <c r="EQ110" s="63"/>
      <c r="ER110" s="53"/>
      <c r="ES110" s="63"/>
      <c r="ET110" s="53"/>
      <c r="EU110" s="63"/>
      <c r="EV110" s="53"/>
      <c r="EW110" s="63"/>
      <c r="EX110" s="53"/>
      <c r="EY110" s="63"/>
      <c r="EZ110" s="53"/>
      <c r="FA110" s="63"/>
      <c r="FB110" s="53"/>
      <c r="FC110" s="63"/>
      <c r="FD110" s="53"/>
      <c r="FE110" s="63"/>
      <c r="FF110" s="53"/>
      <c r="FG110" s="63"/>
    </row>
    <row r="111" spans="1:164" x14ac:dyDescent="0.25">
      <c r="A111" s="363"/>
      <c r="B111" s="638"/>
      <c r="C111" s="638"/>
      <c r="D111" s="267"/>
      <c r="E111" s="268"/>
      <c r="F111" s="267"/>
      <c r="G111" s="268"/>
      <c r="H111" s="267"/>
      <c r="I111" s="268"/>
      <c r="J111" s="267"/>
      <c r="K111" s="268"/>
      <c r="L111" s="267"/>
      <c r="M111" s="268"/>
      <c r="N111" s="267"/>
      <c r="O111" s="268"/>
      <c r="P111" s="267"/>
      <c r="Q111" s="268"/>
      <c r="R111" s="267"/>
      <c r="S111" s="268"/>
      <c r="T111" s="267"/>
      <c r="U111" s="268"/>
      <c r="V111" s="267"/>
      <c r="X111" s="267"/>
      <c r="Y111" s="209"/>
      <c r="Z111" s="267"/>
      <c r="AA111" s="2"/>
      <c r="AB111" s="267"/>
      <c r="AC111" s="63"/>
      <c r="AD111" s="267"/>
      <c r="AE111" s="63"/>
      <c r="AF111" s="267"/>
      <c r="AG111" s="63"/>
      <c r="AH111" s="267"/>
      <c r="AI111" s="63"/>
      <c r="AJ111" s="267"/>
      <c r="AK111" s="63"/>
      <c r="AL111" s="267"/>
      <c r="AM111" s="63"/>
      <c r="AN111" s="267"/>
      <c r="AO111" s="63"/>
      <c r="AP111" s="267"/>
      <c r="AQ111" s="63"/>
      <c r="AR111" s="267"/>
      <c r="AS111" s="63"/>
      <c r="AT111" s="267"/>
      <c r="AU111" s="63"/>
      <c r="AV111" s="267"/>
      <c r="AW111" s="63"/>
      <c r="AX111" s="267"/>
      <c r="AY111" s="63"/>
      <c r="AZ111" s="267"/>
      <c r="BA111" s="63"/>
      <c r="BB111" s="267"/>
      <c r="BC111" s="63"/>
      <c r="BD111" s="267"/>
      <c r="BE111" s="63"/>
      <c r="BF111" s="267"/>
      <c r="BG111" s="63"/>
      <c r="BH111" s="267"/>
      <c r="BI111" s="63"/>
      <c r="BJ111" s="267"/>
      <c r="BK111" s="63"/>
      <c r="BL111" s="267"/>
      <c r="BM111" s="63"/>
      <c r="BN111" s="267"/>
      <c r="BO111" s="63"/>
      <c r="BP111" s="267"/>
      <c r="BQ111" s="63"/>
      <c r="BR111" s="267"/>
      <c r="BS111" s="63"/>
      <c r="BT111" s="267"/>
      <c r="BU111" s="63"/>
      <c r="BV111" s="267"/>
      <c r="BW111" s="63"/>
      <c r="BX111" s="267"/>
      <c r="BY111" s="63"/>
      <c r="BZ111" s="267"/>
      <c r="CA111" s="63"/>
      <c r="CB111" s="267"/>
      <c r="CC111" s="63"/>
      <c r="CD111" s="267"/>
      <c r="CE111" s="63"/>
      <c r="CF111" s="267"/>
      <c r="CG111" s="63"/>
      <c r="CH111" s="267"/>
      <c r="CI111" s="63"/>
      <c r="CJ111" s="267"/>
      <c r="CK111" s="63"/>
      <c r="CL111" s="267"/>
      <c r="CM111" s="63"/>
      <c r="CN111" s="267"/>
      <c r="CO111" s="63"/>
      <c r="CP111" s="267"/>
      <c r="CQ111" s="63"/>
      <c r="CR111" s="267"/>
      <c r="CS111" s="63"/>
      <c r="CT111" s="267"/>
      <c r="CU111" s="63"/>
      <c r="CV111" s="267"/>
      <c r="CW111" s="63"/>
      <c r="CX111" s="267"/>
      <c r="CY111" s="63"/>
      <c r="CZ111" s="267"/>
      <c r="DA111" s="63"/>
      <c r="DB111" s="267"/>
      <c r="DC111" s="63"/>
      <c r="DD111" s="267"/>
      <c r="DE111" s="63"/>
      <c r="DF111" s="267"/>
      <c r="DG111" s="63"/>
      <c r="DH111" s="267"/>
      <c r="DI111" s="63"/>
      <c r="DJ111" s="267"/>
      <c r="DK111" s="63"/>
      <c r="DL111" s="267"/>
      <c r="DM111" s="63"/>
      <c r="DN111" s="267"/>
      <c r="DO111" s="63"/>
      <c r="DP111" s="267"/>
      <c r="DQ111" s="63"/>
      <c r="DR111" s="267"/>
      <c r="DS111" s="63"/>
      <c r="DT111" s="267"/>
      <c r="DU111" s="63"/>
      <c r="DV111" s="267"/>
      <c r="DW111" s="63"/>
      <c r="DX111" s="267"/>
      <c r="DY111" s="63"/>
      <c r="DZ111" s="267"/>
      <c r="EA111" s="63"/>
      <c r="EB111" s="267"/>
      <c r="EC111" s="63"/>
      <c r="ED111" s="267"/>
      <c r="EE111" s="63"/>
      <c r="EF111" s="267"/>
      <c r="EG111" s="63"/>
      <c r="EH111" s="267"/>
      <c r="EI111" s="63"/>
      <c r="EJ111" s="267"/>
      <c r="EK111" s="63"/>
      <c r="EL111" s="267"/>
      <c r="EM111" s="63"/>
      <c r="EN111" s="267"/>
      <c r="EO111" s="63"/>
      <c r="EP111" s="267"/>
      <c r="EQ111" s="63"/>
      <c r="ER111" s="267"/>
      <c r="ES111" s="63"/>
      <c r="ET111" s="267"/>
      <c r="EU111" s="63"/>
      <c r="EV111" s="267"/>
      <c r="EW111" s="63"/>
      <c r="EX111" s="267"/>
      <c r="EY111" s="63"/>
      <c r="EZ111" s="267"/>
      <c r="FA111" s="63"/>
      <c r="FB111" s="267"/>
      <c r="FC111" s="63"/>
      <c r="FD111" s="267"/>
      <c r="FE111" s="63"/>
      <c r="FF111" s="267"/>
      <c r="FG111" s="63"/>
    </row>
    <row r="112" spans="1:164" ht="45" x14ac:dyDescent="0.25">
      <c r="A112" s="363"/>
      <c r="B112" s="347" t="s">
        <v>1379</v>
      </c>
      <c r="C112" s="347" t="s">
        <v>1577</v>
      </c>
      <c r="D112" s="53"/>
      <c r="E112" s="268"/>
      <c r="F112" s="53"/>
      <c r="G112" s="268"/>
      <c r="H112" s="53"/>
      <c r="I112" s="268"/>
      <c r="J112" s="53"/>
      <c r="K112" s="268"/>
      <c r="L112" s="53"/>
      <c r="M112" s="268"/>
      <c r="N112" s="53"/>
      <c r="O112" s="268"/>
      <c r="P112" s="53"/>
      <c r="Q112" s="268"/>
      <c r="R112" s="53"/>
      <c r="S112" s="268"/>
      <c r="T112" s="53"/>
      <c r="U112" s="268"/>
      <c r="V112" s="53"/>
      <c r="X112" s="53"/>
      <c r="Y112" s="209"/>
      <c r="Z112" s="53"/>
      <c r="AA112" s="2"/>
      <c r="AB112" s="53"/>
      <c r="AC112" s="63"/>
      <c r="AD112" s="53"/>
      <c r="AE112" s="63"/>
      <c r="AF112" s="53"/>
      <c r="AG112" s="63"/>
      <c r="AH112" s="53"/>
      <c r="AI112" s="63"/>
      <c r="AJ112" s="53"/>
      <c r="AK112" s="63"/>
      <c r="AL112" s="53"/>
      <c r="AM112" s="63"/>
      <c r="AN112" s="53"/>
      <c r="AO112" s="63"/>
      <c r="AP112" s="53"/>
      <c r="AQ112" s="63"/>
      <c r="AR112" s="53"/>
      <c r="AS112" s="63"/>
      <c r="AT112" s="53"/>
      <c r="AU112" s="63"/>
      <c r="AV112" s="53"/>
      <c r="AW112" s="63"/>
      <c r="AX112" s="53"/>
      <c r="AY112" s="63"/>
      <c r="AZ112" s="53"/>
      <c r="BA112" s="63"/>
      <c r="BB112" s="53"/>
      <c r="BC112" s="63"/>
      <c r="BD112" s="53"/>
      <c r="BE112" s="63"/>
      <c r="BF112" s="53"/>
      <c r="BG112" s="63"/>
      <c r="BH112" s="53"/>
      <c r="BI112" s="63"/>
      <c r="BJ112" s="53"/>
      <c r="BK112" s="63"/>
      <c r="BL112" s="53"/>
      <c r="BM112" s="63"/>
      <c r="BN112" s="53"/>
      <c r="BO112" s="63"/>
      <c r="BP112" s="53"/>
      <c r="BQ112" s="63"/>
      <c r="BR112" s="53"/>
      <c r="BS112" s="63"/>
      <c r="BT112" s="53"/>
      <c r="BU112" s="63"/>
      <c r="BV112" s="53"/>
      <c r="BW112" s="63"/>
      <c r="BX112" s="53"/>
      <c r="BY112" s="63"/>
      <c r="BZ112" s="53"/>
      <c r="CA112" s="63"/>
      <c r="CB112" s="53"/>
      <c r="CC112" s="63"/>
      <c r="CD112" s="53"/>
      <c r="CE112" s="63"/>
      <c r="CF112" s="53"/>
      <c r="CG112" s="63"/>
      <c r="CH112" s="53"/>
      <c r="CI112" s="63"/>
      <c r="CJ112" s="53"/>
      <c r="CK112" s="63"/>
      <c r="CL112" s="53"/>
      <c r="CM112" s="63"/>
      <c r="CN112" s="53"/>
      <c r="CO112" s="63"/>
      <c r="CP112" s="53"/>
      <c r="CQ112" s="63"/>
      <c r="CR112" s="53"/>
      <c r="CS112" s="63"/>
      <c r="CT112" s="53"/>
      <c r="CU112" s="63"/>
      <c r="CV112" s="53"/>
      <c r="CW112" s="63"/>
      <c r="CX112" s="53"/>
      <c r="CY112" s="63"/>
      <c r="CZ112" s="53"/>
      <c r="DA112" s="63"/>
      <c r="DB112" s="53"/>
      <c r="DC112" s="63"/>
      <c r="DD112" s="53"/>
      <c r="DE112" s="63"/>
      <c r="DF112" s="53"/>
      <c r="DG112" s="63"/>
      <c r="DH112" s="53"/>
      <c r="DI112" s="63"/>
      <c r="DJ112" s="53"/>
      <c r="DK112" s="63"/>
      <c r="DL112" s="53"/>
      <c r="DM112" s="63"/>
      <c r="DN112" s="53"/>
      <c r="DO112" s="63"/>
      <c r="DP112" s="53"/>
      <c r="DQ112" s="63"/>
      <c r="DR112" s="53"/>
      <c r="DS112" s="63"/>
      <c r="DT112" s="53"/>
      <c r="DU112" s="63"/>
      <c r="DV112" s="53"/>
      <c r="DW112" s="63"/>
      <c r="DX112" s="53"/>
      <c r="DY112" s="63"/>
      <c r="DZ112" s="53"/>
      <c r="EA112" s="63"/>
      <c r="EB112" s="53"/>
      <c r="EC112" s="63"/>
      <c r="ED112" s="53"/>
      <c r="EE112" s="63"/>
      <c r="EF112" s="53"/>
      <c r="EG112" s="63"/>
      <c r="EH112" s="53"/>
      <c r="EI112" s="63"/>
      <c r="EJ112" s="53"/>
      <c r="EK112" s="63"/>
      <c r="EL112" s="53"/>
      <c r="EM112" s="63"/>
      <c r="EN112" s="53"/>
      <c r="EO112" s="63"/>
      <c r="EP112" s="53"/>
      <c r="EQ112" s="63"/>
      <c r="ER112" s="53"/>
      <c r="ES112" s="63"/>
      <c r="ET112" s="53"/>
      <c r="EU112" s="63"/>
      <c r="EV112" s="53"/>
      <c r="EW112" s="63"/>
      <c r="EX112" s="53"/>
      <c r="EY112" s="63"/>
      <c r="EZ112" s="53"/>
      <c r="FA112" s="63"/>
      <c r="FB112" s="53"/>
      <c r="FC112" s="63"/>
      <c r="FD112" s="53"/>
      <c r="FE112" s="63"/>
      <c r="FF112" s="53"/>
      <c r="FG112" s="63"/>
    </row>
    <row r="113" spans="1:163" x14ac:dyDescent="0.25">
      <c r="A113" s="363"/>
      <c r="B113" s="638"/>
      <c r="C113" s="638"/>
      <c r="D113" s="267"/>
      <c r="E113" s="268"/>
      <c r="F113" s="267"/>
      <c r="G113" s="268"/>
      <c r="H113" s="267"/>
      <c r="I113" s="268"/>
      <c r="J113" s="267"/>
      <c r="K113" s="268"/>
      <c r="L113" s="267"/>
      <c r="M113" s="268"/>
      <c r="N113" s="267"/>
      <c r="O113" s="268"/>
      <c r="P113" s="267"/>
      <c r="Q113" s="268"/>
      <c r="R113" s="267"/>
      <c r="S113" s="268"/>
      <c r="T113" s="267"/>
      <c r="U113" s="268"/>
      <c r="V113" s="267"/>
      <c r="X113" s="267"/>
      <c r="Y113" s="209"/>
      <c r="Z113" s="267"/>
      <c r="AA113" s="2"/>
      <c r="AB113" s="267"/>
      <c r="AC113" s="63"/>
      <c r="AD113" s="267"/>
      <c r="AE113" s="63"/>
      <c r="AF113" s="267"/>
      <c r="AG113" s="63"/>
      <c r="AH113" s="267"/>
      <c r="AI113" s="63"/>
      <c r="AJ113" s="267"/>
      <c r="AK113" s="63"/>
      <c r="AL113" s="267"/>
      <c r="AM113" s="63"/>
      <c r="AN113" s="267"/>
      <c r="AO113" s="63"/>
      <c r="AP113" s="267"/>
      <c r="AQ113" s="63"/>
      <c r="AR113" s="267"/>
      <c r="AS113" s="63"/>
      <c r="AT113" s="267"/>
      <c r="AU113" s="63"/>
      <c r="AV113" s="267"/>
      <c r="AW113" s="63"/>
      <c r="AX113" s="267"/>
      <c r="AY113" s="63"/>
      <c r="AZ113" s="267"/>
      <c r="BA113" s="63"/>
      <c r="BB113" s="267"/>
      <c r="BC113" s="63"/>
      <c r="BD113" s="267"/>
      <c r="BE113" s="63"/>
      <c r="BF113" s="267"/>
      <c r="BG113" s="63"/>
      <c r="BH113" s="267"/>
      <c r="BI113" s="63"/>
      <c r="BJ113" s="267"/>
      <c r="BK113" s="63"/>
      <c r="BL113" s="267"/>
      <c r="BM113" s="63"/>
      <c r="BN113" s="267"/>
      <c r="BO113" s="63"/>
      <c r="BP113" s="267"/>
      <c r="BQ113" s="63"/>
      <c r="BR113" s="267"/>
      <c r="BS113" s="63"/>
      <c r="BT113" s="267"/>
      <c r="BU113" s="63"/>
      <c r="BV113" s="267"/>
      <c r="BW113" s="63"/>
      <c r="BX113" s="267"/>
      <c r="BY113" s="63"/>
      <c r="BZ113" s="267"/>
      <c r="CA113" s="63"/>
      <c r="CB113" s="267"/>
      <c r="CC113" s="63"/>
      <c r="CD113" s="267"/>
      <c r="CE113" s="63"/>
      <c r="CF113" s="267"/>
      <c r="CG113" s="63"/>
      <c r="CH113" s="267"/>
      <c r="CI113" s="63"/>
      <c r="CJ113" s="267"/>
      <c r="CK113" s="63"/>
      <c r="CL113" s="267"/>
      <c r="CM113" s="63"/>
      <c r="CN113" s="267"/>
      <c r="CO113" s="63"/>
      <c r="CP113" s="267"/>
      <c r="CQ113" s="63"/>
      <c r="CR113" s="267"/>
      <c r="CS113" s="63"/>
      <c r="CT113" s="267"/>
      <c r="CU113" s="63"/>
      <c r="CV113" s="267"/>
      <c r="CW113" s="63"/>
      <c r="CX113" s="267"/>
      <c r="CY113" s="63"/>
      <c r="CZ113" s="267"/>
      <c r="DA113" s="63"/>
      <c r="DB113" s="267"/>
      <c r="DC113" s="63"/>
      <c r="DD113" s="267"/>
      <c r="DE113" s="63"/>
      <c r="DF113" s="267"/>
      <c r="DG113" s="63"/>
      <c r="DH113" s="267"/>
      <c r="DI113" s="63"/>
      <c r="DJ113" s="267"/>
      <c r="DK113" s="63"/>
      <c r="DL113" s="267"/>
      <c r="DM113" s="63"/>
      <c r="DN113" s="267"/>
      <c r="DO113" s="63"/>
      <c r="DP113" s="267"/>
      <c r="DQ113" s="63"/>
      <c r="DR113" s="267"/>
      <c r="DS113" s="63"/>
      <c r="DT113" s="267"/>
      <c r="DU113" s="63"/>
      <c r="DV113" s="267"/>
      <c r="DW113" s="63"/>
      <c r="DX113" s="267"/>
      <c r="DY113" s="63"/>
      <c r="DZ113" s="267"/>
      <c r="EA113" s="63"/>
      <c r="EB113" s="267"/>
      <c r="EC113" s="63"/>
      <c r="ED113" s="267"/>
      <c r="EE113" s="63"/>
      <c r="EF113" s="267"/>
      <c r="EG113" s="63"/>
      <c r="EH113" s="267"/>
      <c r="EI113" s="63"/>
      <c r="EJ113" s="267"/>
      <c r="EK113" s="63"/>
      <c r="EL113" s="267"/>
      <c r="EM113" s="63"/>
      <c r="EN113" s="267"/>
      <c r="EO113" s="63"/>
      <c r="EP113" s="267"/>
      <c r="EQ113" s="63"/>
      <c r="ER113" s="267"/>
      <c r="ES113" s="63"/>
      <c r="ET113" s="267"/>
      <c r="EU113" s="63"/>
      <c r="EV113" s="267"/>
      <c r="EW113" s="63"/>
      <c r="EX113" s="267"/>
      <c r="EY113" s="63"/>
      <c r="EZ113" s="267"/>
      <c r="FA113" s="63"/>
      <c r="FB113" s="267"/>
      <c r="FC113" s="63"/>
      <c r="FD113" s="267"/>
      <c r="FE113" s="63"/>
      <c r="FF113" s="267"/>
      <c r="FG113" s="63"/>
    </row>
    <row r="114" spans="1:163" ht="30" x14ac:dyDescent="0.25">
      <c r="A114" s="363"/>
      <c r="B114" s="347" t="s">
        <v>1380</v>
      </c>
      <c r="C114" s="347" t="s">
        <v>1544</v>
      </c>
      <c r="D114" s="53"/>
      <c r="E114" s="268"/>
      <c r="F114" s="53"/>
      <c r="G114" s="268"/>
      <c r="H114" s="53"/>
      <c r="I114" s="268"/>
      <c r="J114" s="53"/>
      <c r="K114" s="268"/>
      <c r="L114" s="53"/>
      <c r="M114" s="268"/>
      <c r="N114" s="53"/>
      <c r="O114" s="268"/>
      <c r="P114" s="53"/>
      <c r="Q114" s="268"/>
      <c r="R114" s="53"/>
      <c r="S114" s="268"/>
      <c r="T114" s="53"/>
      <c r="U114" s="268"/>
      <c r="V114" s="53"/>
      <c r="X114" s="53"/>
      <c r="Y114" s="209"/>
      <c r="Z114" s="53"/>
      <c r="AA114" s="2"/>
      <c r="AB114" s="53"/>
      <c r="AC114" s="63"/>
      <c r="AD114" s="53"/>
      <c r="AE114" s="63"/>
      <c r="AF114" s="53"/>
      <c r="AG114" s="63"/>
      <c r="AH114" s="53"/>
      <c r="AI114" s="63"/>
      <c r="AJ114" s="53"/>
      <c r="AK114" s="63"/>
      <c r="AL114" s="53"/>
      <c r="AM114" s="63"/>
      <c r="AN114" s="53"/>
      <c r="AO114" s="63"/>
      <c r="AP114" s="53"/>
      <c r="AQ114" s="63"/>
      <c r="AR114" s="53"/>
      <c r="AS114" s="63"/>
      <c r="AT114" s="53"/>
      <c r="AU114" s="63"/>
      <c r="AV114" s="53"/>
      <c r="AW114" s="63"/>
      <c r="AX114" s="53"/>
      <c r="AY114" s="63"/>
      <c r="AZ114" s="53"/>
      <c r="BA114" s="63"/>
      <c r="BB114" s="53"/>
      <c r="BC114" s="63"/>
      <c r="BD114" s="53"/>
      <c r="BE114" s="63"/>
      <c r="BF114" s="53"/>
      <c r="BG114" s="63"/>
      <c r="BH114" s="53"/>
      <c r="BI114" s="63"/>
      <c r="BJ114" s="53"/>
      <c r="BK114" s="63"/>
      <c r="BL114" s="53"/>
      <c r="BM114" s="63"/>
      <c r="BN114" s="53"/>
      <c r="BO114" s="63"/>
      <c r="BP114" s="53"/>
      <c r="BQ114" s="63"/>
      <c r="BR114" s="53"/>
      <c r="BS114" s="63"/>
      <c r="BT114" s="53"/>
      <c r="BU114" s="63"/>
      <c r="BV114" s="53"/>
      <c r="BW114" s="63"/>
      <c r="BX114" s="53"/>
      <c r="BY114" s="63"/>
      <c r="BZ114" s="53"/>
      <c r="CA114" s="63"/>
      <c r="CB114" s="53"/>
      <c r="CC114" s="63"/>
      <c r="CD114" s="53"/>
      <c r="CE114" s="63"/>
      <c r="CF114" s="53"/>
      <c r="CG114" s="63"/>
      <c r="CH114" s="53"/>
      <c r="CI114" s="63"/>
      <c r="CJ114" s="53"/>
      <c r="CK114" s="63"/>
      <c r="CL114" s="53"/>
      <c r="CM114" s="63"/>
      <c r="CN114" s="53"/>
      <c r="CO114" s="63"/>
      <c r="CP114" s="53"/>
      <c r="CQ114" s="63"/>
      <c r="CR114" s="53"/>
      <c r="CS114" s="63"/>
      <c r="CT114" s="53"/>
      <c r="CU114" s="63"/>
      <c r="CV114" s="53"/>
      <c r="CW114" s="63"/>
      <c r="CX114" s="53"/>
      <c r="CY114" s="63"/>
      <c r="CZ114" s="53"/>
      <c r="DA114" s="63"/>
      <c r="DB114" s="53"/>
      <c r="DC114" s="63"/>
      <c r="DD114" s="53"/>
      <c r="DE114" s="63"/>
      <c r="DF114" s="53"/>
      <c r="DG114" s="63"/>
      <c r="DH114" s="53"/>
      <c r="DI114" s="63"/>
      <c r="DJ114" s="53"/>
      <c r="DK114" s="63"/>
      <c r="DL114" s="53"/>
      <c r="DM114" s="63"/>
      <c r="DN114" s="53"/>
      <c r="DO114" s="63"/>
      <c r="DP114" s="53"/>
      <c r="DQ114" s="63"/>
      <c r="DR114" s="53"/>
      <c r="DS114" s="63"/>
      <c r="DT114" s="53"/>
      <c r="DU114" s="63"/>
      <c r="DV114" s="53"/>
      <c r="DW114" s="63"/>
      <c r="DX114" s="53"/>
      <c r="DY114" s="63"/>
      <c r="DZ114" s="53"/>
      <c r="EA114" s="63"/>
      <c r="EB114" s="53"/>
      <c r="EC114" s="63"/>
      <c r="ED114" s="53"/>
      <c r="EE114" s="63"/>
      <c r="EF114" s="53"/>
      <c r="EG114" s="63"/>
      <c r="EH114" s="53"/>
      <c r="EI114" s="63"/>
      <c r="EJ114" s="53"/>
      <c r="EK114" s="63"/>
      <c r="EL114" s="53"/>
      <c r="EM114" s="63"/>
      <c r="EN114" s="53"/>
      <c r="EO114" s="63"/>
      <c r="EP114" s="53"/>
      <c r="EQ114" s="63"/>
      <c r="ER114" s="53"/>
      <c r="ES114" s="63"/>
      <c r="ET114" s="53"/>
      <c r="EU114" s="63"/>
      <c r="EV114" s="53"/>
      <c r="EW114" s="63"/>
      <c r="EX114" s="53"/>
      <c r="EY114" s="63"/>
      <c r="EZ114" s="53"/>
      <c r="FA114" s="63"/>
      <c r="FB114" s="53"/>
      <c r="FC114" s="63"/>
      <c r="FD114" s="53"/>
      <c r="FE114" s="63"/>
      <c r="FF114" s="53"/>
      <c r="FG114" s="63"/>
    </row>
    <row r="115" spans="1:163" x14ac:dyDescent="0.25">
      <c r="A115" s="363"/>
      <c r="B115" s="638"/>
      <c r="C115" s="638"/>
      <c r="D115" s="267"/>
      <c r="E115" s="268"/>
      <c r="F115" s="267"/>
      <c r="G115" s="268"/>
      <c r="H115" s="267"/>
      <c r="I115" s="268"/>
      <c r="J115" s="267"/>
      <c r="K115" s="268"/>
      <c r="L115" s="267"/>
      <c r="M115" s="268"/>
      <c r="N115" s="267"/>
      <c r="O115" s="268"/>
      <c r="P115" s="267"/>
      <c r="Q115" s="268"/>
      <c r="R115" s="267"/>
      <c r="S115" s="268"/>
      <c r="T115" s="267"/>
      <c r="U115" s="268"/>
      <c r="V115" s="267"/>
      <c r="X115" s="267"/>
      <c r="Y115" s="209"/>
      <c r="Z115" s="267"/>
      <c r="AA115" s="2"/>
      <c r="AB115" s="267"/>
      <c r="AC115" s="63"/>
      <c r="AD115" s="267"/>
      <c r="AE115" s="63"/>
      <c r="AF115" s="267"/>
      <c r="AG115" s="63"/>
      <c r="AH115" s="267"/>
      <c r="AI115" s="63"/>
      <c r="AJ115" s="267"/>
      <c r="AK115" s="63"/>
      <c r="AL115" s="267"/>
      <c r="AM115" s="63"/>
      <c r="AN115" s="267"/>
      <c r="AO115" s="63"/>
      <c r="AP115" s="267"/>
      <c r="AQ115" s="63"/>
      <c r="AR115" s="267"/>
      <c r="AS115" s="63"/>
      <c r="AT115" s="267"/>
      <c r="AU115" s="63"/>
      <c r="AV115" s="267"/>
      <c r="AW115" s="63"/>
      <c r="AX115" s="267"/>
      <c r="AY115" s="63"/>
      <c r="AZ115" s="267"/>
      <c r="BA115" s="63"/>
      <c r="BB115" s="267"/>
      <c r="BC115" s="63"/>
      <c r="BD115" s="267"/>
      <c r="BE115" s="63"/>
      <c r="BF115" s="267"/>
      <c r="BG115" s="63"/>
      <c r="BH115" s="267"/>
      <c r="BI115" s="63"/>
      <c r="BJ115" s="267"/>
      <c r="BK115" s="63"/>
      <c r="BL115" s="267"/>
      <c r="BM115" s="63"/>
      <c r="BN115" s="267"/>
      <c r="BO115" s="63"/>
      <c r="BP115" s="267"/>
      <c r="BQ115" s="63"/>
      <c r="BR115" s="267"/>
      <c r="BS115" s="63"/>
      <c r="BT115" s="267"/>
      <c r="BU115" s="63"/>
      <c r="BV115" s="267"/>
      <c r="BW115" s="63"/>
      <c r="BX115" s="267"/>
      <c r="BY115" s="63"/>
      <c r="BZ115" s="267"/>
      <c r="CA115" s="63"/>
      <c r="CB115" s="267"/>
      <c r="CC115" s="63"/>
      <c r="CD115" s="267"/>
      <c r="CE115" s="63"/>
      <c r="CF115" s="267"/>
      <c r="CG115" s="63"/>
      <c r="CH115" s="267"/>
      <c r="CI115" s="63"/>
      <c r="CJ115" s="267"/>
      <c r="CK115" s="63"/>
      <c r="CL115" s="267"/>
      <c r="CM115" s="63"/>
      <c r="CN115" s="267"/>
      <c r="CO115" s="63"/>
      <c r="CP115" s="267"/>
      <c r="CQ115" s="63"/>
      <c r="CR115" s="267"/>
      <c r="CS115" s="63"/>
      <c r="CT115" s="267"/>
      <c r="CU115" s="63"/>
      <c r="CV115" s="267"/>
      <c r="CW115" s="63"/>
      <c r="CX115" s="267"/>
      <c r="CY115" s="63"/>
      <c r="CZ115" s="267"/>
      <c r="DA115" s="63"/>
      <c r="DB115" s="267"/>
      <c r="DC115" s="63"/>
      <c r="DD115" s="267"/>
      <c r="DE115" s="63"/>
      <c r="DF115" s="267"/>
      <c r="DG115" s="63"/>
      <c r="DH115" s="267"/>
      <c r="DI115" s="63"/>
      <c r="DJ115" s="267"/>
      <c r="DK115" s="63"/>
      <c r="DL115" s="267"/>
      <c r="DM115" s="63"/>
      <c r="DN115" s="267"/>
      <c r="DO115" s="63"/>
      <c r="DP115" s="267"/>
      <c r="DQ115" s="63"/>
      <c r="DR115" s="267"/>
      <c r="DS115" s="63"/>
      <c r="DT115" s="267"/>
      <c r="DU115" s="63"/>
      <c r="DV115" s="267"/>
      <c r="DW115" s="63"/>
      <c r="DX115" s="267"/>
      <c r="DY115" s="63"/>
      <c r="DZ115" s="267"/>
      <c r="EA115" s="63"/>
      <c r="EB115" s="267"/>
      <c r="EC115" s="63"/>
      <c r="ED115" s="267"/>
      <c r="EE115" s="63"/>
      <c r="EF115" s="267"/>
      <c r="EG115" s="63"/>
      <c r="EH115" s="267"/>
      <c r="EI115" s="63"/>
      <c r="EJ115" s="267"/>
      <c r="EK115" s="63"/>
      <c r="EL115" s="267"/>
      <c r="EM115" s="63"/>
      <c r="EN115" s="267"/>
      <c r="EO115" s="63"/>
      <c r="EP115" s="267"/>
      <c r="EQ115" s="63"/>
      <c r="ER115" s="267"/>
      <c r="ES115" s="63"/>
      <c r="ET115" s="267"/>
      <c r="EU115" s="63"/>
      <c r="EV115" s="267"/>
      <c r="EW115" s="63"/>
      <c r="EX115" s="267"/>
      <c r="EY115" s="63"/>
      <c r="EZ115" s="267"/>
      <c r="FA115" s="63"/>
      <c r="FB115" s="267"/>
      <c r="FC115" s="63"/>
      <c r="FD115" s="267"/>
      <c r="FE115" s="63"/>
      <c r="FF115" s="267"/>
      <c r="FG115" s="63"/>
    </row>
    <row r="116" spans="1:163" ht="30" x14ac:dyDescent="0.25">
      <c r="A116" s="363"/>
      <c r="B116" s="347" t="s">
        <v>1542</v>
      </c>
      <c r="C116" s="347" t="s">
        <v>1543</v>
      </c>
      <c r="D116" s="267"/>
      <c r="E116" s="268"/>
      <c r="F116" s="267"/>
      <c r="G116" s="268"/>
      <c r="H116" s="267"/>
      <c r="I116" s="268"/>
      <c r="J116" s="267"/>
      <c r="K116" s="268"/>
      <c r="L116" s="267"/>
      <c r="M116" s="268"/>
      <c r="N116" s="267"/>
      <c r="O116" s="268"/>
      <c r="P116" s="267"/>
      <c r="Q116" s="268"/>
      <c r="R116" s="267"/>
      <c r="S116" s="268"/>
      <c r="T116" s="267"/>
      <c r="U116" s="268"/>
      <c r="V116" s="267"/>
      <c r="X116" s="267"/>
      <c r="Y116" s="209"/>
      <c r="Z116" s="267"/>
      <c r="AA116" s="2"/>
      <c r="AB116" s="267"/>
      <c r="AC116" s="63"/>
      <c r="AD116" s="267"/>
      <c r="AE116" s="63"/>
      <c r="AF116" s="267"/>
      <c r="AG116" s="63"/>
      <c r="AH116" s="267"/>
      <c r="AI116" s="63"/>
      <c r="AJ116" s="267"/>
      <c r="AK116" s="63"/>
      <c r="AL116" s="267"/>
      <c r="AM116" s="63"/>
      <c r="AN116" s="267"/>
      <c r="AO116" s="63"/>
      <c r="AP116" s="267"/>
      <c r="AQ116" s="63"/>
      <c r="AR116" s="267"/>
      <c r="AS116" s="63"/>
      <c r="AT116" s="267"/>
      <c r="AU116" s="63"/>
      <c r="AV116" s="267"/>
      <c r="AW116" s="63"/>
      <c r="AX116" s="267"/>
      <c r="AY116" s="63"/>
      <c r="AZ116" s="267"/>
      <c r="BA116" s="63"/>
      <c r="BB116" s="267"/>
      <c r="BC116" s="63"/>
      <c r="BD116" s="267"/>
      <c r="BE116" s="63"/>
      <c r="BF116" s="267"/>
      <c r="BG116" s="63"/>
      <c r="BH116" s="267"/>
      <c r="BI116" s="63"/>
      <c r="BJ116" s="267"/>
      <c r="BK116" s="63"/>
      <c r="BL116" s="267"/>
      <c r="BM116" s="63"/>
      <c r="BN116" s="267"/>
      <c r="BO116" s="63"/>
      <c r="BP116" s="267"/>
      <c r="BQ116" s="63"/>
      <c r="BR116" s="267"/>
      <c r="BS116" s="63"/>
      <c r="BT116" s="267"/>
      <c r="BU116" s="63"/>
      <c r="BV116" s="267"/>
      <c r="BW116" s="63"/>
      <c r="BX116" s="267"/>
      <c r="BY116" s="63"/>
      <c r="BZ116" s="267"/>
      <c r="CA116" s="63"/>
      <c r="CB116" s="267"/>
      <c r="CC116" s="63"/>
      <c r="CD116" s="267"/>
      <c r="CE116" s="63"/>
      <c r="CF116" s="267"/>
      <c r="CG116" s="63"/>
      <c r="CH116" s="267"/>
      <c r="CI116" s="63"/>
      <c r="CJ116" s="267"/>
      <c r="CK116" s="63"/>
      <c r="CL116" s="267"/>
      <c r="CM116" s="63"/>
      <c r="CN116" s="267"/>
      <c r="CO116" s="63"/>
      <c r="CP116" s="267"/>
      <c r="CQ116" s="63"/>
      <c r="CR116" s="267"/>
      <c r="CS116" s="63"/>
      <c r="CT116" s="267"/>
      <c r="CU116" s="63"/>
      <c r="CV116" s="267"/>
      <c r="CW116" s="63"/>
      <c r="CX116" s="267"/>
      <c r="CY116" s="63"/>
      <c r="CZ116" s="267"/>
      <c r="DA116" s="63"/>
      <c r="DB116" s="267"/>
      <c r="DC116" s="63"/>
      <c r="DD116" s="267"/>
      <c r="DE116" s="63"/>
      <c r="DF116" s="267"/>
      <c r="DG116" s="63"/>
      <c r="DH116" s="267"/>
      <c r="DI116" s="63"/>
      <c r="DJ116" s="267"/>
      <c r="DK116" s="63"/>
      <c r="DL116" s="267"/>
      <c r="DM116" s="63"/>
      <c r="DN116" s="267"/>
      <c r="DO116" s="63"/>
      <c r="DP116" s="267"/>
      <c r="DQ116" s="63"/>
      <c r="DR116" s="267"/>
      <c r="DS116" s="63"/>
      <c r="DT116" s="267"/>
      <c r="DU116" s="63"/>
      <c r="DV116" s="267"/>
      <c r="DW116" s="63"/>
      <c r="DX116" s="267"/>
      <c r="DY116" s="63"/>
      <c r="DZ116" s="267"/>
      <c r="EA116" s="63"/>
      <c r="EB116" s="267"/>
      <c r="EC116" s="63"/>
      <c r="ED116" s="267"/>
      <c r="EE116" s="63"/>
      <c r="EF116" s="267"/>
      <c r="EG116" s="63"/>
      <c r="EH116" s="267"/>
      <c r="EI116" s="63"/>
      <c r="EJ116" s="267"/>
      <c r="EK116" s="63"/>
      <c r="EL116" s="267"/>
      <c r="EM116" s="63"/>
      <c r="EN116" s="267"/>
      <c r="EO116" s="63"/>
      <c r="EP116" s="267"/>
      <c r="EQ116" s="63"/>
      <c r="ER116" s="267"/>
      <c r="ES116" s="63"/>
      <c r="ET116" s="267"/>
      <c r="EU116" s="63"/>
      <c r="EV116" s="267"/>
      <c r="EW116" s="63"/>
      <c r="EX116" s="267"/>
      <c r="EY116" s="63"/>
      <c r="EZ116" s="267"/>
      <c r="FA116" s="63"/>
      <c r="FB116" s="267"/>
      <c r="FC116" s="63"/>
      <c r="FD116" s="267"/>
      <c r="FE116" s="63"/>
      <c r="FF116" s="267"/>
      <c r="FG116" s="63"/>
    </row>
    <row r="117" spans="1:163" x14ac:dyDescent="0.25">
      <c r="A117" s="363"/>
      <c r="B117" s="638"/>
      <c r="C117" s="638"/>
      <c r="D117" s="267"/>
      <c r="E117" s="268"/>
      <c r="F117" s="267"/>
      <c r="G117" s="268"/>
      <c r="H117" s="267"/>
      <c r="I117" s="268"/>
      <c r="J117" s="267"/>
      <c r="K117" s="268"/>
      <c r="L117" s="267"/>
      <c r="M117" s="268"/>
      <c r="N117" s="267"/>
      <c r="O117" s="268"/>
      <c r="P117" s="267"/>
      <c r="Q117" s="268"/>
      <c r="R117" s="267"/>
      <c r="S117" s="268"/>
      <c r="T117" s="267"/>
      <c r="U117" s="268"/>
      <c r="V117" s="267"/>
      <c r="X117" s="267"/>
      <c r="Y117" s="209"/>
      <c r="Z117" s="267"/>
      <c r="AA117" s="2"/>
      <c r="AB117" s="267"/>
      <c r="AC117" s="63"/>
      <c r="AD117" s="267"/>
      <c r="AE117" s="63"/>
      <c r="AF117" s="267"/>
      <c r="AG117" s="63"/>
      <c r="AH117" s="267"/>
      <c r="AI117" s="63"/>
      <c r="AJ117" s="267"/>
      <c r="AK117" s="63"/>
      <c r="AL117" s="267"/>
      <c r="AM117" s="63"/>
      <c r="AN117" s="267"/>
      <c r="AO117" s="63"/>
      <c r="AP117" s="267"/>
      <c r="AQ117" s="63"/>
      <c r="AR117" s="267"/>
      <c r="AS117" s="63"/>
      <c r="AT117" s="267"/>
      <c r="AU117" s="63"/>
      <c r="AV117" s="267"/>
      <c r="AW117" s="63"/>
      <c r="AX117" s="267"/>
      <c r="AY117" s="63"/>
      <c r="AZ117" s="267"/>
      <c r="BA117" s="63"/>
      <c r="BB117" s="267"/>
      <c r="BC117" s="63"/>
      <c r="BD117" s="267"/>
      <c r="BE117" s="63"/>
      <c r="BF117" s="267"/>
      <c r="BG117" s="63"/>
      <c r="BH117" s="267"/>
      <c r="BI117" s="63"/>
      <c r="BJ117" s="267"/>
      <c r="BK117" s="63"/>
      <c r="BL117" s="267"/>
      <c r="BM117" s="63"/>
      <c r="BN117" s="267"/>
      <c r="BO117" s="63"/>
      <c r="BP117" s="267"/>
      <c r="BQ117" s="63"/>
      <c r="BR117" s="267"/>
      <c r="BS117" s="63"/>
      <c r="BT117" s="267"/>
      <c r="BU117" s="63"/>
      <c r="BV117" s="267"/>
      <c r="BW117" s="63"/>
      <c r="BX117" s="267"/>
      <c r="BY117" s="63"/>
      <c r="BZ117" s="267"/>
      <c r="CA117" s="63"/>
      <c r="CB117" s="267"/>
      <c r="CC117" s="63"/>
      <c r="CD117" s="267"/>
      <c r="CE117" s="63"/>
      <c r="CF117" s="267"/>
      <c r="CG117" s="63"/>
      <c r="CH117" s="267"/>
      <c r="CI117" s="63"/>
      <c r="CJ117" s="267"/>
      <c r="CK117" s="63"/>
      <c r="CL117" s="267"/>
      <c r="CM117" s="63"/>
      <c r="CN117" s="267"/>
      <c r="CO117" s="63"/>
      <c r="CP117" s="267"/>
      <c r="CQ117" s="63"/>
      <c r="CR117" s="267"/>
      <c r="CS117" s="63"/>
      <c r="CT117" s="267"/>
      <c r="CU117" s="63"/>
      <c r="CV117" s="267"/>
      <c r="CW117" s="63"/>
      <c r="CX117" s="267"/>
      <c r="CY117" s="63"/>
      <c r="CZ117" s="267"/>
      <c r="DA117" s="63"/>
      <c r="DB117" s="267"/>
      <c r="DC117" s="63"/>
      <c r="DD117" s="267"/>
      <c r="DE117" s="63"/>
      <c r="DF117" s="267"/>
      <c r="DG117" s="63"/>
      <c r="DH117" s="267"/>
      <c r="DI117" s="63"/>
      <c r="DJ117" s="267"/>
      <c r="DK117" s="63"/>
      <c r="DL117" s="267"/>
      <c r="DM117" s="63"/>
      <c r="DN117" s="267"/>
      <c r="DO117" s="63"/>
      <c r="DP117" s="267"/>
      <c r="DQ117" s="63"/>
      <c r="DR117" s="267"/>
      <c r="DS117" s="63"/>
      <c r="DT117" s="267"/>
      <c r="DU117" s="63"/>
      <c r="DV117" s="267"/>
      <c r="DW117" s="63"/>
      <c r="DX117" s="267"/>
      <c r="DY117" s="63"/>
      <c r="DZ117" s="267"/>
      <c r="EA117" s="63"/>
      <c r="EB117" s="267"/>
      <c r="EC117" s="63"/>
      <c r="ED117" s="267"/>
      <c r="EE117" s="63"/>
      <c r="EF117" s="267"/>
      <c r="EG117" s="63"/>
      <c r="EH117" s="267"/>
      <c r="EI117" s="63"/>
      <c r="EJ117" s="267"/>
      <c r="EK117" s="63"/>
      <c r="EL117" s="267"/>
      <c r="EM117" s="63"/>
      <c r="EN117" s="267"/>
      <c r="EO117" s="63"/>
      <c r="EP117" s="267"/>
      <c r="EQ117" s="63"/>
      <c r="ER117" s="267"/>
      <c r="ES117" s="63"/>
      <c r="ET117" s="267"/>
      <c r="EU117" s="63"/>
      <c r="EV117" s="267"/>
      <c r="EW117" s="63"/>
      <c r="EX117" s="267"/>
      <c r="EY117" s="63"/>
      <c r="EZ117" s="267"/>
      <c r="FA117" s="63"/>
      <c r="FB117" s="267"/>
      <c r="FC117" s="63"/>
      <c r="FD117" s="267"/>
      <c r="FE117" s="63"/>
      <c r="FF117" s="267"/>
      <c r="FG117" s="63"/>
    </row>
    <row r="118" spans="1:163" ht="45" x14ac:dyDescent="0.25">
      <c r="A118" s="363"/>
      <c r="B118" s="725" t="s">
        <v>1545</v>
      </c>
      <c r="C118" s="347" t="s">
        <v>1582</v>
      </c>
      <c r="D118" s="53"/>
      <c r="E118" s="268"/>
      <c r="F118" s="53"/>
      <c r="G118" s="268"/>
      <c r="H118" s="53"/>
      <c r="I118" s="268"/>
      <c r="J118" s="53"/>
      <c r="K118" s="268"/>
      <c r="L118" s="53"/>
      <c r="M118" s="268"/>
      <c r="N118" s="53"/>
      <c r="O118" s="268"/>
      <c r="P118" s="53"/>
      <c r="Q118" s="268"/>
      <c r="R118" s="53"/>
      <c r="S118" s="268"/>
      <c r="T118" s="53"/>
      <c r="U118" s="268"/>
      <c r="V118" s="53"/>
      <c r="X118" s="53"/>
      <c r="Y118" s="209"/>
      <c r="Z118" s="53"/>
      <c r="AA118" s="2"/>
      <c r="AB118" s="53"/>
      <c r="AC118" s="63"/>
      <c r="AD118" s="53"/>
      <c r="AE118" s="63"/>
      <c r="AF118" s="53"/>
      <c r="AG118" s="63"/>
      <c r="AH118" s="53"/>
      <c r="AI118" s="63"/>
      <c r="AJ118" s="53"/>
      <c r="AK118" s="63"/>
      <c r="AL118" s="53"/>
      <c r="AM118" s="63"/>
      <c r="AN118" s="53"/>
      <c r="AO118" s="63"/>
      <c r="AP118" s="53"/>
      <c r="AQ118" s="63"/>
      <c r="AR118" s="53"/>
      <c r="AS118" s="63"/>
      <c r="AT118" s="53"/>
      <c r="AU118" s="63"/>
      <c r="AV118" s="53"/>
      <c r="AW118" s="63"/>
      <c r="AX118" s="53"/>
      <c r="AY118" s="63"/>
      <c r="AZ118" s="53"/>
      <c r="BA118" s="63"/>
      <c r="BB118" s="53"/>
      <c r="BC118" s="63"/>
      <c r="BD118" s="53"/>
      <c r="BE118" s="63"/>
      <c r="BF118" s="53"/>
      <c r="BG118" s="63"/>
      <c r="BH118" s="53"/>
      <c r="BI118" s="63"/>
      <c r="BJ118" s="53"/>
      <c r="BK118" s="63"/>
      <c r="BL118" s="53"/>
      <c r="BM118" s="63"/>
      <c r="BN118" s="53"/>
      <c r="BO118" s="63"/>
      <c r="BP118" s="53"/>
      <c r="BQ118" s="63"/>
      <c r="BR118" s="53"/>
      <c r="BS118" s="63"/>
      <c r="BT118" s="53"/>
      <c r="BU118" s="63"/>
      <c r="BV118" s="53"/>
      <c r="BW118" s="63"/>
      <c r="BX118" s="53"/>
      <c r="BY118" s="63"/>
      <c r="BZ118" s="53"/>
      <c r="CA118" s="63"/>
      <c r="CB118" s="53"/>
      <c r="CC118" s="63"/>
      <c r="CD118" s="53"/>
      <c r="CE118" s="63"/>
      <c r="CF118" s="53"/>
      <c r="CG118" s="63"/>
      <c r="CH118" s="53"/>
      <c r="CI118" s="63"/>
      <c r="CJ118" s="53"/>
      <c r="CK118" s="63"/>
      <c r="CL118" s="53"/>
      <c r="CM118" s="63"/>
      <c r="CN118" s="53"/>
      <c r="CO118" s="63"/>
      <c r="CP118" s="53"/>
      <c r="CQ118" s="63"/>
      <c r="CR118" s="53"/>
      <c r="CS118" s="63"/>
      <c r="CT118" s="53"/>
      <c r="CU118" s="63"/>
      <c r="CV118" s="53"/>
      <c r="CW118" s="63"/>
      <c r="CX118" s="53"/>
      <c r="CY118" s="63"/>
      <c r="CZ118" s="53"/>
      <c r="DA118" s="63"/>
      <c r="DB118" s="53"/>
      <c r="DC118" s="63"/>
      <c r="DD118" s="53"/>
      <c r="DE118" s="63"/>
      <c r="DF118" s="53"/>
      <c r="DG118" s="63"/>
      <c r="DH118" s="53"/>
      <c r="DI118" s="63"/>
      <c r="DJ118" s="53"/>
      <c r="DK118" s="63"/>
      <c r="DL118" s="53"/>
      <c r="DM118" s="63"/>
      <c r="DN118" s="53"/>
      <c r="DO118" s="63"/>
      <c r="DP118" s="53"/>
      <c r="DQ118" s="63"/>
      <c r="DR118" s="53"/>
      <c r="DS118" s="63"/>
      <c r="DT118" s="53"/>
      <c r="DU118" s="63"/>
      <c r="DV118" s="53"/>
      <c r="DW118" s="63"/>
      <c r="DX118" s="53"/>
      <c r="DY118" s="63"/>
      <c r="DZ118" s="53"/>
      <c r="EA118" s="63"/>
      <c r="EB118" s="53"/>
      <c r="EC118" s="63"/>
      <c r="ED118" s="53"/>
      <c r="EE118" s="63"/>
      <c r="EF118" s="53"/>
      <c r="EG118" s="63"/>
      <c r="EH118" s="53"/>
      <c r="EI118" s="63"/>
      <c r="EJ118" s="53"/>
      <c r="EK118" s="63"/>
      <c r="EL118" s="53"/>
      <c r="EM118" s="63"/>
      <c r="EN118" s="53"/>
      <c r="EO118" s="63"/>
      <c r="EP118" s="53"/>
      <c r="EQ118" s="63"/>
      <c r="ER118" s="53"/>
      <c r="ES118" s="63"/>
      <c r="ET118" s="53"/>
      <c r="EU118" s="63"/>
      <c r="EV118" s="53"/>
      <c r="EW118" s="63"/>
      <c r="EX118" s="53"/>
      <c r="EY118" s="63"/>
      <c r="EZ118" s="53"/>
      <c r="FA118" s="63"/>
      <c r="FB118" s="53"/>
      <c r="FC118" s="63"/>
      <c r="FD118" s="53"/>
      <c r="FE118" s="63"/>
      <c r="FF118" s="53"/>
      <c r="FG118" s="63"/>
    </row>
    <row r="119" spans="1:163" ht="15.75" thickBot="1" x14ac:dyDescent="0.3">
      <c r="A119" s="363"/>
      <c r="B119" s="721"/>
      <c r="C119" s="347"/>
      <c r="D119" s="267"/>
      <c r="E119" s="268"/>
      <c r="F119" s="267"/>
      <c r="G119" s="268"/>
      <c r="H119" s="267"/>
      <c r="I119" s="268"/>
      <c r="J119" s="267"/>
      <c r="K119" s="268"/>
      <c r="L119" s="267"/>
      <c r="M119" s="268"/>
      <c r="N119" s="267"/>
      <c r="O119" s="268"/>
      <c r="P119" s="267"/>
      <c r="Q119" s="268"/>
      <c r="R119" s="267"/>
      <c r="S119" s="268"/>
      <c r="T119" s="267"/>
      <c r="U119" s="268"/>
      <c r="V119" s="267"/>
      <c r="X119" s="267"/>
      <c r="Y119" s="209"/>
      <c r="Z119" s="267"/>
      <c r="AA119" s="2"/>
      <c r="AB119" s="267"/>
      <c r="AC119" s="63"/>
      <c r="AD119" s="267"/>
      <c r="AE119" s="63"/>
      <c r="AF119" s="267"/>
      <c r="AG119" s="63"/>
      <c r="AH119" s="267"/>
      <c r="AI119" s="63"/>
      <c r="AJ119" s="267"/>
      <c r="AK119" s="63"/>
      <c r="AL119" s="267"/>
      <c r="AM119" s="63"/>
      <c r="AN119" s="267"/>
      <c r="AO119" s="63"/>
      <c r="AP119" s="267"/>
      <c r="AQ119" s="63"/>
      <c r="AR119" s="267"/>
      <c r="AS119" s="63"/>
      <c r="AT119" s="267"/>
      <c r="AU119" s="63"/>
      <c r="AV119" s="267"/>
      <c r="AW119" s="63"/>
      <c r="AX119" s="267"/>
      <c r="AY119" s="63"/>
      <c r="AZ119" s="267"/>
      <c r="BA119" s="63"/>
      <c r="BB119" s="267"/>
      <c r="BC119" s="63"/>
      <c r="BD119" s="267"/>
      <c r="BE119" s="63"/>
      <c r="BF119" s="267"/>
      <c r="BG119" s="63"/>
      <c r="BH119" s="267"/>
      <c r="BI119" s="63"/>
      <c r="BJ119" s="267"/>
      <c r="BK119" s="63"/>
      <c r="BL119" s="267"/>
      <c r="BM119" s="63"/>
      <c r="BN119" s="267"/>
      <c r="BO119" s="63"/>
      <c r="BP119" s="267"/>
      <c r="BQ119" s="63"/>
      <c r="BR119" s="267"/>
      <c r="BS119" s="63"/>
      <c r="BT119" s="267"/>
      <c r="BU119" s="63"/>
      <c r="BV119" s="267"/>
      <c r="BW119" s="63"/>
      <c r="BX119" s="267"/>
      <c r="BY119" s="63"/>
      <c r="BZ119" s="267"/>
      <c r="CA119" s="63"/>
      <c r="CB119" s="267"/>
      <c r="CC119" s="63"/>
      <c r="CD119" s="267"/>
      <c r="CE119" s="63"/>
      <c r="CF119" s="267"/>
      <c r="CG119" s="63"/>
      <c r="CH119" s="267"/>
      <c r="CI119" s="63"/>
      <c r="CJ119" s="267"/>
      <c r="CK119" s="63"/>
      <c r="CL119" s="267"/>
      <c r="CM119" s="63"/>
      <c r="CN119" s="267"/>
      <c r="CO119" s="63"/>
      <c r="CP119" s="267"/>
      <c r="CQ119" s="63"/>
      <c r="CR119" s="267"/>
      <c r="CS119" s="63"/>
      <c r="CT119" s="267"/>
      <c r="CU119" s="63"/>
      <c r="CV119" s="267"/>
      <c r="CW119" s="63"/>
      <c r="CX119" s="267"/>
      <c r="CY119" s="63"/>
      <c r="CZ119" s="267"/>
      <c r="DA119" s="63"/>
      <c r="DB119" s="267"/>
      <c r="DC119" s="63"/>
      <c r="DD119" s="267"/>
      <c r="DE119" s="63"/>
      <c r="DF119" s="267"/>
      <c r="DG119" s="63"/>
      <c r="DH119" s="267"/>
      <c r="DI119" s="63"/>
      <c r="DJ119" s="267"/>
      <c r="DK119" s="63"/>
      <c r="DL119" s="267"/>
      <c r="DM119" s="63"/>
      <c r="DN119" s="267"/>
      <c r="DO119" s="63"/>
      <c r="DP119" s="267"/>
      <c r="DQ119" s="63"/>
      <c r="DR119" s="267"/>
      <c r="DS119" s="63"/>
      <c r="DT119" s="267"/>
      <c r="DU119" s="63"/>
      <c r="DV119" s="267"/>
      <c r="DW119" s="63"/>
      <c r="DX119" s="267"/>
      <c r="DY119" s="63"/>
      <c r="DZ119" s="267"/>
      <c r="EA119" s="63"/>
      <c r="EB119" s="267"/>
      <c r="EC119" s="63"/>
      <c r="ED119" s="267"/>
      <c r="EE119" s="63"/>
      <c r="EF119" s="267"/>
      <c r="EG119" s="63"/>
      <c r="EH119" s="267"/>
      <c r="EI119" s="63"/>
      <c r="EJ119" s="267"/>
      <c r="EK119" s="63"/>
      <c r="EL119" s="267"/>
      <c r="EM119" s="63"/>
      <c r="EN119" s="267"/>
      <c r="EO119" s="63"/>
      <c r="EP119" s="267"/>
      <c r="EQ119" s="63"/>
      <c r="ER119" s="267"/>
      <c r="ES119" s="63"/>
      <c r="ET119" s="267"/>
      <c r="EU119" s="63"/>
      <c r="EV119" s="267"/>
      <c r="EW119" s="63"/>
      <c r="EX119" s="267"/>
      <c r="EY119" s="63"/>
      <c r="EZ119" s="267"/>
      <c r="FA119" s="63"/>
      <c r="FB119" s="267"/>
      <c r="FC119" s="63"/>
      <c r="FD119" s="267"/>
      <c r="FE119" s="63"/>
      <c r="FF119" s="267"/>
      <c r="FG119" s="63"/>
    </row>
    <row r="120" spans="1:163" ht="30.75" thickBot="1" x14ac:dyDescent="0.3">
      <c r="A120" s="363"/>
      <c r="B120" s="725" t="s">
        <v>1546</v>
      </c>
      <c r="C120" s="347" t="s">
        <v>1547</v>
      </c>
      <c r="D120" s="47"/>
      <c r="E120" s="268"/>
      <c r="F120" s="47"/>
      <c r="G120" s="268"/>
      <c r="H120" s="47"/>
      <c r="I120" s="268"/>
      <c r="J120" s="47"/>
      <c r="K120" s="268"/>
      <c r="L120" s="47"/>
      <c r="M120" s="268"/>
      <c r="N120" s="47"/>
      <c r="O120" s="268"/>
      <c r="P120" s="47"/>
      <c r="Q120" s="268"/>
      <c r="R120" s="47"/>
      <c r="S120" s="268"/>
      <c r="T120" s="47"/>
      <c r="U120" s="268"/>
      <c r="V120" s="47"/>
      <c r="X120" s="47"/>
      <c r="Y120" s="209"/>
      <c r="Z120" s="47"/>
      <c r="AA120" s="2"/>
      <c r="AB120" s="47"/>
      <c r="AC120" s="63"/>
      <c r="AD120" s="47"/>
      <c r="AE120" s="63"/>
      <c r="AF120" s="47"/>
      <c r="AG120" s="63"/>
      <c r="AH120" s="47"/>
      <c r="AI120" s="63"/>
      <c r="AJ120" s="47"/>
      <c r="AK120" s="63"/>
      <c r="AL120" s="47"/>
      <c r="AM120" s="63"/>
      <c r="AN120" s="47"/>
      <c r="AO120" s="63"/>
      <c r="AP120" s="47"/>
      <c r="AQ120" s="63"/>
      <c r="AR120" s="47"/>
      <c r="AS120" s="63"/>
      <c r="AT120" s="47"/>
      <c r="AU120" s="63"/>
      <c r="AV120" s="47"/>
      <c r="AW120" s="63"/>
      <c r="AX120" s="47"/>
      <c r="AY120" s="63"/>
      <c r="AZ120" s="47"/>
      <c r="BA120" s="63"/>
      <c r="BB120" s="47"/>
      <c r="BC120" s="63"/>
      <c r="BD120" s="47"/>
      <c r="BE120" s="63"/>
      <c r="BF120" s="47"/>
      <c r="BG120" s="63"/>
      <c r="BH120" s="47"/>
      <c r="BI120" s="63"/>
      <c r="BJ120" s="47"/>
      <c r="BK120" s="63"/>
      <c r="BL120" s="47"/>
      <c r="BM120" s="63"/>
      <c r="BN120" s="47"/>
      <c r="BO120" s="63"/>
      <c r="BP120" s="47"/>
      <c r="BQ120" s="63"/>
      <c r="BR120" s="47"/>
      <c r="BS120" s="63"/>
      <c r="BT120" s="47"/>
      <c r="BU120" s="63"/>
      <c r="BV120" s="47"/>
      <c r="BW120" s="63"/>
      <c r="BX120" s="47"/>
      <c r="BY120" s="63"/>
      <c r="BZ120" s="47"/>
      <c r="CA120" s="63"/>
      <c r="CB120" s="47"/>
      <c r="CC120" s="63"/>
      <c r="CD120" s="47"/>
      <c r="CE120" s="63"/>
      <c r="CF120" s="47"/>
      <c r="CG120" s="63"/>
      <c r="CH120" s="47"/>
      <c r="CI120" s="63"/>
      <c r="CJ120" s="47"/>
      <c r="CK120" s="63"/>
      <c r="CL120" s="47"/>
      <c r="CM120" s="63"/>
      <c r="CN120" s="47"/>
      <c r="CO120" s="63"/>
      <c r="CP120" s="47"/>
      <c r="CQ120" s="63"/>
      <c r="CR120" s="47"/>
      <c r="CS120" s="63"/>
      <c r="CT120" s="47"/>
      <c r="CU120" s="63"/>
      <c r="CV120" s="47"/>
      <c r="CW120" s="63"/>
      <c r="CX120" s="47"/>
      <c r="CY120" s="63"/>
      <c r="CZ120" s="47"/>
      <c r="DA120" s="63"/>
      <c r="DB120" s="47"/>
      <c r="DC120" s="63"/>
      <c r="DD120" s="47"/>
      <c r="DE120" s="63"/>
      <c r="DF120" s="47"/>
      <c r="DG120" s="63"/>
      <c r="DH120" s="47"/>
      <c r="DI120" s="63"/>
      <c r="DJ120" s="47"/>
      <c r="DK120" s="63"/>
      <c r="DL120" s="47"/>
      <c r="DM120" s="63"/>
      <c r="DN120" s="47"/>
      <c r="DO120" s="63"/>
      <c r="DP120" s="47"/>
      <c r="DQ120" s="63"/>
      <c r="DR120" s="47"/>
      <c r="DS120" s="63"/>
      <c r="DT120" s="47"/>
      <c r="DU120" s="63"/>
      <c r="DV120" s="47"/>
      <c r="DW120" s="63"/>
      <c r="DX120" s="47"/>
      <c r="DY120" s="63"/>
      <c r="DZ120" s="47"/>
      <c r="EA120" s="63"/>
      <c r="EB120" s="47"/>
      <c r="EC120" s="63"/>
      <c r="ED120" s="47"/>
      <c r="EE120" s="63"/>
      <c r="EF120" s="47"/>
      <c r="EG120" s="63"/>
      <c r="EH120" s="47"/>
      <c r="EI120" s="63"/>
      <c r="EJ120" s="47"/>
      <c r="EK120" s="63"/>
      <c r="EL120" s="47"/>
      <c r="EM120" s="63"/>
      <c r="EN120" s="47"/>
      <c r="EO120" s="63"/>
      <c r="EP120" s="47"/>
      <c r="EQ120" s="63"/>
      <c r="ER120" s="47"/>
      <c r="ES120" s="63"/>
      <c r="ET120" s="47"/>
      <c r="EU120" s="63"/>
      <c r="EV120" s="47"/>
      <c r="EW120" s="63"/>
      <c r="EX120" s="47"/>
      <c r="EY120" s="63"/>
      <c r="EZ120" s="47"/>
      <c r="FA120" s="63"/>
      <c r="FB120" s="47"/>
      <c r="FC120" s="63"/>
      <c r="FD120" s="47"/>
      <c r="FE120" s="63"/>
      <c r="FF120" s="47"/>
      <c r="FG120" s="63"/>
    </row>
    <row r="121" spans="1:163" x14ac:dyDescent="0.25">
      <c r="A121" s="363"/>
      <c r="B121" s="638"/>
      <c r="C121" s="638"/>
      <c r="D121" s="267"/>
      <c r="E121" s="268"/>
      <c r="F121" s="267"/>
      <c r="G121" s="268"/>
      <c r="H121" s="267"/>
      <c r="I121" s="268"/>
      <c r="J121" s="267"/>
      <c r="K121" s="268"/>
      <c r="L121" s="267"/>
      <c r="M121" s="268"/>
      <c r="N121" s="267"/>
      <c r="O121" s="268"/>
      <c r="P121" s="267"/>
      <c r="Q121" s="268"/>
      <c r="R121" s="267"/>
      <c r="S121" s="268"/>
      <c r="T121" s="267"/>
      <c r="U121" s="268"/>
      <c r="V121" s="267"/>
      <c r="X121" s="332"/>
      <c r="Y121" s="209"/>
      <c r="Z121" s="209"/>
      <c r="AA121" s="2"/>
      <c r="AB121" s="2"/>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63"/>
      <c r="BM121" s="63"/>
      <c r="BN121" s="63"/>
      <c r="BO121" s="63"/>
      <c r="BP121" s="63"/>
      <c r="BQ121" s="63"/>
      <c r="BR121" s="63"/>
      <c r="BS121" s="63"/>
      <c r="BT121" s="63"/>
      <c r="BU121" s="63"/>
      <c r="BV121" s="63"/>
      <c r="BW121" s="63"/>
      <c r="BX121" s="63"/>
      <c r="BY121" s="63"/>
      <c r="BZ121" s="63"/>
      <c r="CA121" s="63"/>
      <c r="CB121" s="63"/>
      <c r="CC121" s="63"/>
      <c r="CD121" s="63"/>
      <c r="CE121" s="63"/>
      <c r="CF121" s="63"/>
      <c r="CG121" s="63"/>
      <c r="CH121" s="63"/>
      <c r="CI121" s="63"/>
      <c r="CJ121" s="63"/>
      <c r="CK121" s="63"/>
      <c r="CL121" s="63"/>
      <c r="CM121" s="63"/>
      <c r="CN121" s="63"/>
      <c r="CO121" s="63"/>
      <c r="CP121" s="63"/>
      <c r="CQ121" s="63"/>
      <c r="CR121" s="63"/>
      <c r="CS121" s="63"/>
      <c r="CT121" s="63"/>
      <c r="CU121" s="63"/>
      <c r="CV121" s="63"/>
      <c r="CW121" s="63"/>
      <c r="CX121" s="63"/>
      <c r="CY121" s="63"/>
      <c r="CZ121" s="63"/>
      <c r="DA121" s="63"/>
      <c r="DB121" s="63"/>
      <c r="DC121" s="63"/>
      <c r="DD121" s="63"/>
      <c r="DE121" s="63"/>
      <c r="DF121" s="63"/>
      <c r="DG121" s="63"/>
      <c r="DH121" s="63"/>
      <c r="DI121" s="63"/>
      <c r="DJ121" s="63"/>
      <c r="DK121" s="63"/>
      <c r="DL121" s="63"/>
      <c r="DM121" s="63"/>
      <c r="DN121" s="63"/>
      <c r="DO121" s="63"/>
      <c r="DP121" s="63"/>
      <c r="DQ121" s="63"/>
      <c r="DR121" s="63"/>
      <c r="DS121" s="63"/>
      <c r="DT121" s="63"/>
      <c r="DU121" s="63"/>
      <c r="DV121" s="63"/>
      <c r="DW121" s="63"/>
      <c r="DX121" s="63"/>
      <c r="DY121" s="63"/>
      <c r="DZ121" s="63"/>
      <c r="EA121" s="63"/>
      <c r="EB121" s="63"/>
      <c r="EC121" s="63"/>
      <c r="ED121" s="63"/>
      <c r="EE121" s="63"/>
      <c r="EF121" s="63"/>
      <c r="EG121" s="63"/>
      <c r="EH121" s="63"/>
      <c r="EI121" s="63"/>
      <c r="EJ121" s="63"/>
      <c r="EK121" s="63"/>
      <c r="EL121" s="63"/>
      <c r="EM121" s="63"/>
      <c r="EN121" s="63"/>
      <c r="EO121" s="63"/>
      <c r="EP121" s="63"/>
      <c r="EQ121" s="63"/>
      <c r="ER121" s="63"/>
      <c r="ES121" s="63"/>
      <c r="ET121" s="63"/>
      <c r="EU121" s="63"/>
      <c r="EV121" s="63"/>
      <c r="EW121" s="63"/>
      <c r="EX121" s="63"/>
      <c r="EY121" s="63"/>
      <c r="EZ121" s="63"/>
      <c r="FA121" s="63"/>
      <c r="FB121" s="63"/>
      <c r="FC121" s="63"/>
      <c r="FD121" s="63"/>
      <c r="FE121" s="63"/>
      <c r="FF121" s="63"/>
      <c r="FG121" s="63"/>
    </row>
    <row r="122" spans="1:163" ht="30" x14ac:dyDescent="0.25">
      <c r="A122" s="363"/>
      <c r="B122" s="725" t="s">
        <v>1548</v>
      </c>
      <c r="C122" s="347" t="s">
        <v>1586</v>
      </c>
      <c r="D122" s="53"/>
      <c r="E122" s="268"/>
      <c r="F122" s="53"/>
      <c r="G122" s="268"/>
      <c r="H122" s="53"/>
      <c r="I122" s="268"/>
      <c r="J122" s="53"/>
      <c r="K122" s="268"/>
      <c r="L122" s="53"/>
      <c r="M122" s="268"/>
      <c r="N122" s="53"/>
      <c r="O122" s="268"/>
      <c r="P122" s="53"/>
      <c r="Q122" s="268"/>
      <c r="R122" s="53"/>
      <c r="S122" s="268"/>
      <c r="T122" s="53"/>
      <c r="U122" s="268"/>
      <c r="V122" s="53"/>
      <c r="X122" s="53"/>
      <c r="Y122" s="209"/>
      <c r="Z122" s="53"/>
      <c r="AA122" s="2"/>
      <c r="AB122" s="53"/>
      <c r="AC122" s="63"/>
      <c r="AD122" s="53"/>
      <c r="AE122" s="63"/>
      <c r="AF122" s="53"/>
      <c r="AG122" s="63"/>
      <c r="AH122" s="53"/>
      <c r="AI122" s="63"/>
      <c r="AJ122" s="53"/>
      <c r="AK122" s="63"/>
      <c r="AL122" s="53"/>
      <c r="AM122" s="63"/>
      <c r="AN122" s="53"/>
      <c r="AO122" s="63"/>
      <c r="AP122" s="53"/>
      <c r="AQ122" s="63"/>
      <c r="AR122" s="53"/>
      <c r="AS122" s="63"/>
      <c r="AT122" s="53"/>
      <c r="AU122" s="63"/>
      <c r="AV122" s="53"/>
      <c r="AW122" s="63"/>
      <c r="AX122" s="53"/>
      <c r="AY122" s="63"/>
      <c r="AZ122" s="53"/>
      <c r="BA122" s="63"/>
      <c r="BB122" s="53"/>
      <c r="BC122" s="63"/>
      <c r="BD122" s="53"/>
      <c r="BE122" s="63"/>
      <c r="BF122" s="53"/>
      <c r="BG122" s="63"/>
      <c r="BH122" s="53"/>
      <c r="BI122" s="63"/>
      <c r="BJ122" s="53"/>
      <c r="BK122" s="63"/>
      <c r="BL122" s="53"/>
      <c r="BM122" s="63"/>
      <c r="BN122" s="53"/>
      <c r="BO122" s="63"/>
      <c r="BP122" s="53"/>
      <c r="BQ122" s="63"/>
      <c r="BR122" s="53"/>
      <c r="BS122" s="63"/>
      <c r="BT122" s="53"/>
      <c r="BU122" s="63"/>
      <c r="BV122" s="53"/>
      <c r="BW122" s="63"/>
      <c r="BX122" s="53"/>
      <c r="BY122" s="63"/>
      <c r="BZ122" s="53"/>
      <c r="CA122" s="63"/>
      <c r="CB122" s="53"/>
      <c r="CC122" s="63"/>
      <c r="CD122" s="53"/>
      <c r="CE122" s="63"/>
      <c r="CF122" s="53"/>
      <c r="CG122" s="63"/>
      <c r="CH122" s="53"/>
      <c r="CI122" s="63"/>
      <c r="CJ122" s="53"/>
      <c r="CK122" s="63"/>
      <c r="CL122" s="53"/>
      <c r="CM122" s="63"/>
      <c r="CN122" s="53"/>
      <c r="CO122" s="63"/>
      <c r="CP122" s="53"/>
      <c r="CQ122" s="63"/>
      <c r="CR122" s="53"/>
      <c r="CS122" s="63"/>
      <c r="CT122" s="53"/>
      <c r="CU122" s="63"/>
      <c r="CV122" s="53"/>
      <c r="CW122" s="63"/>
      <c r="CX122" s="53"/>
      <c r="CY122" s="63"/>
      <c r="CZ122" s="53"/>
      <c r="DA122" s="63"/>
      <c r="DB122" s="53"/>
      <c r="DC122" s="63"/>
      <c r="DD122" s="53"/>
      <c r="DE122" s="63"/>
      <c r="DF122" s="53"/>
      <c r="DG122" s="63"/>
      <c r="DH122" s="53"/>
      <c r="DI122" s="63"/>
      <c r="DJ122" s="53"/>
      <c r="DK122" s="63"/>
      <c r="DL122" s="53"/>
      <c r="DM122" s="63"/>
      <c r="DN122" s="53"/>
      <c r="DO122" s="63"/>
      <c r="DP122" s="53"/>
      <c r="DQ122" s="63"/>
      <c r="DR122" s="53"/>
      <c r="DS122" s="63"/>
      <c r="DT122" s="53"/>
      <c r="DU122" s="63"/>
      <c r="DV122" s="53"/>
      <c r="DW122" s="63"/>
      <c r="DX122" s="53"/>
      <c r="DY122" s="63"/>
      <c r="DZ122" s="53"/>
      <c r="EA122" s="63"/>
      <c r="EB122" s="53"/>
      <c r="EC122" s="63"/>
      <c r="ED122" s="53"/>
      <c r="EE122" s="63"/>
      <c r="EF122" s="53"/>
      <c r="EG122" s="63"/>
      <c r="EH122" s="53"/>
      <c r="EI122" s="63"/>
      <c r="EJ122" s="53"/>
      <c r="EK122" s="63"/>
      <c r="EL122" s="53"/>
      <c r="EM122" s="63"/>
      <c r="EN122" s="53"/>
      <c r="EO122" s="63"/>
      <c r="EP122" s="53"/>
      <c r="EQ122" s="63"/>
      <c r="ER122" s="53"/>
      <c r="ES122" s="63"/>
      <c r="ET122" s="53"/>
      <c r="EU122" s="63"/>
      <c r="EV122" s="53"/>
      <c r="EW122" s="63"/>
      <c r="EX122" s="53"/>
      <c r="EY122" s="63"/>
      <c r="EZ122" s="53"/>
      <c r="FA122" s="63"/>
      <c r="FB122" s="53"/>
      <c r="FC122" s="63"/>
      <c r="FD122" s="53"/>
      <c r="FE122" s="63"/>
      <c r="FF122" s="53"/>
      <c r="FG122" s="63"/>
    </row>
    <row r="123" spans="1:163" ht="15.75" thickBot="1" x14ac:dyDescent="0.3">
      <c r="A123" s="363"/>
      <c r="B123" s="638"/>
      <c r="C123" s="638"/>
      <c r="D123" s="267"/>
      <c r="E123" s="268"/>
      <c r="F123" s="267"/>
      <c r="G123" s="268"/>
      <c r="H123" s="267"/>
      <c r="I123" s="268"/>
      <c r="J123" s="267"/>
      <c r="K123" s="268"/>
      <c r="L123" s="267"/>
      <c r="M123" s="268"/>
      <c r="N123" s="267"/>
      <c r="O123" s="268"/>
      <c r="P123" s="267"/>
      <c r="Q123" s="268"/>
      <c r="R123" s="267"/>
      <c r="S123" s="268"/>
      <c r="T123" s="267"/>
      <c r="U123" s="268"/>
      <c r="V123" s="267"/>
      <c r="X123" s="267"/>
      <c r="Y123" s="209"/>
      <c r="Z123" s="267"/>
      <c r="AA123" s="2"/>
      <c r="AB123" s="267"/>
      <c r="AC123" s="63"/>
      <c r="AD123" s="267"/>
      <c r="AE123" s="63"/>
      <c r="AF123" s="267"/>
      <c r="AG123" s="63"/>
      <c r="AH123" s="267"/>
      <c r="AI123" s="63"/>
      <c r="AJ123" s="267"/>
      <c r="AK123" s="63"/>
      <c r="AL123" s="267"/>
      <c r="AM123" s="63"/>
      <c r="AN123" s="267"/>
      <c r="AO123" s="63"/>
      <c r="AP123" s="267"/>
      <c r="AQ123" s="63"/>
      <c r="AR123" s="267"/>
      <c r="AS123" s="63"/>
      <c r="AT123" s="267"/>
      <c r="AU123" s="63"/>
      <c r="AV123" s="267"/>
      <c r="AW123" s="63"/>
      <c r="AX123" s="267"/>
      <c r="AY123" s="63"/>
      <c r="AZ123" s="267"/>
      <c r="BA123" s="63"/>
      <c r="BB123" s="267"/>
      <c r="BC123" s="63"/>
      <c r="BD123" s="267"/>
      <c r="BE123" s="63"/>
      <c r="BF123" s="267"/>
      <c r="BG123" s="63"/>
      <c r="BH123" s="267"/>
      <c r="BI123" s="63"/>
      <c r="BJ123" s="267"/>
      <c r="BK123" s="63"/>
      <c r="BL123" s="267"/>
      <c r="BM123" s="63"/>
      <c r="BN123" s="267"/>
      <c r="BO123" s="63"/>
      <c r="BP123" s="267"/>
      <c r="BQ123" s="63"/>
      <c r="BR123" s="267"/>
      <c r="BS123" s="63"/>
      <c r="BT123" s="267"/>
      <c r="BU123" s="63"/>
      <c r="BV123" s="267"/>
      <c r="BW123" s="63"/>
      <c r="BX123" s="267"/>
      <c r="BY123" s="63"/>
      <c r="BZ123" s="267"/>
      <c r="CA123" s="63"/>
      <c r="CB123" s="267"/>
      <c r="CC123" s="63"/>
      <c r="CD123" s="267"/>
      <c r="CE123" s="63"/>
      <c r="CF123" s="267"/>
      <c r="CG123" s="63"/>
      <c r="CH123" s="267"/>
      <c r="CI123" s="63"/>
      <c r="CJ123" s="267"/>
      <c r="CK123" s="63"/>
      <c r="CL123" s="267"/>
      <c r="CM123" s="63"/>
      <c r="CN123" s="267"/>
      <c r="CO123" s="63"/>
      <c r="CP123" s="267"/>
      <c r="CQ123" s="63"/>
      <c r="CR123" s="267"/>
      <c r="CS123" s="63"/>
      <c r="CT123" s="267"/>
      <c r="CU123" s="63"/>
      <c r="CV123" s="267"/>
      <c r="CW123" s="63"/>
      <c r="CX123" s="267"/>
      <c r="CY123" s="63"/>
      <c r="CZ123" s="267"/>
      <c r="DA123" s="63"/>
      <c r="DB123" s="267"/>
      <c r="DC123" s="63"/>
      <c r="DD123" s="267"/>
      <c r="DE123" s="63"/>
      <c r="DF123" s="267"/>
      <c r="DG123" s="63"/>
      <c r="DH123" s="267"/>
      <c r="DI123" s="63"/>
      <c r="DJ123" s="267"/>
      <c r="DK123" s="63"/>
      <c r="DL123" s="267"/>
      <c r="DM123" s="63"/>
      <c r="DN123" s="267"/>
      <c r="DO123" s="63"/>
      <c r="DP123" s="267"/>
      <c r="DQ123" s="63"/>
      <c r="DR123" s="267"/>
      <c r="DS123" s="63"/>
      <c r="DT123" s="267"/>
      <c r="DU123" s="63"/>
      <c r="DV123" s="267"/>
      <c r="DW123" s="63"/>
      <c r="DX123" s="267"/>
      <c r="DY123" s="63"/>
      <c r="DZ123" s="267"/>
      <c r="EA123" s="63"/>
      <c r="EB123" s="267"/>
      <c r="EC123" s="63"/>
      <c r="ED123" s="267"/>
      <c r="EE123" s="63"/>
      <c r="EF123" s="267"/>
      <c r="EG123" s="63"/>
      <c r="EH123" s="267"/>
      <c r="EI123" s="63"/>
      <c r="EJ123" s="267"/>
      <c r="EK123" s="63"/>
      <c r="EL123" s="267"/>
      <c r="EM123" s="63"/>
      <c r="EN123" s="267"/>
      <c r="EO123" s="63"/>
      <c r="EP123" s="267"/>
      <c r="EQ123" s="63"/>
      <c r="ER123" s="267"/>
      <c r="ES123" s="63"/>
      <c r="ET123" s="267"/>
      <c r="EU123" s="63"/>
      <c r="EV123" s="267"/>
      <c r="EW123" s="63"/>
      <c r="EX123" s="267"/>
      <c r="EY123" s="63"/>
      <c r="EZ123" s="267"/>
      <c r="FA123" s="63"/>
      <c r="FB123" s="267"/>
      <c r="FC123" s="63"/>
      <c r="FD123" s="267"/>
      <c r="FE123" s="63"/>
      <c r="FF123" s="267"/>
      <c r="FG123" s="63"/>
    </row>
    <row r="124" spans="1:163" ht="45.75" thickBot="1" x14ac:dyDescent="0.3">
      <c r="A124" s="363"/>
      <c r="B124" s="347" t="s">
        <v>1549</v>
      </c>
      <c r="C124" s="347" t="s">
        <v>1578</v>
      </c>
      <c r="D124" s="47"/>
      <c r="E124" s="268"/>
      <c r="F124" s="47"/>
      <c r="G124" s="268"/>
      <c r="H124" s="47"/>
      <c r="I124" s="268"/>
      <c r="J124" s="47"/>
      <c r="K124" s="268"/>
      <c r="L124" s="47"/>
      <c r="M124" s="268"/>
      <c r="N124" s="47"/>
      <c r="O124" s="268"/>
      <c r="P124" s="47"/>
      <c r="Q124" s="268"/>
      <c r="R124" s="47"/>
      <c r="S124" s="268"/>
      <c r="T124" s="47"/>
      <c r="U124" s="268"/>
      <c r="V124" s="47"/>
      <c r="X124" s="47"/>
      <c r="Y124" s="209"/>
      <c r="Z124" s="47"/>
      <c r="AA124" s="2"/>
      <c r="AB124" s="47"/>
      <c r="AC124" s="63"/>
      <c r="AD124" s="47"/>
      <c r="AE124" s="63"/>
      <c r="AF124" s="47"/>
      <c r="AG124" s="63"/>
      <c r="AH124" s="47"/>
      <c r="AI124" s="63"/>
      <c r="AJ124" s="47"/>
      <c r="AK124" s="63"/>
      <c r="AL124" s="47"/>
      <c r="AM124" s="63"/>
      <c r="AN124" s="47"/>
      <c r="AO124" s="63"/>
      <c r="AP124" s="47"/>
      <c r="AQ124" s="63"/>
      <c r="AR124" s="47"/>
      <c r="AS124" s="63"/>
      <c r="AT124" s="47"/>
      <c r="AU124" s="63"/>
      <c r="AV124" s="47"/>
      <c r="AW124" s="63"/>
      <c r="AX124" s="47"/>
      <c r="AY124" s="63"/>
      <c r="AZ124" s="47"/>
      <c r="BA124" s="63"/>
      <c r="BB124" s="47"/>
      <c r="BC124" s="63"/>
      <c r="BD124" s="47"/>
      <c r="BE124" s="63"/>
      <c r="BF124" s="47"/>
      <c r="BG124" s="63"/>
      <c r="BH124" s="47"/>
      <c r="BI124" s="63"/>
      <c r="BJ124" s="47"/>
      <c r="BK124" s="63"/>
      <c r="BL124" s="47"/>
      <c r="BM124" s="63"/>
      <c r="BN124" s="47"/>
      <c r="BO124" s="63"/>
      <c r="BP124" s="47"/>
      <c r="BQ124" s="63"/>
      <c r="BR124" s="47"/>
      <c r="BS124" s="63"/>
      <c r="BT124" s="47"/>
      <c r="BU124" s="63"/>
      <c r="BV124" s="47"/>
      <c r="BW124" s="63"/>
      <c r="BX124" s="47"/>
      <c r="BY124" s="63"/>
      <c r="BZ124" s="47"/>
      <c r="CA124" s="63"/>
      <c r="CB124" s="47"/>
      <c r="CC124" s="63"/>
      <c r="CD124" s="47"/>
      <c r="CE124" s="63"/>
      <c r="CF124" s="47"/>
      <c r="CG124" s="63"/>
      <c r="CH124" s="47"/>
      <c r="CI124" s="63"/>
      <c r="CJ124" s="47"/>
      <c r="CK124" s="63"/>
      <c r="CL124" s="47"/>
      <c r="CM124" s="63"/>
      <c r="CN124" s="47"/>
      <c r="CO124" s="63"/>
      <c r="CP124" s="47"/>
      <c r="CQ124" s="63"/>
      <c r="CR124" s="47"/>
      <c r="CS124" s="63"/>
      <c r="CT124" s="47"/>
      <c r="CU124" s="63"/>
      <c r="CV124" s="47"/>
      <c r="CW124" s="63"/>
      <c r="CX124" s="47"/>
      <c r="CY124" s="63"/>
      <c r="CZ124" s="47"/>
      <c r="DA124" s="63"/>
      <c r="DB124" s="47"/>
      <c r="DC124" s="63"/>
      <c r="DD124" s="47"/>
      <c r="DE124" s="63"/>
      <c r="DF124" s="47"/>
      <c r="DG124" s="63"/>
      <c r="DH124" s="47"/>
      <c r="DI124" s="63"/>
      <c r="DJ124" s="47"/>
      <c r="DK124" s="63"/>
      <c r="DL124" s="47"/>
      <c r="DM124" s="63"/>
      <c r="DN124" s="47"/>
      <c r="DO124" s="63"/>
      <c r="DP124" s="47"/>
      <c r="DQ124" s="63"/>
      <c r="DR124" s="47"/>
      <c r="DS124" s="63"/>
      <c r="DT124" s="47"/>
      <c r="DU124" s="63"/>
      <c r="DV124" s="47"/>
      <c r="DW124" s="63"/>
      <c r="DX124" s="47"/>
      <c r="DY124" s="63"/>
      <c r="DZ124" s="47"/>
      <c r="EA124" s="63"/>
      <c r="EB124" s="47"/>
      <c r="EC124" s="63"/>
      <c r="ED124" s="47"/>
      <c r="EE124" s="63"/>
      <c r="EF124" s="47"/>
      <c r="EG124" s="63"/>
      <c r="EH124" s="47"/>
      <c r="EI124" s="63"/>
      <c r="EJ124" s="47"/>
      <c r="EK124" s="63"/>
      <c r="EL124" s="47"/>
      <c r="EM124" s="63"/>
      <c r="EN124" s="47"/>
      <c r="EO124" s="63"/>
      <c r="EP124" s="47"/>
      <c r="EQ124" s="63"/>
      <c r="ER124" s="47"/>
      <c r="ES124" s="63"/>
      <c r="ET124" s="47"/>
      <c r="EU124" s="63"/>
      <c r="EV124" s="47"/>
      <c r="EW124" s="63"/>
      <c r="EX124" s="47"/>
      <c r="EY124" s="63"/>
      <c r="EZ124" s="47"/>
      <c r="FA124" s="63"/>
      <c r="FB124" s="47"/>
      <c r="FC124" s="63"/>
      <c r="FD124" s="47"/>
      <c r="FE124" s="63"/>
      <c r="FF124" s="47"/>
      <c r="FG124" s="63"/>
    </row>
    <row r="125" spans="1:163" ht="15.75" thickBot="1" x14ac:dyDescent="0.3">
      <c r="A125" s="363"/>
      <c r="B125" s="638"/>
      <c r="C125" s="638"/>
      <c r="D125" s="267"/>
      <c r="E125" s="268"/>
      <c r="F125" s="267"/>
      <c r="G125" s="268"/>
      <c r="H125" s="267"/>
      <c r="I125" s="268"/>
      <c r="J125" s="267"/>
      <c r="K125" s="268"/>
      <c r="L125" s="267"/>
      <c r="M125" s="268"/>
      <c r="N125" s="267"/>
      <c r="O125" s="268"/>
      <c r="P125" s="267"/>
      <c r="Q125" s="268"/>
      <c r="R125" s="267"/>
      <c r="S125" s="268"/>
      <c r="T125" s="267"/>
      <c r="U125" s="268"/>
      <c r="V125" s="267"/>
      <c r="X125" s="332"/>
      <c r="Y125" s="209"/>
      <c r="Z125" s="209"/>
      <c r="AA125" s="2"/>
      <c r="AB125" s="2"/>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c r="BV125" s="63"/>
      <c r="BW125" s="63"/>
      <c r="BX125" s="63"/>
      <c r="BY125" s="63"/>
      <c r="BZ125" s="63"/>
      <c r="CA125" s="63"/>
      <c r="CB125" s="63"/>
      <c r="CC125" s="63"/>
      <c r="CD125" s="63"/>
      <c r="CE125" s="63"/>
      <c r="CF125" s="63"/>
      <c r="CG125" s="63"/>
      <c r="CH125" s="63"/>
      <c r="CI125" s="63"/>
      <c r="CJ125" s="63"/>
      <c r="CK125" s="63"/>
      <c r="CL125" s="63"/>
      <c r="CM125" s="63"/>
      <c r="CN125" s="63"/>
      <c r="CO125" s="63"/>
      <c r="CP125" s="63"/>
      <c r="CQ125" s="63"/>
      <c r="CR125" s="63"/>
      <c r="CS125" s="63"/>
      <c r="CT125" s="63"/>
      <c r="CU125" s="63"/>
      <c r="CV125" s="63"/>
      <c r="CW125" s="63"/>
      <c r="CX125" s="63"/>
      <c r="CY125" s="63"/>
      <c r="CZ125" s="63"/>
      <c r="DA125" s="63"/>
      <c r="DB125" s="63"/>
      <c r="DC125" s="63"/>
      <c r="DD125" s="63"/>
      <c r="DE125" s="63"/>
      <c r="DF125" s="63"/>
      <c r="DG125" s="63"/>
      <c r="DH125" s="63"/>
      <c r="DI125" s="63"/>
      <c r="DJ125" s="63"/>
      <c r="DK125" s="63"/>
      <c r="DL125" s="63"/>
      <c r="DM125" s="63"/>
      <c r="DN125" s="63"/>
      <c r="DO125" s="63"/>
      <c r="DP125" s="63"/>
      <c r="DQ125" s="63"/>
      <c r="DR125" s="63"/>
      <c r="DS125" s="63"/>
      <c r="DT125" s="63"/>
      <c r="DU125" s="63"/>
      <c r="DV125" s="63"/>
      <c r="DW125" s="63"/>
      <c r="DX125" s="63"/>
      <c r="DY125" s="63"/>
      <c r="DZ125" s="63"/>
      <c r="EA125" s="63"/>
      <c r="EB125" s="63"/>
      <c r="EC125" s="63"/>
      <c r="ED125" s="63"/>
      <c r="EE125" s="63"/>
      <c r="EF125" s="63"/>
      <c r="EG125" s="63"/>
      <c r="EH125" s="63"/>
      <c r="EI125" s="63"/>
      <c r="EJ125" s="63"/>
      <c r="EK125" s="63"/>
      <c r="EL125" s="63"/>
      <c r="EM125" s="63"/>
      <c r="EN125" s="63"/>
      <c r="EO125" s="63"/>
      <c r="EP125" s="63"/>
      <c r="EQ125" s="63"/>
      <c r="ER125" s="63"/>
      <c r="ES125" s="63"/>
      <c r="ET125" s="63"/>
      <c r="EU125" s="63"/>
      <c r="EV125" s="63"/>
      <c r="EW125" s="63"/>
      <c r="EX125" s="63"/>
      <c r="EY125" s="63"/>
      <c r="EZ125" s="63"/>
      <c r="FA125" s="63"/>
      <c r="FB125" s="63"/>
      <c r="FC125" s="63"/>
      <c r="FD125" s="63"/>
      <c r="FE125" s="63"/>
      <c r="FF125" s="63"/>
      <c r="FG125" s="63"/>
    </row>
    <row r="126" spans="1:163" ht="75.75" thickBot="1" x14ac:dyDescent="0.3">
      <c r="A126" s="363"/>
      <c r="B126" s="347" t="s">
        <v>1550</v>
      </c>
      <c r="C126" s="347" t="s">
        <v>1579</v>
      </c>
      <c r="D126" s="47"/>
      <c r="E126" s="268"/>
      <c r="F126" s="47"/>
      <c r="G126" s="268"/>
      <c r="H126" s="47"/>
      <c r="I126" s="268"/>
      <c r="J126" s="47"/>
      <c r="K126" s="268"/>
      <c r="L126" s="47"/>
      <c r="M126" s="268"/>
      <c r="N126" s="47"/>
      <c r="O126" s="268"/>
      <c r="P126" s="47"/>
      <c r="Q126" s="268"/>
      <c r="R126" s="47"/>
      <c r="S126" s="268"/>
      <c r="T126" s="47"/>
      <c r="U126" s="268"/>
      <c r="V126" s="47"/>
      <c r="X126" s="47"/>
      <c r="Y126" s="209"/>
      <c r="Z126" s="47"/>
      <c r="AA126" s="2"/>
      <c r="AB126" s="47"/>
      <c r="AC126" s="63"/>
      <c r="AD126" s="47"/>
      <c r="AE126" s="63"/>
      <c r="AF126" s="47"/>
      <c r="AG126" s="63"/>
      <c r="AH126" s="47"/>
      <c r="AI126" s="63"/>
      <c r="AJ126" s="47"/>
      <c r="AK126" s="63"/>
      <c r="AL126" s="47"/>
      <c r="AM126" s="63"/>
      <c r="AN126" s="47"/>
      <c r="AO126" s="63"/>
      <c r="AP126" s="47"/>
      <c r="AQ126" s="63"/>
      <c r="AR126" s="47"/>
      <c r="AS126" s="63"/>
      <c r="AT126" s="47"/>
      <c r="AU126" s="63"/>
      <c r="AV126" s="47"/>
      <c r="AW126" s="63"/>
      <c r="AX126" s="47"/>
      <c r="AY126" s="63"/>
      <c r="AZ126" s="47"/>
      <c r="BA126" s="63"/>
      <c r="BB126" s="47"/>
      <c r="BC126" s="63"/>
      <c r="BD126" s="47"/>
      <c r="BE126" s="63"/>
      <c r="BF126" s="47"/>
      <c r="BG126" s="63"/>
      <c r="BH126" s="47"/>
      <c r="BI126" s="63"/>
      <c r="BJ126" s="47"/>
      <c r="BK126" s="63"/>
      <c r="BL126" s="47"/>
      <c r="BM126" s="63"/>
      <c r="BN126" s="47"/>
      <c r="BO126" s="63"/>
      <c r="BP126" s="47"/>
      <c r="BQ126" s="63"/>
      <c r="BR126" s="47"/>
      <c r="BS126" s="63"/>
      <c r="BT126" s="47"/>
      <c r="BU126" s="63"/>
      <c r="BV126" s="47"/>
      <c r="BW126" s="63"/>
      <c r="BX126" s="47"/>
      <c r="BY126" s="63"/>
      <c r="BZ126" s="47"/>
      <c r="CA126" s="63"/>
      <c r="CB126" s="47"/>
      <c r="CC126" s="63"/>
      <c r="CD126" s="47"/>
      <c r="CE126" s="63"/>
      <c r="CF126" s="47"/>
      <c r="CG126" s="63"/>
      <c r="CH126" s="47"/>
      <c r="CI126" s="63"/>
      <c r="CJ126" s="47"/>
      <c r="CK126" s="63"/>
      <c r="CL126" s="47"/>
      <c r="CM126" s="63"/>
      <c r="CN126" s="47"/>
      <c r="CO126" s="63"/>
      <c r="CP126" s="47"/>
      <c r="CQ126" s="63"/>
      <c r="CR126" s="47"/>
      <c r="CS126" s="63"/>
      <c r="CT126" s="47"/>
      <c r="CU126" s="63"/>
      <c r="CV126" s="47"/>
      <c r="CW126" s="63"/>
      <c r="CX126" s="47"/>
      <c r="CY126" s="63"/>
      <c r="CZ126" s="47"/>
      <c r="DA126" s="63"/>
      <c r="DB126" s="47"/>
      <c r="DC126" s="63"/>
      <c r="DD126" s="47"/>
      <c r="DE126" s="63"/>
      <c r="DF126" s="47"/>
      <c r="DG126" s="63"/>
      <c r="DH126" s="47"/>
      <c r="DI126" s="63"/>
      <c r="DJ126" s="47"/>
      <c r="DK126" s="63"/>
      <c r="DL126" s="47"/>
      <c r="DM126" s="63"/>
      <c r="DN126" s="47"/>
      <c r="DO126" s="63"/>
      <c r="DP126" s="47"/>
      <c r="DQ126" s="63"/>
      <c r="DR126" s="47"/>
      <c r="DS126" s="63"/>
      <c r="DT126" s="47"/>
      <c r="DU126" s="63"/>
      <c r="DV126" s="47"/>
      <c r="DW126" s="63"/>
      <c r="DX126" s="47"/>
      <c r="DY126" s="63"/>
      <c r="DZ126" s="47"/>
      <c r="EA126" s="63"/>
      <c r="EB126" s="47"/>
      <c r="EC126" s="63"/>
      <c r="ED126" s="47"/>
      <c r="EE126" s="63"/>
      <c r="EF126" s="47"/>
      <c r="EG126" s="63"/>
      <c r="EH126" s="47"/>
      <c r="EI126" s="63"/>
      <c r="EJ126" s="47"/>
      <c r="EK126" s="63"/>
      <c r="EL126" s="47"/>
      <c r="EM126" s="63"/>
      <c r="EN126" s="47"/>
      <c r="EO126" s="63"/>
      <c r="EP126" s="47"/>
      <c r="EQ126" s="63"/>
      <c r="ER126" s="47"/>
      <c r="ES126" s="63"/>
      <c r="ET126" s="47"/>
      <c r="EU126" s="63"/>
      <c r="EV126" s="47"/>
      <c r="EW126" s="63"/>
      <c r="EX126" s="47"/>
      <c r="EY126" s="63"/>
      <c r="EZ126" s="47"/>
      <c r="FA126" s="63"/>
      <c r="FB126" s="47"/>
      <c r="FC126" s="63"/>
      <c r="FD126" s="47"/>
      <c r="FE126" s="63"/>
      <c r="FF126" s="47"/>
      <c r="FG126" s="63"/>
    </row>
    <row r="127" spans="1:163" x14ac:dyDescent="0.25">
      <c r="A127" s="363"/>
      <c r="B127" s="638"/>
      <c r="C127" s="638"/>
      <c r="D127" s="267"/>
      <c r="E127" s="268"/>
      <c r="F127" s="267"/>
      <c r="G127" s="268"/>
      <c r="H127" s="267"/>
      <c r="I127" s="268"/>
      <c r="J127" s="267"/>
      <c r="K127" s="268"/>
      <c r="L127" s="267"/>
      <c r="M127" s="268"/>
      <c r="N127" s="267"/>
      <c r="O127" s="268"/>
      <c r="P127" s="267"/>
      <c r="Q127" s="268"/>
      <c r="R127" s="267"/>
      <c r="S127" s="268"/>
      <c r="T127" s="267"/>
      <c r="U127" s="268"/>
      <c r="V127" s="267"/>
      <c r="X127" s="332"/>
      <c r="Y127" s="209"/>
      <c r="Z127" s="209"/>
      <c r="AA127" s="2"/>
      <c r="AB127" s="2"/>
      <c r="AC127" s="63"/>
      <c r="AD127" s="63"/>
      <c r="AE127" s="63"/>
      <c r="AF127" s="63"/>
      <c r="AG127" s="63"/>
      <c r="AH127" s="63"/>
      <c r="AI127" s="63"/>
      <c r="AJ127" s="63"/>
      <c r="AK127" s="63"/>
      <c r="AL127" s="63"/>
      <c r="AM127" s="63"/>
      <c r="AN127" s="63"/>
      <c r="AO127" s="63"/>
      <c r="AP127" s="63"/>
      <c r="AQ127" s="63"/>
      <c r="AR127" s="63"/>
      <c r="AS127" s="63"/>
      <c r="AT127" s="63"/>
      <c r="AU127" s="63"/>
      <c r="AV127" s="63"/>
      <c r="AW127" s="63"/>
      <c r="AX127" s="63"/>
      <c r="AY127" s="63"/>
      <c r="AZ127" s="63"/>
      <c r="BA127" s="63"/>
      <c r="BB127" s="63"/>
      <c r="BC127" s="63"/>
      <c r="BD127" s="63"/>
      <c r="BE127" s="63"/>
      <c r="BF127" s="63"/>
      <c r="BG127" s="63"/>
      <c r="BH127" s="63"/>
      <c r="BI127" s="63"/>
      <c r="BJ127" s="63"/>
      <c r="BK127" s="63"/>
      <c r="BL127" s="63"/>
      <c r="BM127" s="63"/>
      <c r="BN127" s="63"/>
      <c r="BO127" s="63"/>
      <c r="BP127" s="63"/>
      <c r="BQ127" s="63"/>
      <c r="BR127" s="63"/>
      <c r="BS127" s="63"/>
      <c r="BT127" s="63"/>
      <c r="BU127" s="63"/>
      <c r="BV127" s="63"/>
      <c r="BW127" s="63"/>
      <c r="BX127" s="63"/>
      <c r="BY127" s="63"/>
      <c r="BZ127" s="63"/>
      <c r="CA127" s="63"/>
      <c r="CB127" s="63"/>
      <c r="CC127" s="63"/>
      <c r="CD127" s="63"/>
      <c r="CE127" s="63"/>
      <c r="CF127" s="63"/>
      <c r="CG127" s="63"/>
      <c r="CH127" s="63"/>
      <c r="CI127" s="63"/>
      <c r="CJ127" s="63"/>
      <c r="CK127" s="63"/>
      <c r="CL127" s="63"/>
      <c r="CM127" s="63"/>
      <c r="CN127" s="63"/>
      <c r="CO127" s="63"/>
      <c r="CP127" s="63"/>
      <c r="CQ127" s="63"/>
      <c r="CR127" s="63"/>
      <c r="CS127" s="63"/>
      <c r="CT127" s="63"/>
      <c r="CU127" s="63"/>
      <c r="CV127" s="63"/>
      <c r="CW127" s="63"/>
      <c r="CX127" s="63"/>
      <c r="CY127" s="63"/>
      <c r="CZ127" s="63"/>
      <c r="DA127" s="63"/>
      <c r="DB127" s="63"/>
      <c r="DC127" s="63"/>
      <c r="DD127" s="63"/>
      <c r="DE127" s="63"/>
      <c r="DF127" s="63"/>
      <c r="DG127" s="63"/>
      <c r="DH127" s="63"/>
      <c r="DI127" s="63"/>
      <c r="DJ127" s="63"/>
      <c r="DK127" s="63"/>
      <c r="DL127" s="63"/>
      <c r="DM127" s="63"/>
      <c r="DN127" s="63"/>
      <c r="DO127" s="63"/>
      <c r="DP127" s="63"/>
      <c r="DQ127" s="63"/>
      <c r="DR127" s="63"/>
      <c r="DS127" s="63"/>
      <c r="DT127" s="63"/>
      <c r="DU127" s="63"/>
      <c r="DV127" s="63"/>
      <c r="DW127" s="63"/>
      <c r="DX127" s="63"/>
      <c r="DY127" s="63"/>
      <c r="DZ127" s="63"/>
      <c r="EA127" s="63"/>
      <c r="EB127" s="63"/>
      <c r="EC127" s="63"/>
      <c r="ED127" s="63"/>
      <c r="EE127" s="63"/>
      <c r="EF127" s="63"/>
      <c r="EG127" s="63"/>
      <c r="EH127" s="63"/>
      <c r="EI127" s="63"/>
      <c r="EJ127" s="63"/>
      <c r="EK127" s="63"/>
      <c r="EL127" s="63"/>
      <c r="EM127" s="63"/>
      <c r="EN127" s="63"/>
      <c r="EO127" s="63"/>
      <c r="EP127" s="63"/>
      <c r="EQ127" s="63"/>
      <c r="ER127" s="63"/>
      <c r="ES127" s="63"/>
      <c r="ET127" s="63"/>
      <c r="EU127" s="63"/>
      <c r="EV127" s="63"/>
      <c r="EW127" s="63"/>
      <c r="EX127" s="63"/>
      <c r="EY127" s="63"/>
      <c r="EZ127" s="63"/>
      <c r="FA127" s="63"/>
      <c r="FB127" s="63"/>
      <c r="FC127" s="63"/>
      <c r="FD127" s="63"/>
      <c r="FE127" s="63"/>
      <c r="FF127" s="63"/>
      <c r="FG127" s="63"/>
    </row>
    <row r="128" spans="1:163" ht="45" x14ac:dyDescent="0.25">
      <c r="A128" s="363"/>
      <c r="B128" s="725" t="s">
        <v>1551</v>
      </c>
      <c r="C128" s="347" t="s">
        <v>1583</v>
      </c>
      <c r="D128" s="53"/>
      <c r="E128" s="268"/>
      <c r="F128" s="53"/>
      <c r="G128" s="268"/>
      <c r="H128" s="53"/>
      <c r="I128" s="268"/>
      <c r="J128" s="53"/>
      <c r="K128" s="268"/>
      <c r="L128" s="53"/>
      <c r="M128" s="268"/>
      <c r="N128" s="53"/>
      <c r="O128" s="268"/>
      <c r="P128" s="53"/>
      <c r="Q128" s="268"/>
      <c r="R128" s="53"/>
      <c r="S128" s="268"/>
      <c r="T128" s="53"/>
      <c r="U128" s="268"/>
      <c r="V128" s="53"/>
      <c r="X128" s="53"/>
      <c r="Y128" s="209"/>
      <c r="Z128" s="53"/>
      <c r="AA128" s="2"/>
      <c r="AB128" s="53"/>
      <c r="AC128" s="63"/>
      <c r="AD128" s="53"/>
      <c r="AE128" s="63"/>
      <c r="AF128" s="53"/>
      <c r="AG128" s="63"/>
      <c r="AH128" s="53"/>
      <c r="AI128" s="63"/>
      <c r="AJ128" s="53"/>
      <c r="AK128" s="63"/>
      <c r="AL128" s="53"/>
      <c r="AM128" s="63"/>
      <c r="AN128" s="53"/>
      <c r="AO128" s="63"/>
      <c r="AP128" s="53"/>
      <c r="AQ128" s="63"/>
      <c r="AR128" s="53"/>
      <c r="AS128" s="63"/>
      <c r="AT128" s="53"/>
      <c r="AU128" s="63"/>
      <c r="AV128" s="53"/>
      <c r="AW128" s="63"/>
      <c r="AX128" s="53"/>
      <c r="AY128" s="63"/>
      <c r="AZ128" s="53"/>
      <c r="BA128" s="63"/>
      <c r="BB128" s="53"/>
      <c r="BC128" s="63"/>
      <c r="BD128" s="53"/>
      <c r="BE128" s="63"/>
      <c r="BF128" s="53"/>
      <c r="BG128" s="63"/>
      <c r="BH128" s="53"/>
      <c r="BI128" s="63"/>
      <c r="BJ128" s="53"/>
      <c r="BK128" s="63"/>
      <c r="BL128" s="53"/>
      <c r="BM128" s="63"/>
      <c r="BN128" s="53"/>
      <c r="BO128" s="63"/>
      <c r="BP128" s="53"/>
      <c r="BQ128" s="63"/>
      <c r="BR128" s="53"/>
      <c r="BS128" s="63"/>
      <c r="BT128" s="53"/>
      <c r="BU128" s="63"/>
      <c r="BV128" s="53"/>
      <c r="BW128" s="63"/>
      <c r="BX128" s="53"/>
      <c r="BY128" s="63"/>
      <c r="BZ128" s="53"/>
      <c r="CA128" s="63"/>
      <c r="CB128" s="53"/>
      <c r="CC128" s="63"/>
      <c r="CD128" s="53"/>
      <c r="CE128" s="63"/>
      <c r="CF128" s="53"/>
      <c r="CG128" s="63"/>
      <c r="CH128" s="53"/>
      <c r="CI128" s="63"/>
      <c r="CJ128" s="53"/>
      <c r="CK128" s="63"/>
      <c r="CL128" s="53"/>
      <c r="CM128" s="63"/>
      <c r="CN128" s="53"/>
      <c r="CO128" s="63"/>
      <c r="CP128" s="53"/>
      <c r="CQ128" s="63"/>
      <c r="CR128" s="53"/>
      <c r="CS128" s="63"/>
      <c r="CT128" s="53"/>
      <c r="CU128" s="63"/>
      <c r="CV128" s="53"/>
      <c r="CW128" s="63"/>
      <c r="CX128" s="53"/>
      <c r="CY128" s="63"/>
      <c r="CZ128" s="53"/>
      <c r="DA128" s="63"/>
      <c r="DB128" s="53"/>
      <c r="DC128" s="63"/>
      <c r="DD128" s="53"/>
      <c r="DE128" s="63"/>
      <c r="DF128" s="53"/>
      <c r="DG128" s="63"/>
      <c r="DH128" s="53"/>
      <c r="DI128" s="63"/>
      <c r="DJ128" s="53"/>
      <c r="DK128" s="63"/>
      <c r="DL128" s="53"/>
      <c r="DM128" s="63"/>
      <c r="DN128" s="53"/>
      <c r="DO128" s="63"/>
      <c r="DP128" s="53"/>
      <c r="DQ128" s="63"/>
      <c r="DR128" s="53"/>
      <c r="DS128" s="63"/>
      <c r="DT128" s="53"/>
      <c r="DU128" s="63"/>
      <c r="DV128" s="53"/>
      <c r="DW128" s="63"/>
      <c r="DX128" s="53"/>
      <c r="DY128" s="63"/>
      <c r="DZ128" s="53"/>
      <c r="EA128" s="63"/>
      <c r="EB128" s="53"/>
      <c r="EC128" s="63"/>
      <c r="ED128" s="53"/>
      <c r="EE128" s="63"/>
      <c r="EF128" s="53"/>
      <c r="EG128" s="63"/>
      <c r="EH128" s="53"/>
      <c r="EI128" s="63"/>
      <c r="EJ128" s="53"/>
      <c r="EK128" s="63"/>
      <c r="EL128" s="53"/>
      <c r="EM128" s="63"/>
      <c r="EN128" s="53"/>
      <c r="EO128" s="63"/>
      <c r="EP128" s="53"/>
      <c r="EQ128" s="63"/>
      <c r="ER128" s="53"/>
      <c r="ES128" s="63"/>
      <c r="ET128" s="53"/>
      <c r="EU128" s="63"/>
      <c r="EV128" s="53"/>
      <c r="EW128" s="63"/>
      <c r="EX128" s="53"/>
      <c r="EY128" s="63"/>
      <c r="EZ128" s="53"/>
      <c r="FA128" s="63"/>
      <c r="FB128" s="53"/>
      <c r="FC128" s="63"/>
      <c r="FD128" s="53"/>
      <c r="FE128" s="63"/>
      <c r="FF128" s="53"/>
      <c r="FG128" s="63"/>
    </row>
    <row r="129" spans="1:163" x14ac:dyDescent="0.25">
      <c r="A129" s="363"/>
      <c r="B129" s="638"/>
      <c r="C129" s="638"/>
      <c r="D129" s="267"/>
      <c r="E129" s="268"/>
      <c r="F129" s="267"/>
      <c r="G129" s="268"/>
      <c r="H129" s="267"/>
      <c r="I129" s="268"/>
      <c r="J129" s="267"/>
      <c r="K129" s="268"/>
      <c r="L129" s="267"/>
      <c r="M129" s="268"/>
      <c r="N129" s="267"/>
      <c r="O129" s="268"/>
      <c r="P129" s="267"/>
      <c r="Q129" s="268"/>
      <c r="R129" s="267"/>
      <c r="S129" s="268"/>
      <c r="T129" s="267"/>
      <c r="U129" s="268"/>
      <c r="V129" s="267"/>
      <c r="X129" s="267"/>
      <c r="Y129" s="209"/>
      <c r="Z129" s="267"/>
      <c r="AA129" s="2"/>
      <c r="AB129" s="267"/>
      <c r="AC129" s="63"/>
      <c r="AD129" s="267"/>
      <c r="AE129" s="63"/>
      <c r="AF129" s="267"/>
      <c r="AG129" s="63"/>
      <c r="AH129" s="267"/>
      <c r="AI129" s="63"/>
      <c r="AJ129" s="267"/>
      <c r="AK129" s="63"/>
      <c r="AL129" s="267"/>
      <c r="AM129" s="63"/>
      <c r="AN129" s="267"/>
      <c r="AO129" s="63"/>
      <c r="AP129" s="267"/>
      <c r="AQ129" s="63"/>
      <c r="AR129" s="267"/>
      <c r="AS129" s="63"/>
      <c r="AT129" s="267"/>
      <c r="AU129" s="63"/>
      <c r="AV129" s="267"/>
      <c r="AW129" s="63"/>
      <c r="AX129" s="267"/>
      <c r="AY129" s="63"/>
      <c r="AZ129" s="267"/>
      <c r="BA129" s="63"/>
      <c r="BB129" s="267"/>
      <c r="BC129" s="63"/>
      <c r="BD129" s="267"/>
      <c r="BE129" s="63"/>
      <c r="BF129" s="267"/>
      <c r="BG129" s="63"/>
      <c r="BH129" s="267"/>
      <c r="BI129" s="63"/>
      <c r="BJ129" s="267"/>
      <c r="BK129" s="63"/>
      <c r="BL129" s="267"/>
      <c r="BM129" s="63"/>
      <c r="BN129" s="267"/>
      <c r="BO129" s="63"/>
      <c r="BP129" s="267"/>
      <c r="BQ129" s="63"/>
      <c r="BR129" s="267"/>
      <c r="BS129" s="63"/>
      <c r="BT129" s="267"/>
      <c r="BU129" s="63"/>
      <c r="BV129" s="267"/>
      <c r="BW129" s="63"/>
      <c r="BX129" s="267"/>
      <c r="BY129" s="63"/>
      <c r="BZ129" s="267"/>
      <c r="CA129" s="63"/>
      <c r="CB129" s="267"/>
      <c r="CC129" s="63"/>
      <c r="CD129" s="267"/>
      <c r="CE129" s="63"/>
      <c r="CF129" s="267"/>
      <c r="CG129" s="63"/>
      <c r="CH129" s="267"/>
      <c r="CI129" s="63"/>
      <c r="CJ129" s="267"/>
      <c r="CK129" s="63"/>
      <c r="CL129" s="267"/>
      <c r="CM129" s="63"/>
      <c r="CN129" s="267"/>
      <c r="CO129" s="63"/>
      <c r="CP129" s="267"/>
      <c r="CQ129" s="63"/>
      <c r="CR129" s="267"/>
      <c r="CS129" s="63"/>
      <c r="CT129" s="267"/>
      <c r="CU129" s="63"/>
      <c r="CV129" s="267"/>
      <c r="CW129" s="63"/>
      <c r="CX129" s="267"/>
      <c r="CY129" s="63"/>
      <c r="CZ129" s="267"/>
      <c r="DA129" s="63"/>
      <c r="DB129" s="267"/>
      <c r="DC129" s="63"/>
      <c r="DD129" s="267"/>
      <c r="DE129" s="63"/>
      <c r="DF129" s="267"/>
      <c r="DG129" s="63"/>
      <c r="DH129" s="267"/>
      <c r="DI129" s="63"/>
      <c r="DJ129" s="267"/>
      <c r="DK129" s="63"/>
      <c r="DL129" s="267"/>
      <c r="DM129" s="63"/>
      <c r="DN129" s="267"/>
      <c r="DO129" s="63"/>
      <c r="DP129" s="267"/>
      <c r="DQ129" s="63"/>
      <c r="DR129" s="267"/>
      <c r="DS129" s="63"/>
      <c r="DT129" s="267"/>
      <c r="DU129" s="63"/>
      <c r="DV129" s="267"/>
      <c r="DW129" s="63"/>
      <c r="DX129" s="267"/>
      <c r="DY129" s="63"/>
      <c r="DZ129" s="267"/>
      <c r="EA129" s="63"/>
      <c r="EB129" s="267"/>
      <c r="EC129" s="63"/>
      <c r="ED129" s="267"/>
      <c r="EE129" s="63"/>
      <c r="EF129" s="267"/>
      <c r="EG129" s="63"/>
      <c r="EH129" s="267"/>
      <c r="EI129" s="63"/>
      <c r="EJ129" s="267"/>
      <c r="EK129" s="63"/>
      <c r="EL129" s="267"/>
      <c r="EM129" s="63"/>
      <c r="EN129" s="267"/>
      <c r="EO129" s="63"/>
      <c r="EP129" s="267"/>
      <c r="EQ129" s="63"/>
      <c r="ER129" s="267"/>
      <c r="ES129" s="63"/>
      <c r="ET129" s="267"/>
      <c r="EU129" s="63"/>
      <c r="EV129" s="267"/>
      <c r="EW129" s="63"/>
      <c r="EX129" s="267"/>
      <c r="EY129" s="63"/>
      <c r="EZ129" s="267"/>
      <c r="FA129" s="63"/>
      <c r="FB129" s="267"/>
      <c r="FC129" s="63"/>
      <c r="FD129" s="267"/>
      <c r="FE129" s="63"/>
      <c r="FF129" s="267"/>
      <c r="FG129" s="63"/>
    </row>
    <row r="130" spans="1:163" ht="45" x14ac:dyDescent="0.25">
      <c r="A130" s="363"/>
      <c r="B130" s="725" t="s">
        <v>1552</v>
      </c>
      <c r="C130" s="347" t="s">
        <v>1580</v>
      </c>
      <c r="D130" s="53"/>
      <c r="E130" s="268"/>
      <c r="F130" s="53"/>
      <c r="G130" s="268"/>
      <c r="H130" s="53"/>
      <c r="I130" s="268"/>
      <c r="J130" s="53"/>
      <c r="K130" s="268"/>
      <c r="L130" s="53"/>
      <c r="M130" s="268"/>
      <c r="N130" s="53"/>
      <c r="O130" s="268"/>
      <c r="P130" s="53"/>
      <c r="Q130" s="268"/>
      <c r="R130" s="53"/>
      <c r="S130" s="268"/>
      <c r="T130" s="53"/>
      <c r="U130" s="268"/>
      <c r="V130" s="53"/>
      <c r="X130" s="53"/>
      <c r="Y130" s="209"/>
      <c r="Z130" s="53"/>
      <c r="AA130" s="2"/>
      <c r="AB130" s="53"/>
      <c r="AC130" s="63"/>
      <c r="AD130" s="53"/>
      <c r="AE130" s="63"/>
      <c r="AF130" s="53"/>
      <c r="AG130" s="63"/>
      <c r="AH130" s="53"/>
      <c r="AI130" s="63"/>
      <c r="AJ130" s="53"/>
      <c r="AK130" s="63"/>
      <c r="AL130" s="53"/>
      <c r="AM130" s="63"/>
      <c r="AN130" s="53"/>
      <c r="AO130" s="63"/>
      <c r="AP130" s="53"/>
      <c r="AQ130" s="63"/>
      <c r="AR130" s="53"/>
      <c r="AS130" s="63"/>
      <c r="AT130" s="53"/>
      <c r="AU130" s="63"/>
      <c r="AV130" s="53"/>
      <c r="AW130" s="63"/>
      <c r="AX130" s="53"/>
      <c r="AY130" s="63"/>
      <c r="AZ130" s="53"/>
      <c r="BA130" s="63"/>
      <c r="BB130" s="53"/>
      <c r="BC130" s="63"/>
      <c r="BD130" s="53"/>
      <c r="BE130" s="63"/>
      <c r="BF130" s="53"/>
      <c r="BG130" s="63"/>
      <c r="BH130" s="53"/>
      <c r="BI130" s="63"/>
      <c r="BJ130" s="53"/>
      <c r="BK130" s="63"/>
      <c r="BL130" s="53"/>
      <c r="BM130" s="63"/>
      <c r="BN130" s="53"/>
      <c r="BO130" s="63"/>
      <c r="BP130" s="53"/>
      <c r="BQ130" s="63"/>
      <c r="BR130" s="53"/>
      <c r="BS130" s="63"/>
      <c r="BT130" s="53"/>
      <c r="BU130" s="63"/>
      <c r="BV130" s="53"/>
      <c r="BW130" s="63"/>
      <c r="BX130" s="53"/>
      <c r="BY130" s="63"/>
      <c r="BZ130" s="53"/>
      <c r="CA130" s="63"/>
      <c r="CB130" s="53"/>
      <c r="CC130" s="63"/>
      <c r="CD130" s="53"/>
      <c r="CE130" s="63"/>
      <c r="CF130" s="53"/>
      <c r="CG130" s="63"/>
      <c r="CH130" s="53"/>
      <c r="CI130" s="63"/>
      <c r="CJ130" s="53"/>
      <c r="CK130" s="63"/>
      <c r="CL130" s="53"/>
      <c r="CM130" s="63"/>
      <c r="CN130" s="53"/>
      <c r="CO130" s="63"/>
      <c r="CP130" s="53"/>
      <c r="CQ130" s="63"/>
      <c r="CR130" s="53"/>
      <c r="CS130" s="63"/>
      <c r="CT130" s="53"/>
      <c r="CU130" s="63"/>
      <c r="CV130" s="53"/>
      <c r="CW130" s="63"/>
      <c r="CX130" s="53"/>
      <c r="CY130" s="63"/>
      <c r="CZ130" s="53"/>
      <c r="DA130" s="63"/>
      <c r="DB130" s="53"/>
      <c r="DC130" s="63"/>
      <c r="DD130" s="53"/>
      <c r="DE130" s="63"/>
      <c r="DF130" s="53"/>
      <c r="DG130" s="63"/>
      <c r="DH130" s="53"/>
      <c r="DI130" s="63"/>
      <c r="DJ130" s="53"/>
      <c r="DK130" s="63"/>
      <c r="DL130" s="53"/>
      <c r="DM130" s="63"/>
      <c r="DN130" s="53"/>
      <c r="DO130" s="63"/>
      <c r="DP130" s="53"/>
      <c r="DQ130" s="63"/>
      <c r="DR130" s="53"/>
      <c r="DS130" s="63"/>
      <c r="DT130" s="53"/>
      <c r="DU130" s="63"/>
      <c r="DV130" s="53"/>
      <c r="DW130" s="63"/>
      <c r="DX130" s="53"/>
      <c r="DY130" s="63"/>
      <c r="DZ130" s="53"/>
      <c r="EA130" s="63"/>
      <c r="EB130" s="53"/>
      <c r="EC130" s="63"/>
      <c r="ED130" s="53"/>
      <c r="EE130" s="63"/>
      <c r="EF130" s="53"/>
      <c r="EG130" s="63"/>
      <c r="EH130" s="53"/>
      <c r="EI130" s="63"/>
      <c r="EJ130" s="53"/>
      <c r="EK130" s="63"/>
      <c r="EL130" s="53"/>
      <c r="EM130" s="63"/>
      <c r="EN130" s="53"/>
      <c r="EO130" s="63"/>
      <c r="EP130" s="53"/>
      <c r="EQ130" s="63"/>
      <c r="ER130" s="53"/>
      <c r="ES130" s="63"/>
      <c r="ET130" s="53"/>
      <c r="EU130" s="63"/>
      <c r="EV130" s="53"/>
      <c r="EW130" s="63"/>
      <c r="EX130" s="53"/>
      <c r="EY130" s="63"/>
      <c r="EZ130" s="53"/>
      <c r="FA130" s="63"/>
      <c r="FB130" s="53"/>
      <c r="FC130" s="63"/>
      <c r="FD130" s="53"/>
      <c r="FE130" s="63"/>
      <c r="FF130" s="53"/>
      <c r="FG130" s="63"/>
    </row>
    <row r="131" spans="1:163" x14ac:dyDescent="0.25">
      <c r="A131" s="363"/>
      <c r="B131" s="638"/>
      <c r="C131" s="638"/>
      <c r="D131" s="267"/>
      <c r="E131" s="268"/>
      <c r="F131" s="267"/>
      <c r="G131" s="268"/>
      <c r="H131" s="267"/>
      <c r="I131" s="268"/>
      <c r="J131" s="267"/>
      <c r="K131" s="268"/>
      <c r="L131" s="267"/>
      <c r="M131" s="268"/>
      <c r="N131" s="267"/>
      <c r="O131" s="268"/>
      <c r="P131" s="267"/>
      <c r="Q131" s="268"/>
      <c r="R131" s="267"/>
      <c r="S131" s="268"/>
      <c r="T131" s="267"/>
      <c r="U131" s="268"/>
      <c r="V131" s="267"/>
      <c r="X131" s="267"/>
      <c r="Y131" s="209"/>
      <c r="Z131" s="267"/>
      <c r="AA131" s="2"/>
      <c r="AB131" s="267"/>
      <c r="AC131" s="63"/>
      <c r="AD131" s="267"/>
      <c r="AE131" s="63"/>
      <c r="AF131" s="267"/>
      <c r="AG131" s="63"/>
      <c r="AH131" s="267"/>
      <c r="AI131" s="63"/>
      <c r="AJ131" s="267"/>
      <c r="AK131" s="63"/>
      <c r="AL131" s="267"/>
      <c r="AM131" s="63"/>
      <c r="AN131" s="267"/>
      <c r="AO131" s="63"/>
      <c r="AP131" s="267"/>
      <c r="AQ131" s="63"/>
      <c r="AR131" s="267"/>
      <c r="AS131" s="63"/>
      <c r="AT131" s="267"/>
      <c r="AU131" s="63"/>
      <c r="AV131" s="267"/>
      <c r="AW131" s="63"/>
      <c r="AX131" s="267"/>
      <c r="AY131" s="63"/>
      <c r="AZ131" s="267"/>
      <c r="BA131" s="63"/>
      <c r="BB131" s="267"/>
      <c r="BC131" s="63"/>
      <c r="BD131" s="267"/>
      <c r="BE131" s="63"/>
      <c r="BF131" s="267"/>
      <c r="BG131" s="63"/>
      <c r="BH131" s="267"/>
      <c r="BI131" s="63"/>
      <c r="BJ131" s="267"/>
      <c r="BK131" s="63"/>
      <c r="BL131" s="267"/>
      <c r="BM131" s="63"/>
      <c r="BN131" s="267"/>
      <c r="BO131" s="63"/>
      <c r="BP131" s="267"/>
      <c r="BQ131" s="63"/>
      <c r="BR131" s="267"/>
      <c r="BS131" s="63"/>
      <c r="BT131" s="267"/>
      <c r="BU131" s="63"/>
      <c r="BV131" s="267"/>
      <c r="BW131" s="63"/>
      <c r="BX131" s="267"/>
      <c r="BY131" s="63"/>
      <c r="BZ131" s="267"/>
      <c r="CA131" s="63"/>
      <c r="CB131" s="267"/>
      <c r="CC131" s="63"/>
      <c r="CD131" s="267"/>
      <c r="CE131" s="63"/>
      <c r="CF131" s="267"/>
      <c r="CG131" s="63"/>
      <c r="CH131" s="267"/>
      <c r="CI131" s="63"/>
      <c r="CJ131" s="267"/>
      <c r="CK131" s="63"/>
      <c r="CL131" s="267"/>
      <c r="CM131" s="63"/>
      <c r="CN131" s="267"/>
      <c r="CO131" s="63"/>
      <c r="CP131" s="267"/>
      <c r="CQ131" s="63"/>
      <c r="CR131" s="267"/>
      <c r="CS131" s="63"/>
      <c r="CT131" s="267"/>
      <c r="CU131" s="63"/>
      <c r="CV131" s="267"/>
      <c r="CW131" s="63"/>
      <c r="CX131" s="267"/>
      <c r="CY131" s="63"/>
      <c r="CZ131" s="267"/>
      <c r="DA131" s="63"/>
      <c r="DB131" s="267"/>
      <c r="DC131" s="63"/>
      <c r="DD131" s="267"/>
      <c r="DE131" s="63"/>
      <c r="DF131" s="267"/>
      <c r="DG131" s="63"/>
      <c r="DH131" s="267"/>
      <c r="DI131" s="63"/>
      <c r="DJ131" s="267"/>
      <c r="DK131" s="63"/>
      <c r="DL131" s="267"/>
      <c r="DM131" s="63"/>
      <c r="DN131" s="267"/>
      <c r="DO131" s="63"/>
      <c r="DP131" s="267"/>
      <c r="DQ131" s="63"/>
      <c r="DR131" s="267"/>
      <c r="DS131" s="63"/>
      <c r="DT131" s="267"/>
      <c r="DU131" s="63"/>
      <c r="DV131" s="267"/>
      <c r="DW131" s="63"/>
      <c r="DX131" s="267"/>
      <c r="DY131" s="63"/>
      <c r="DZ131" s="267"/>
      <c r="EA131" s="63"/>
      <c r="EB131" s="267"/>
      <c r="EC131" s="63"/>
      <c r="ED131" s="267"/>
      <c r="EE131" s="63"/>
      <c r="EF131" s="267"/>
      <c r="EG131" s="63"/>
      <c r="EH131" s="267"/>
      <c r="EI131" s="63"/>
      <c r="EJ131" s="267"/>
      <c r="EK131" s="63"/>
      <c r="EL131" s="267"/>
      <c r="EM131" s="63"/>
      <c r="EN131" s="267"/>
      <c r="EO131" s="63"/>
      <c r="EP131" s="267"/>
      <c r="EQ131" s="63"/>
      <c r="ER131" s="267"/>
      <c r="ES131" s="63"/>
      <c r="ET131" s="267"/>
      <c r="EU131" s="63"/>
      <c r="EV131" s="267"/>
      <c r="EW131" s="63"/>
      <c r="EX131" s="267"/>
      <c r="EY131" s="63"/>
      <c r="EZ131" s="267"/>
      <c r="FA131" s="63"/>
      <c r="FB131" s="267"/>
      <c r="FC131" s="63"/>
      <c r="FD131" s="267"/>
      <c r="FE131" s="63"/>
      <c r="FF131" s="267"/>
      <c r="FG131" s="63"/>
    </row>
    <row r="132" spans="1:163" ht="30" x14ac:dyDescent="0.25">
      <c r="A132" s="363"/>
      <c r="B132" s="347" t="s">
        <v>1554</v>
      </c>
      <c r="C132" s="347" t="s">
        <v>1555</v>
      </c>
      <c r="D132" s="267"/>
      <c r="E132" s="268"/>
      <c r="F132" s="267"/>
      <c r="G132" s="268"/>
      <c r="H132" s="267"/>
      <c r="I132" s="268"/>
      <c r="J132" s="267"/>
      <c r="K132" s="268"/>
      <c r="L132" s="267"/>
      <c r="M132" s="268"/>
      <c r="N132" s="267"/>
      <c r="O132" s="268"/>
      <c r="P132" s="267"/>
      <c r="Q132" s="268"/>
      <c r="R132" s="267"/>
      <c r="S132" s="268"/>
      <c r="T132" s="267"/>
      <c r="U132" s="268"/>
      <c r="V132" s="267"/>
      <c r="X132" s="267"/>
      <c r="Y132" s="209"/>
      <c r="Z132" s="267"/>
      <c r="AA132" s="2"/>
      <c r="AB132" s="267"/>
      <c r="AC132" s="63"/>
      <c r="AD132" s="267"/>
      <c r="AE132" s="63"/>
      <c r="AF132" s="267"/>
      <c r="AG132" s="63"/>
      <c r="AH132" s="267"/>
      <c r="AI132" s="63"/>
      <c r="AJ132" s="267"/>
      <c r="AK132" s="63"/>
      <c r="AL132" s="267"/>
      <c r="AM132" s="63"/>
      <c r="AN132" s="267"/>
      <c r="AO132" s="63"/>
      <c r="AP132" s="267"/>
      <c r="AQ132" s="63"/>
      <c r="AR132" s="267"/>
      <c r="AS132" s="63"/>
      <c r="AT132" s="267"/>
      <c r="AU132" s="63"/>
      <c r="AV132" s="267"/>
      <c r="AW132" s="63"/>
      <c r="AX132" s="267"/>
      <c r="AY132" s="63"/>
      <c r="AZ132" s="267"/>
      <c r="BA132" s="63"/>
      <c r="BB132" s="267"/>
      <c r="BC132" s="63"/>
      <c r="BD132" s="267"/>
      <c r="BE132" s="63"/>
      <c r="BF132" s="267"/>
      <c r="BG132" s="63"/>
      <c r="BH132" s="267"/>
      <c r="BI132" s="63"/>
      <c r="BJ132" s="267"/>
      <c r="BK132" s="63"/>
      <c r="BL132" s="267"/>
      <c r="BM132" s="63"/>
      <c r="BN132" s="267"/>
      <c r="BO132" s="63"/>
      <c r="BP132" s="267"/>
      <c r="BQ132" s="63"/>
      <c r="BR132" s="267"/>
      <c r="BS132" s="63"/>
      <c r="BT132" s="267"/>
      <c r="BU132" s="63"/>
      <c r="BV132" s="267"/>
      <c r="BW132" s="63"/>
      <c r="BX132" s="267"/>
      <c r="BY132" s="63"/>
      <c r="BZ132" s="267"/>
      <c r="CA132" s="63"/>
      <c r="CB132" s="267"/>
      <c r="CC132" s="63"/>
      <c r="CD132" s="267"/>
      <c r="CE132" s="63"/>
      <c r="CF132" s="267"/>
      <c r="CG132" s="63"/>
      <c r="CH132" s="267"/>
      <c r="CI132" s="63"/>
      <c r="CJ132" s="267"/>
      <c r="CK132" s="63"/>
      <c r="CL132" s="267"/>
      <c r="CM132" s="63"/>
      <c r="CN132" s="267"/>
      <c r="CO132" s="63"/>
      <c r="CP132" s="267"/>
      <c r="CQ132" s="63"/>
      <c r="CR132" s="267"/>
      <c r="CS132" s="63"/>
      <c r="CT132" s="267"/>
      <c r="CU132" s="63"/>
      <c r="CV132" s="267"/>
      <c r="CW132" s="63"/>
      <c r="CX132" s="267"/>
      <c r="CY132" s="63"/>
      <c r="CZ132" s="267"/>
      <c r="DA132" s="63"/>
      <c r="DB132" s="267"/>
      <c r="DC132" s="63"/>
      <c r="DD132" s="267"/>
      <c r="DE132" s="63"/>
      <c r="DF132" s="267"/>
      <c r="DG132" s="63"/>
      <c r="DH132" s="267"/>
      <c r="DI132" s="63"/>
      <c r="DJ132" s="267"/>
      <c r="DK132" s="63"/>
      <c r="DL132" s="267"/>
      <c r="DM132" s="63"/>
      <c r="DN132" s="267"/>
      <c r="DO132" s="63"/>
      <c r="DP132" s="267"/>
      <c r="DQ132" s="63"/>
      <c r="DR132" s="267"/>
      <c r="DS132" s="63"/>
      <c r="DT132" s="267"/>
      <c r="DU132" s="63"/>
      <c r="DV132" s="267"/>
      <c r="DW132" s="63"/>
      <c r="DX132" s="267"/>
      <c r="DY132" s="63"/>
      <c r="DZ132" s="267"/>
      <c r="EA132" s="63"/>
      <c r="EB132" s="267"/>
      <c r="EC132" s="63"/>
      <c r="ED132" s="267"/>
      <c r="EE132" s="63"/>
      <c r="EF132" s="267"/>
      <c r="EG132" s="63"/>
      <c r="EH132" s="267"/>
      <c r="EI132" s="63"/>
      <c r="EJ132" s="267"/>
      <c r="EK132" s="63"/>
      <c r="EL132" s="267"/>
      <c r="EM132" s="63"/>
      <c r="EN132" s="267"/>
      <c r="EO132" s="63"/>
      <c r="EP132" s="267"/>
      <c r="EQ132" s="63"/>
      <c r="ER132" s="267"/>
      <c r="ES132" s="63"/>
      <c r="ET132" s="267"/>
      <c r="EU132" s="63"/>
      <c r="EV132" s="267"/>
      <c r="EW132" s="63"/>
      <c r="EX132" s="267"/>
      <c r="EY132" s="63"/>
      <c r="EZ132" s="267"/>
      <c r="FA132" s="63"/>
      <c r="FB132" s="267"/>
      <c r="FC132" s="63"/>
      <c r="FD132" s="267"/>
      <c r="FE132" s="63"/>
      <c r="FF132" s="267"/>
      <c r="FG132" s="63"/>
    </row>
    <row r="133" spans="1:163" x14ac:dyDescent="0.25">
      <c r="A133" s="363"/>
      <c r="B133" s="638"/>
      <c r="C133" s="638"/>
      <c r="D133" s="267"/>
      <c r="E133" s="268"/>
      <c r="F133" s="267"/>
      <c r="G133" s="268"/>
      <c r="H133" s="267"/>
      <c r="I133" s="268"/>
      <c r="J133" s="267"/>
      <c r="K133" s="268"/>
      <c r="L133" s="267"/>
      <c r="M133" s="268"/>
      <c r="N133" s="267"/>
      <c r="O133" s="268"/>
      <c r="P133" s="267"/>
      <c r="Q133" s="268"/>
      <c r="R133" s="267"/>
      <c r="S133" s="268"/>
      <c r="T133" s="267"/>
      <c r="U133" s="268"/>
      <c r="V133" s="267"/>
      <c r="X133" s="267"/>
      <c r="Y133" s="209"/>
      <c r="Z133" s="267"/>
      <c r="AA133" s="2"/>
      <c r="AB133" s="267"/>
      <c r="AC133" s="63"/>
      <c r="AD133" s="267"/>
      <c r="AE133" s="63"/>
      <c r="AF133" s="267"/>
      <c r="AG133" s="63"/>
      <c r="AH133" s="267"/>
      <c r="AI133" s="63"/>
      <c r="AJ133" s="267"/>
      <c r="AK133" s="63"/>
      <c r="AL133" s="267"/>
      <c r="AM133" s="63"/>
      <c r="AN133" s="267"/>
      <c r="AO133" s="63"/>
      <c r="AP133" s="267"/>
      <c r="AQ133" s="63"/>
      <c r="AR133" s="267"/>
      <c r="AS133" s="63"/>
      <c r="AT133" s="267"/>
      <c r="AU133" s="63"/>
      <c r="AV133" s="267"/>
      <c r="AW133" s="63"/>
      <c r="AX133" s="267"/>
      <c r="AY133" s="63"/>
      <c r="AZ133" s="267"/>
      <c r="BA133" s="63"/>
      <c r="BB133" s="267"/>
      <c r="BC133" s="63"/>
      <c r="BD133" s="267"/>
      <c r="BE133" s="63"/>
      <c r="BF133" s="267"/>
      <c r="BG133" s="63"/>
      <c r="BH133" s="267"/>
      <c r="BI133" s="63"/>
      <c r="BJ133" s="267"/>
      <c r="BK133" s="63"/>
      <c r="BL133" s="267"/>
      <c r="BM133" s="63"/>
      <c r="BN133" s="267"/>
      <c r="BO133" s="63"/>
      <c r="BP133" s="267"/>
      <c r="BQ133" s="63"/>
      <c r="BR133" s="267"/>
      <c r="BS133" s="63"/>
      <c r="BT133" s="267"/>
      <c r="BU133" s="63"/>
      <c r="BV133" s="267"/>
      <c r="BW133" s="63"/>
      <c r="BX133" s="267"/>
      <c r="BY133" s="63"/>
      <c r="BZ133" s="267"/>
      <c r="CA133" s="63"/>
      <c r="CB133" s="267"/>
      <c r="CC133" s="63"/>
      <c r="CD133" s="267"/>
      <c r="CE133" s="63"/>
      <c r="CF133" s="267"/>
      <c r="CG133" s="63"/>
      <c r="CH133" s="267"/>
      <c r="CI133" s="63"/>
      <c r="CJ133" s="267"/>
      <c r="CK133" s="63"/>
      <c r="CL133" s="267"/>
      <c r="CM133" s="63"/>
      <c r="CN133" s="267"/>
      <c r="CO133" s="63"/>
      <c r="CP133" s="267"/>
      <c r="CQ133" s="63"/>
      <c r="CR133" s="267"/>
      <c r="CS133" s="63"/>
      <c r="CT133" s="267"/>
      <c r="CU133" s="63"/>
      <c r="CV133" s="267"/>
      <c r="CW133" s="63"/>
      <c r="CX133" s="267"/>
      <c r="CY133" s="63"/>
      <c r="CZ133" s="267"/>
      <c r="DA133" s="63"/>
      <c r="DB133" s="267"/>
      <c r="DC133" s="63"/>
      <c r="DD133" s="267"/>
      <c r="DE133" s="63"/>
      <c r="DF133" s="267"/>
      <c r="DG133" s="63"/>
      <c r="DH133" s="267"/>
      <c r="DI133" s="63"/>
      <c r="DJ133" s="267"/>
      <c r="DK133" s="63"/>
      <c r="DL133" s="267"/>
      <c r="DM133" s="63"/>
      <c r="DN133" s="267"/>
      <c r="DO133" s="63"/>
      <c r="DP133" s="267"/>
      <c r="DQ133" s="63"/>
      <c r="DR133" s="267"/>
      <c r="DS133" s="63"/>
      <c r="DT133" s="267"/>
      <c r="DU133" s="63"/>
      <c r="DV133" s="267"/>
      <c r="DW133" s="63"/>
      <c r="DX133" s="267"/>
      <c r="DY133" s="63"/>
      <c r="DZ133" s="267"/>
      <c r="EA133" s="63"/>
      <c r="EB133" s="267"/>
      <c r="EC133" s="63"/>
      <c r="ED133" s="267"/>
      <c r="EE133" s="63"/>
      <c r="EF133" s="267"/>
      <c r="EG133" s="63"/>
      <c r="EH133" s="267"/>
      <c r="EI133" s="63"/>
      <c r="EJ133" s="267"/>
      <c r="EK133" s="63"/>
      <c r="EL133" s="267"/>
      <c r="EM133" s="63"/>
      <c r="EN133" s="267"/>
      <c r="EO133" s="63"/>
      <c r="EP133" s="267"/>
      <c r="EQ133" s="63"/>
      <c r="ER133" s="267"/>
      <c r="ES133" s="63"/>
      <c r="ET133" s="267"/>
      <c r="EU133" s="63"/>
      <c r="EV133" s="267"/>
      <c r="EW133" s="63"/>
      <c r="EX133" s="267"/>
      <c r="EY133" s="63"/>
      <c r="EZ133" s="267"/>
      <c r="FA133" s="63"/>
      <c r="FB133" s="267"/>
      <c r="FC133" s="63"/>
      <c r="FD133" s="267"/>
      <c r="FE133" s="63"/>
      <c r="FF133" s="267"/>
      <c r="FG133" s="63"/>
    </row>
    <row r="134" spans="1:163" ht="45" x14ac:dyDescent="0.25">
      <c r="A134" s="363"/>
      <c r="B134" s="725" t="s">
        <v>1556</v>
      </c>
      <c r="C134" s="347" t="s">
        <v>1581</v>
      </c>
      <c r="D134" s="53"/>
      <c r="E134" s="268"/>
      <c r="F134" s="53"/>
      <c r="G134" s="268"/>
      <c r="H134" s="53"/>
      <c r="I134" s="268"/>
      <c r="J134" s="53"/>
      <c r="K134" s="268"/>
      <c r="L134" s="53"/>
      <c r="M134" s="268"/>
      <c r="N134" s="53"/>
      <c r="O134" s="268"/>
      <c r="P134" s="53"/>
      <c r="Q134" s="268"/>
      <c r="R134" s="53"/>
      <c r="S134" s="268"/>
      <c r="T134" s="53"/>
      <c r="U134" s="268"/>
      <c r="V134" s="53"/>
      <c r="X134" s="53"/>
      <c r="Y134" s="209"/>
      <c r="Z134" s="53"/>
      <c r="AA134" s="2"/>
      <c r="AB134" s="53"/>
      <c r="AC134" s="63"/>
      <c r="AD134" s="53"/>
      <c r="AE134" s="63"/>
      <c r="AF134" s="53"/>
      <c r="AG134" s="63"/>
      <c r="AH134" s="53"/>
      <c r="AI134" s="63"/>
      <c r="AJ134" s="53"/>
      <c r="AK134" s="63"/>
      <c r="AL134" s="53"/>
      <c r="AM134" s="63"/>
      <c r="AN134" s="53"/>
      <c r="AO134" s="63"/>
      <c r="AP134" s="53"/>
      <c r="AQ134" s="63"/>
      <c r="AR134" s="53"/>
      <c r="AS134" s="63"/>
      <c r="AT134" s="53"/>
      <c r="AU134" s="63"/>
      <c r="AV134" s="53"/>
      <c r="AW134" s="63"/>
      <c r="AX134" s="53"/>
      <c r="AY134" s="63"/>
      <c r="AZ134" s="53"/>
      <c r="BA134" s="63"/>
      <c r="BB134" s="53"/>
      <c r="BC134" s="63"/>
      <c r="BD134" s="53"/>
      <c r="BE134" s="63"/>
      <c r="BF134" s="53"/>
      <c r="BG134" s="63"/>
      <c r="BH134" s="53"/>
      <c r="BI134" s="63"/>
      <c r="BJ134" s="53"/>
      <c r="BK134" s="63"/>
      <c r="BL134" s="53"/>
      <c r="BM134" s="63"/>
      <c r="BN134" s="53"/>
      <c r="BO134" s="63"/>
      <c r="BP134" s="53"/>
      <c r="BQ134" s="63"/>
      <c r="BR134" s="53"/>
      <c r="BS134" s="63"/>
      <c r="BT134" s="53"/>
      <c r="BU134" s="63"/>
      <c r="BV134" s="53"/>
      <c r="BW134" s="63"/>
      <c r="BX134" s="53"/>
      <c r="BY134" s="63"/>
      <c r="BZ134" s="53"/>
      <c r="CA134" s="63"/>
      <c r="CB134" s="53"/>
      <c r="CC134" s="63"/>
      <c r="CD134" s="53"/>
      <c r="CE134" s="63"/>
      <c r="CF134" s="53"/>
      <c r="CG134" s="63"/>
      <c r="CH134" s="53"/>
      <c r="CI134" s="63"/>
      <c r="CJ134" s="53"/>
      <c r="CK134" s="63"/>
      <c r="CL134" s="53"/>
      <c r="CM134" s="63"/>
      <c r="CN134" s="53"/>
      <c r="CO134" s="63"/>
      <c r="CP134" s="53"/>
      <c r="CQ134" s="63"/>
      <c r="CR134" s="53"/>
      <c r="CS134" s="63"/>
      <c r="CT134" s="53"/>
      <c r="CU134" s="63"/>
      <c r="CV134" s="53"/>
      <c r="CW134" s="63"/>
      <c r="CX134" s="53"/>
      <c r="CY134" s="63"/>
      <c r="CZ134" s="53"/>
      <c r="DA134" s="63"/>
      <c r="DB134" s="53"/>
      <c r="DC134" s="63"/>
      <c r="DD134" s="53"/>
      <c r="DE134" s="63"/>
      <c r="DF134" s="53"/>
      <c r="DG134" s="63"/>
      <c r="DH134" s="53"/>
      <c r="DI134" s="63"/>
      <c r="DJ134" s="53"/>
      <c r="DK134" s="63"/>
      <c r="DL134" s="53"/>
      <c r="DM134" s="63"/>
      <c r="DN134" s="53"/>
      <c r="DO134" s="63"/>
      <c r="DP134" s="53"/>
      <c r="DQ134" s="63"/>
      <c r="DR134" s="53"/>
      <c r="DS134" s="63"/>
      <c r="DT134" s="53"/>
      <c r="DU134" s="63"/>
      <c r="DV134" s="53"/>
      <c r="DW134" s="63"/>
      <c r="DX134" s="53"/>
      <c r="DY134" s="63"/>
      <c r="DZ134" s="53"/>
      <c r="EA134" s="63"/>
      <c r="EB134" s="53"/>
      <c r="EC134" s="63"/>
      <c r="ED134" s="53"/>
      <c r="EE134" s="63"/>
      <c r="EF134" s="53"/>
      <c r="EG134" s="63"/>
      <c r="EH134" s="53"/>
      <c r="EI134" s="63"/>
      <c r="EJ134" s="53"/>
      <c r="EK134" s="63"/>
      <c r="EL134" s="53"/>
      <c r="EM134" s="63"/>
      <c r="EN134" s="53"/>
      <c r="EO134" s="63"/>
      <c r="EP134" s="53"/>
      <c r="EQ134" s="63"/>
      <c r="ER134" s="53"/>
      <c r="ES134" s="63"/>
      <c r="ET134" s="53"/>
      <c r="EU134" s="63"/>
      <c r="EV134" s="53"/>
      <c r="EW134" s="63"/>
      <c r="EX134" s="53"/>
      <c r="EY134" s="63"/>
      <c r="EZ134" s="53"/>
      <c r="FA134" s="63"/>
      <c r="FB134" s="53"/>
      <c r="FC134" s="63"/>
      <c r="FD134" s="53"/>
      <c r="FE134" s="63"/>
      <c r="FF134" s="53"/>
      <c r="FG134" s="63"/>
    </row>
    <row r="135" spans="1:163" ht="15.75" thickBot="1" x14ac:dyDescent="0.3">
      <c r="A135" s="363"/>
      <c r="B135" s="638"/>
      <c r="C135" s="638"/>
      <c r="D135" s="267"/>
      <c r="E135" s="268"/>
      <c r="F135" s="267"/>
      <c r="G135" s="268"/>
      <c r="H135" s="267"/>
      <c r="I135" s="268"/>
      <c r="J135" s="267"/>
      <c r="K135" s="268"/>
      <c r="L135" s="267"/>
      <c r="M135" s="268"/>
      <c r="N135" s="267"/>
      <c r="O135" s="268"/>
      <c r="P135" s="267"/>
      <c r="Q135" s="268"/>
      <c r="R135" s="267"/>
      <c r="S135" s="268"/>
      <c r="T135" s="267"/>
      <c r="U135" s="268"/>
      <c r="V135" s="267"/>
      <c r="X135" s="267"/>
      <c r="Y135" s="209"/>
      <c r="Z135" s="267"/>
      <c r="AA135" s="2"/>
      <c r="AB135" s="267"/>
      <c r="AC135" s="63"/>
      <c r="AD135" s="267"/>
      <c r="AE135" s="63"/>
      <c r="AF135" s="267"/>
      <c r="AG135" s="63"/>
      <c r="AH135" s="267"/>
      <c r="AI135" s="63"/>
      <c r="AJ135" s="267"/>
      <c r="AK135" s="63"/>
      <c r="AL135" s="267"/>
      <c r="AM135" s="63"/>
      <c r="AN135" s="267"/>
      <c r="AO135" s="63"/>
      <c r="AP135" s="267"/>
      <c r="AQ135" s="63"/>
      <c r="AR135" s="267"/>
      <c r="AS135" s="63"/>
      <c r="AT135" s="267"/>
      <c r="AU135" s="63"/>
      <c r="AV135" s="267"/>
      <c r="AW135" s="63"/>
      <c r="AX135" s="267"/>
      <c r="AY135" s="63"/>
      <c r="AZ135" s="267"/>
      <c r="BA135" s="63"/>
      <c r="BB135" s="267"/>
      <c r="BC135" s="63"/>
      <c r="BD135" s="267"/>
      <c r="BE135" s="63"/>
      <c r="BF135" s="267"/>
      <c r="BG135" s="63"/>
      <c r="BH135" s="267"/>
      <c r="BI135" s="63"/>
      <c r="BJ135" s="267"/>
      <c r="BK135" s="63"/>
      <c r="BL135" s="267"/>
      <c r="BM135" s="63"/>
      <c r="BN135" s="267"/>
      <c r="BO135" s="63"/>
      <c r="BP135" s="267"/>
      <c r="BQ135" s="63"/>
      <c r="BR135" s="267"/>
      <c r="BS135" s="63"/>
      <c r="BT135" s="267"/>
      <c r="BU135" s="63"/>
      <c r="BV135" s="267"/>
      <c r="BW135" s="63"/>
      <c r="BX135" s="267"/>
      <c r="BY135" s="63"/>
      <c r="BZ135" s="267"/>
      <c r="CA135" s="63"/>
      <c r="CB135" s="267"/>
      <c r="CC135" s="63"/>
      <c r="CD135" s="267"/>
      <c r="CE135" s="63"/>
      <c r="CF135" s="267"/>
      <c r="CG135" s="63"/>
      <c r="CH135" s="267"/>
      <c r="CI135" s="63"/>
      <c r="CJ135" s="267"/>
      <c r="CK135" s="63"/>
      <c r="CL135" s="267"/>
      <c r="CM135" s="63"/>
      <c r="CN135" s="267"/>
      <c r="CO135" s="63"/>
      <c r="CP135" s="267"/>
      <c r="CQ135" s="63"/>
      <c r="CR135" s="267"/>
      <c r="CS135" s="63"/>
      <c r="CT135" s="267"/>
      <c r="CU135" s="63"/>
      <c r="CV135" s="267"/>
      <c r="CW135" s="63"/>
      <c r="CX135" s="267"/>
      <c r="CY135" s="63"/>
      <c r="CZ135" s="267"/>
      <c r="DA135" s="63"/>
      <c r="DB135" s="267"/>
      <c r="DC135" s="63"/>
      <c r="DD135" s="267"/>
      <c r="DE135" s="63"/>
      <c r="DF135" s="267"/>
      <c r="DG135" s="63"/>
      <c r="DH135" s="267"/>
      <c r="DI135" s="63"/>
      <c r="DJ135" s="267"/>
      <c r="DK135" s="63"/>
      <c r="DL135" s="267"/>
      <c r="DM135" s="63"/>
      <c r="DN135" s="267"/>
      <c r="DO135" s="63"/>
      <c r="DP135" s="267"/>
      <c r="DQ135" s="63"/>
      <c r="DR135" s="267"/>
      <c r="DS135" s="63"/>
      <c r="DT135" s="267"/>
      <c r="DU135" s="63"/>
      <c r="DV135" s="267"/>
      <c r="DW135" s="63"/>
      <c r="DX135" s="267"/>
      <c r="DY135" s="63"/>
      <c r="DZ135" s="267"/>
      <c r="EA135" s="63"/>
      <c r="EB135" s="267"/>
      <c r="EC135" s="63"/>
      <c r="ED135" s="267"/>
      <c r="EE135" s="63"/>
      <c r="EF135" s="267"/>
      <c r="EG135" s="63"/>
      <c r="EH135" s="267"/>
      <c r="EI135" s="63"/>
      <c r="EJ135" s="267"/>
      <c r="EK135" s="63"/>
      <c r="EL135" s="267"/>
      <c r="EM135" s="63"/>
      <c r="EN135" s="267"/>
      <c r="EO135" s="63"/>
      <c r="EP135" s="267"/>
      <c r="EQ135" s="63"/>
      <c r="ER135" s="267"/>
      <c r="ES135" s="63"/>
      <c r="ET135" s="267"/>
      <c r="EU135" s="63"/>
      <c r="EV135" s="267"/>
      <c r="EW135" s="63"/>
      <c r="EX135" s="267"/>
      <c r="EY135" s="63"/>
      <c r="EZ135" s="267"/>
      <c r="FA135" s="63"/>
      <c r="FB135" s="267"/>
      <c r="FC135" s="63"/>
      <c r="FD135" s="267"/>
      <c r="FE135" s="63"/>
      <c r="FF135" s="267"/>
      <c r="FG135" s="63"/>
    </row>
    <row r="136" spans="1:163" ht="30.75" thickBot="1" x14ac:dyDescent="0.3">
      <c r="A136" s="363"/>
      <c r="B136" s="725" t="s">
        <v>1557</v>
      </c>
      <c r="C136" s="347" t="s">
        <v>1558</v>
      </c>
      <c r="D136" s="47"/>
      <c r="E136" s="268"/>
      <c r="F136" s="47"/>
      <c r="G136" s="268"/>
      <c r="H136" s="47"/>
      <c r="I136" s="268"/>
      <c r="J136" s="47"/>
      <c r="K136" s="268"/>
      <c r="L136" s="47"/>
      <c r="M136" s="268"/>
      <c r="N136" s="47"/>
      <c r="O136" s="268"/>
      <c r="P136" s="47"/>
      <c r="Q136" s="268"/>
      <c r="R136" s="47"/>
      <c r="S136" s="268"/>
      <c r="T136" s="47"/>
      <c r="U136" s="268"/>
      <c r="V136" s="47"/>
      <c r="X136" s="47"/>
      <c r="Y136" s="209"/>
      <c r="Z136" s="47"/>
      <c r="AA136" s="2"/>
      <c r="AB136" s="47"/>
      <c r="AC136" s="63"/>
      <c r="AD136" s="47"/>
      <c r="AE136" s="63"/>
      <c r="AF136" s="47"/>
      <c r="AG136" s="63"/>
      <c r="AH136" s="47"/>
      <c r="AI136" s="63"/>
      <c r="AJ136" s="47"/>
      <c r="AK136" s="63"/>
      <c r="AL136" s="47"/>
      <c r="AM136" s="63"/>
      <c r="AN136" s="47"/>
      <c r="AO136" s="63"/>
      <c r="AP136" s="47"/>
      <c r="AQ136" s="63"/>
      <c r="AR136" s="47"/>
      <c r="AS136" s="63"/>
      <c r="AT136" s="47"/>
      <c r="AU136" s="63"/>
      <c r="AV136" s="47"/>
      <c r="AW136" s="63"/>
      <c r="AX136" s="47"/>
      <c r="AY136" s="63"/>
      <c r="AZ136" s="47"/>
      <c r="BA136" s="63"/>
      <c r="BB136" s="47"/>
      <c r="BC136" s="63"/>
      <c r="BD136" s="47"/>
      <c r="BE136" s="63"/>
      <c r="BF136" s="47"/>
      <c r="BG136" s="63"/>
      <c r="BH136" s="47"/>
      <c r="BI136" s="63"/>
      <c r="BJ136" s="47"/>
      <c r="BK136" s="63"/>
      <c r="BL136" s="47"/>
      <c r="BM136" s="63"/>
      <c r="BN136" s="47"/>
      <c r="BO136" s="63"/>
      <c r="BP136" s="47"/>
      <c r="BQ136" s="63"/>
      <c r="BR136" s="47"/>
      <c r="BS136" s="63"/>
      <c r="BT136" s="47"/>
      <c r="BU136" s="63"/>
      <c r="BV136" s="47"/>
      <c r="BW136" s="63"/>
      <c r="BX136" s="47"/>
      <c r="BY136" s="63"/>
      <c r="BZ136" s="47"/>
      <c r="CA136" s="63"/>
      <c r="CB136" s="47"/>
      <c r="CC136" s="63"/>
      <c r="CD136" s="47"/>
      <c r="CE136" s="63"/>
      <c r="CF136" s="47"/>
      <c r="CG136" s="63"/>
      <c r="CH136" s="47"/>
      <c r="CI136" s="63"/>
      <c r="CJ136" s="47"/>
      <c r="CK136" s="63"/>
      <c r="CL136" s="47"/>
      <c r="CM136" s="63"/>
      <c r="CN136" s="47"/>
      <c r="CO136" s="63"/>
      <c r="CP136" s="47"/>
      <c r="CQ136" s="63"/>
      <c r="CR136" s="47"/>
      <c r="CS136" s="63"/>
      <c r="CT136" s="47"/>
      <c r="CU136" s="63"/>
      <c r="CV136" s="47"/>
      <c r="CW136" s="63"/>
      <c r="CX136" s="47"/>
      <c r="CY136" s="63"/>
      <c r="CZ136" s="47"/>
      <c r="DA136" s="63"/>
      <c r="DB136" s="47"/>
      <c r="DC136" s="63"/>
      <c r="DD136" s="47"/>
      <c r="DE136" s="63"/>
      <c r="DF136" s="47"/>
      <c r="DG136" s="63"/>
      <c r="DH136" s="47"/>
      <c r="DI136" s="63"/>
      <c r="DJ136" s="47"/>
      <c r="DK136" s="63"/>
      <c r="DL136" s="47"/>
      <c r="DM136" s="63"/>
      <c r="DN136" s="47"/>
      <c r="DO136" s="63"/>
      <c r="DP136" s="47"/>
      <c r="DQ136" s="63"/>
      <c r="DR136" s="47"/>
      <c r="DS136" s="63"/>
      <c r="DT136" s="47"/>
      <c r="DU136" s="63"/>
      <c r="DV136" s="47"/>
      <c r="DW136" s="63"/>
      <c r="DX136" s="47"/>
      <c r="DY136" s="63"/>
      <c r="DZ136" s="47"/>
      <c r="EA136" s="63"/>
      <c r="EB136" s="47"/>
      <c r="EC136" s="63"/>
      <c r="ED136" s="47"/>
      <c r="EE136" s="63"/>
      <c r="EF136" s="47"/>
      <c r="EG136" s="63"/>
      <c r="EH136" s="47"/>
      <c r="EI136" s="63"/>
      <c r="EJ136" s="47"/>
      <c r="EK136" s="63"/>
      <c r="EL136" s="47"/>
      <c r="EM136" s="63"/>
      <c r="EN136" s="47"/>
      <c r="EO136" s="63"/>
      <c r="EP136" s="47"/>
      <c r="EQ136" s="63"/>
      <c r="ER136" s="47"/>
      <c r="ES136" s="63"/>
      <c r="ET136" s="47"/>
      <c r="EU136" s="63"/>
      <c r="EV136" s="47"/>
      <c r="EW136" s="63"/>
      <c r="EX136" s="47"/>
      <c r="EY136" s="63"/>
      <c r="EZ136" s="47"/>
      <c r="FA136" s="63"/>
      <c r="FB136" s="47"/>
      <c r="FC136" s="63"/>
      <c r="FD136" s="47"/>
      <c r="FE136" s="63"/>
      <c r="FF136" s="47"/>
      <c r="FG136" s="63"/>
    </row>
    <row r="137" spans="1:163" ht="15.75" thickBot="1" x14ac:dyDescent="0.3">
      <c r="A137" s="363"/>
      <c r="B137" s="638"/>
      <c r="C137" s="638"/>
      <c r="D137" s="267"/>
      <c r="E137" s="268"/>
      <c r="F137" s="267"/>
      <c r="G137" s="268"/>
      <c r="H137" s="267"/>
      <c r="I137" s="268"/>
      <c r="J137" s="267"/>
      <c r="K137" s="268"/>
      <c r="L137" s="267"/>
      <c r="M137" s="268"/>
      <c r="N137" s="267"/>
      <c r="O137" s="268"/>
      <c r="P137" s="267"/>
      <c r="Q137" s="268"/>
      <c r="R137" s="267"/>
      <c r="S137" s="268"/>
      <c r="T137" s="267"/>
      <c r="U137" s="268"/>
      <c r="V137" s="267"/>
      <c r="X137" s="332"/>
      <c r="Y137" s="209"/>
      <c r="Z137" s="209"/>
      <c r="AA137" s="2"/>
      <c r="AB137" s="2"/>
      <c r="AC137" s="63"/>
      <c r="AD137" s="63"/>
      <c r="AE137" s="63"/>
      <c r="AF137" s="63"/>
      <c r="AG137" s="63"/>
      <c r="AH137" s="63"/>
      <c r="AI137" s="63"/>
      <c r="AJ137" s="63"/>
      <c r="AK137" s="63"/>
      <c r="AL137" s="63"/>
      <c r="AM137" s="63"/>
      <c r="AN137" s="63"/>
      <c r="AO137" s="63"/>
      <c r="AP137" s="63"/>
      <c r="AQ137" s="63"/>
      <c r="AR137" s="63"/>
      <c r="AS137" s="63"/>
      <c r="AT137" s="63"/>
      <c r="AU137" s="63"/>
      <c r="AV137" s="63"/>
      <c r="AW137" s="63"/>
      <c r="AX137" s="63"/>
      <c r="AY137" s="63"/>
      <c r="AZ137" s="63"/>
      <c r="BA137" s="63"/>
      <c r="BB137" s="63"/>
      <c r="BC137" s="63"/>
      <c r="BD137" s="63"/>
      <c r="BE137" s="63"/>
      <c r="BF137" s="63"/>
      <c r="BG137" s="63"/>
      <c r="BH137" s="63"/>
      <c r="BI137" s="63"/>
      <c r="BJ137" s="63"/>
      <c r="BK137" s="63"/>
      <c r="BL137" s="63"/>
      <c r="BM137" s="63"/>
      <c r="BN137" s="63"/>
      <c r="BO137" s="63"/>
      <c r="BP137" s="63"/>
      <c r="BQ137" s="63"/>
      <c r="BR137" s="63"/>
      <c r="BS137" s="63"/>
      <c r="BT137" s="63"/>
      <c r="BU137" s="63"/>
      <c r="BV137" s="63"/>
      <c r="BW137" s="63"/>
      <c r="BX137" s="63"/>
      <c r="BY137" s="63"/>
      <c r="BZ137" s="63"/>
      <c r="CA137" s="63"/>
      <c r="CB137" s="63"/>
      <c r="CC137" s="63"/>
      <c r="CD137" s="63"/>
      <c r="CE137" s="63"/>
      <c r="CF137" s="63"/>
      <c r="CG137" s="63"/>
      <c r="CH137" s="63"/>
      <c r="CI137" s="63"/>
      <c r="CJ137" s="63"/>
      <c r="CK137" s="63"/>
      <c r="CL137" s="63"/>
      <c r="CM137" s="63"/>
      <c r="CN137" s="63"/>
      <c r="CO137" s="63"/>
      <c r="CP137" s="63"/>
      <c r="CQ137" s="63"/>
      <c r="CR137" s="63"/>
      <c r="CS137" s="63"/>
      <c r="CT137" s="63"/>
      <c r="CU137" s="63"/>
      <c r="CV137" s="63"/>
      <c r="CW137" s="63"/>
      <c r="CX137" s="63"/>
      <c r="CY137" s="63"/>
      <c r="CZ137" s="63"/>
      <c r="DA137" s="63"/>
      <c r="DB137" s="63"/>
      <c r="DC137" s="63"/>
      <c r="DD137" s="63"/>
      <c r="DE137" s="63"/>
      <c r="DF137" s="63"/>
      <c r="DG137" s="63"/>
      <c r="DH137" s="63"/>
      <c r="DI137" s="63"/>
      <c r="DJ137" s="63"/>
      <c r="DK137" s="63"/>
      <c r="DL137" s="63"/>
      <c r="DM137" s="63"/>
      <c r="DN137" s="63"/>
      <c r="DO137" s="63"/>
      <c r="DP137" s="63"/>
      <c r="DQ137" s="63"/>
      <c r="DR137" s="63"/>
      <c r="DS137" s="63"/>
      <c r="DT137" s="63"/>
      <c r="DU137" s="63"/>
      <c r="DV137" s="63"/>
      <c r="DW137" s="63"/>
      <c r="DX137" s="63"/>
      <c r="DY137" s="63"/>
      <c r="DZ137" s="63"/>
      <c r="EA137" s="63"/>
      <c r="EB137" s="63"/>
      <c r="EC137" s="63"/>
      <c r="ED137" s="63"/>
      <c r="EE137" s="63"/>
      <c r="EF137" s="63"/>
      <c r="EG137" s="63"/>
      <c r="EH137" s="63"/>
      <c r="EI137" s="63"/>
      <c r="EJ137" s="63"/>
      <c r="EK137" s="63"/>
      <c r="EL137" s="63"/>
      <c r="EM137" s="63"/>
      <c r="EN137" s="63"/>
      <c r="EO137" s="63"/>
      <c r="EP137" s="63"/>
      <c r="EQ137" s="63"/>
      <c r="ER137" s="63"/>
      <c r="ES137" s="63"/>
      <c r="ET137" s="63"/>
      <c r="EU137" s="63"/>
      <c r="EV137" s="63"/>
      <c r="EW137" s="63"/>
      <c r="EX137" s="63"/>
      <c r="EY137" s="63"/>
      <c r="EZ137" s="63"/>
      <c r="FA137" s="63"/>
      <c r="FB137" s="63"/>
      <c r="FC137" s="63"/>
      <c r="FD137" s="63"/>
      <c r="FE137" s="63"/>
      <c r="FF137" s="63"/>
      <c r="FG137" s="63"/>
    </row>
    <row r="138" spans="1:163" ht="45.75" thickBot="1" x14ac:dyDescent="0.3">
      <c r="A138" s="363"/>
      <c r="B138" s="725" t="s">
        <v>1559</v>
      </c>
      <c r="C138" s="347" t="s">
        <v>1584</v>
      </c>
      <c r="D138" s="47"/>
      <c r="E138" s="268"/>
      <c r="F138" s="47"/>
      <c r="G138" s="268"/>
      <c r="H138" s="47"/>
      <c r="I138" s="268"/>
      <c r="J138" s="47"/>
      <c r="K138" s="268"/>
      <c r="L138" s="47"/>
      <c r="M138" s="268"/>
      <c r="N138" s="47"/>
      <c r="O138" s="268"/>
      <c r="P138" s="47"/>
      <c r="Q138" s="268"/>
      <c r="R138" s="47"/>
      <c r="S138" s="268"/>
      <c r="T138" s="47"/>
      <c r="U138" s="268"/>
      <c r="V138" s="47"/>
      <c r="X138" s="47"/>
      <c r="Y138" s="209"/>
      <c r="Z138" s="47"/>
      <c r="AA138" s="2"/>
      <c r="AB138" s="47"/>
      <c r="AC138" s="63"/>
      <c r="AD138" s="47"/>
      <c r="AE138" s="63"/>
      <c r="AF138" s="47"/>
      <c r="AG138" s="63"/>
      <c r="AH138" s="47"/>
      <c r="AI138" s="63"/>
      <c r="AJ138" s="47"/>
      <c r="AK138" s="63"/>
      <c r="AL138" s="47"/>
      <c r="AM138" s="63"/>
      <c r="AN138" s="47"/>
      <c r="AO138" s="63"/>
      <c r="AP138" s="47"/>
      <c r="AQ138" s="63"/>
      <c r="AR138" s="47"/>
      <c r="AS138" s="63"/>
      <c r="AT138" s="47"/>
      <c r="AU138" s="63"/>
      <c r="AV138" s="47"/>
      <c r="AW138" s="63"/>
      <c r="AX138" s="47"/>
      <c r="AY138" s="63"/>
      <c r="AZ138" s="47"/>
      <c r="BA138" s="63"/>
      <c r="BB138" s="47"/>
      <c r="BC138" s="63"/>
      <c r="BD138" s="47"/>
      <c r="BE138" s="63"/>
      <c r="BF138" s="47"/>
      <c r="BG138" s="63"/>
      <c r="BH138" s="47"/>
      <c r="BI138" s="63"/>
      <c r="BJ138" s="47"/>
      <c r="BK138" s="63"/>
      <c r="BL138" s="47"/>
      <c r="BM138" s="63"/>
      <c r="BN138" s="47"/>
      <c r="BO138" s="63"/>
      <c r="BP138" s="47"/>
      <c r="BQ138" s="63"/>
      <c r="BR138" s="47"/>
      <c r="BS138" s="63"/>
      <c r="BT138" s="47"/>
      <c r="BU138" s="63"/>
      <c r="BV138" s="47"/>
      <c r="BW138" s="63"/>
      <c r="BX138" s="47"/>
      <c r="BY138" s="63"/>
      <c r="BZ138" s="47"/>
      <c r="CA138" s="63"/>
      <c r="CB138" s="47"/>
      <c r="CC138" s="63"/>
      <c r="CD138" s="47"/>
      <c r="CE138" s="63"/>
      <c r="CF138" s="47"/>
      <c r="CG138" s="63"/>
      <c r="CH138" s="47"/>
      <c r="CI138" s="63"/>
      <c r="CJ138" s="47"/>
      <c r="CK138" s="63"/>
      <c r="CL138" s="47"/>
      <c r="CM138" s="63"/>
      <c r="CN138" s="47"/>
      <c r="CO138" s="63"/>
      <c r="CP138" s="47"/>
      <c r="CQ138" s="63"/>
      <c r="CR138" s="47"/>
      <c r="CS138" s="63"/>
      <c r="CT138" s="47"/>
      <c r="CU138" s="63"/>
      <c r="CV138" s="47"/>
      <c r="CW138" s="63"/>
      <c r="CX138" s="47"/>
      <c r="CY138" s="63"/>
      <c r="CZ138" s="47"/>
      <c r="DA138" s="63"/>
      <c r="DB138" s="47"/>
      <c r="DC138" s="63"/>
      <c r="DD138" s="47"/>
      <c r="DE138" s="63"/>
      <c r="DF138" s="47"/>
      <c r="DG138" s="63"/>
      <c r="DH138" s="47"/>
      <c r="DI138" s="63"/>
      <c r="DJ138" s="47"/>
      <c r="DK138" s="63"/>
      <c r="DL138" s="47"/>
      <c r="DM138" s="63"/>
      <c r="DN138" s="47"/>
      <c r="DO138" s="63"/>
      <c r="DP138" s="47"/>
      <c r="DQ138" s="63"/>
      <c r="DR138" s="47"/>
      <c r="DS138" s="63"/>
      <c r="DT138" s="47"/>
      <c r="DU138" s="63"/>
      <c r="DV138" s="47"/>
      <c r="DW138" s="63"/>
      <c r="DX138" s="47"/>
      <c r="DY138" s="63"/>
      <c r="DZ138" s="47"/>
      <c r="EA138" s="63"/>
      <c r="EB138" s="47"/>
      <c r="EC138" s="63"/>
      <c r="ED138" s="47"/>
      <c r="EE138" s="63"/>
      <c r="EF138" s="47"/>
      <c r="EG138" s="63"/>
      <c r="EH138" s="47"/>
      <c r="EI138" s="63"/>
      <c r="EJ138" s="47"/>
      <c r="EK138" s="63"/>
      <c r="EL138" s="47"/>
      <c r="EM138" s="63"/>
      <c r="EN138" s="47"/>
      <c r="EO138" s="63"/>
      <c r="EP138" s="47"/>
      <c r="EQ138" s="63"/>
      <c r="ER138" s="47"/>
      <c r="ES138" s="63"/>
      <c r="ET138" s="47"/>
      <c r="EU138" s="63"/>
      <c r="EV138" s="47"/>
      <c r="EW138" s="63"/>
      <c r="EX138" s="47"/>
      <c r="EY138" s="63"/>
      <c r="EZ138" s="47"/>
      <c r="FA138" s="63"/>
      <c r="FB138" s="47"/>
      <c r="FC138" s="63"/>
      <c r="FD138" s="47"/>
      <c r="FE138" s="63"/>
      <c r="FF138" s="47"/>
      <c r="FG138" s="63"/>
    </row>
    <row r="139" spans="1:163" ht="15.75" thickBot="1" x14ac:dyDescent="0.3">
      <c r="A139" s="363"/>
      <c r="B139" s="638"/>
      <c r="C139" s="638"/>
      <c r="D139" s="267"/>
      <c r="E139" s="268"/>
      <c r="F139" s="267"/>
      <c r="G139" s="268"/>
      <c r="H139" s="267"/>
      <c r="I139" s="268"/>
      <c r="J139" s="267"/>
      <c r="K139" s="268"/>
      <c r="L139" s="267"/>
      <c r="M139" s="268"/>
      <c r="N139" s="267"/>
      <c r="O139" s="268"/>
      <c r="P139" s="267"/>
      <c r="Q139" s="268"/>
      <c r="R139" s="267"/>
      <c r="S139" s="268"/>
      <c r="T139" s="267"/>
      <c r="U139" s="268"/>
      <c r="V139" s="267"/>
      <c r="X139" s="267"/>
      <c r="Y139" s="209"/>
      <c r="Z139" s="267"/>
      <c r="AA139" s="2"/>
      <c r="AB139" s="267"/>
      <c r="AC139" s="63"/>
      <c r="AD139" s="267"/>
      <c r="AE139" s="63"/>
      <c r="AF139" s="267"/>
      <c r="AG139" s="63"/>
      <c r="AH139" s="267"/>
      <c r="AI139" s="63"/>
      <c r="AJ139" s="267"/>
      <c r="AK139" s="63"/>
      <c r="AL139" s="267"/>
      <c r="AM139" s="63"/>
      <c r="AN139" s="267"/>
      <c r="AO139" s="63"/>
      <c r="AP139" s="267"/>
      <c r="AQ139" s="63"/>
      <c r="AR139" s="267"/>
      <c r="AS139" s="63"/>
      <c r="AT139" s="267"/>
      <c r="AU139" s="63"/>
      <c r="AV139" s="267"/>
      <c r="AW139" s="63"/>
      <c r="AX139" s="267"/>
      <c r="AY139" s="63"/>
      <c r="AZ139" s="267"/>
      <c r="BA139" s="63"/>
      <c r="BB139" s="267"/>
      <c r="BC139" s="63"/>
      <c r="BD139" s="267"/>
      <c r="BE139" s="63"/>
      <c r="BF139" s="267"/>
      <c r="BG139" s="63"/>
      <c r="BH139" s="267"/>
      <c r="BI139" s="63"/>
      <c r="BJ139" s="267"/>
      <c r="BK139" s="63"/>
      <c r="BL139" s="267"/>
      <c r="BM139" s="63"/>
      <c r="BN139" s="267"/>
      <c r="BO139" s="63"/>
      <c r="BP139" s="267"/>
      <c r="BQ139" s="63"/>
      <c r="BR139" s="267"/>
      <c r="BS139" s="63"/>
      <c r="BT139" s="267"/>
      <c r="BU139" s="63"/>
      <c r="BV139" s="267"/>
      <c r="BW139" s="63"/>
      <c r="BX139" s="267"/>
      <c r="BY139" s="63"/>
      <c r="BZ139" s="267"/>
      <c r="CA139" s="63"/>
      <c r="CB139" s="267"/>
      <c r="CC139" s="63"/>
      <c r="CD139" s="267"/>
      <c r="CE139" s="63"/>
      <c r="CF139" s="267"/>
      <c r="CG139" s="63"/>
      <c r="CH139" s="267"/>
      <c r="CI139" s="63"/>
      <c r="CJ139" s="267"/>
      <c r="CK139" s="63"/>
      <c r="CL139" s="267"/>
      <c r="CM139" s="63"/>
      <c r="CN139" s="267"/>
      <c r="CO139" s="63"/>
      <c r="CP139" s="267"/>
      <c r="CQ139" s="63"/>
      <c r="CR139" s="267"/>
      <c r="CS139" s="63"/>
      <c r="CT139" s="267"/>
      <c r="CU139" s="63"/>
      <c r="CV139" s="267"/>
      <c r="CW139" s="63"/>
      <c r="CX139" s="267"/>
      <c r="CY139" s="63"/>
      <c r="CZ139" s="267"/>
      <c r="DA139" s="63"/>
      <c r="DB139" s="267"/>
      <c r="DC139" s="63"/>
      <c r="DD139" s="267"/>
      <c r="DE139" s="63"/>
      <c r="DF139" s="267"/>
      <c r="DG139" s="63"/>
      <c r="DH139" s="267"/>
      <c r="DI139" s="63"/>
      <c r="DJ139" s="267"/>
      <c r="DK139" s="63"/>
      <c r="DL139" s="267"/>
      <c r="DM139" s="63"/>
      <c r="DN139" s="267"/>
      <c r="DO139" s="63"/>
      <c r="DP139" s="267"/>
      <c r="DQ139" s="63"/>
      <c r="DR139" s="267"/>
      <c r="DS139" s="63"/>
      <c r="DT139" s="267"/>
      <c r="DU139" s="63"/>
      <c r="DV139" s="267"/>
      <c r="DW139" s="63"/>
      <c r="DX139" s="267"/>
      <c r="DY139" s="63"/>
      <c r="DZ139" s="267"/>
      <c r="EA139" s="63"/>
      <c r="EB139" s="267"/>
      <c r="EC139" s="63"/>
      <c r="ED139" s="267"/>
      <c r="EE139" s="63"/>
      <c r="EF139" s="267"/>
      <c r="EG139" s="63"/>
      <c r="EH139" s="267"/>
      <c r="EI139" s="63"/>
      <c r="EJ139" s="267"/>
      <c r="EK139" s="63"/>
      <c r="EL139" s="267"/>
      <c r="EM139" s="63"/>
      <c r="EN139" s="267"/>
      <c r="EO139" s="63"/>
      <c r="EP139" s="267"/>
      <c r="EQ139" s="63"/>
      <c r="ER139" s="267"/>
      <c r="ES139" s="63"/>
      <c r="ET139" s="267"/>
      <c r="EU139" s="63"/>
      <c r="EV139" s="267"/>
      <c r="EW139" s="63"/>
      <c r="EX139" s="267"/>
      <c r="EY139" s="63"/>
      <c r="EZ139" s="267"/>
      <c r="FA139" s="63"/>
      <c r="FB139" s="267"/>
      <c r="FC139" s="63"/>
      <c r="FD139" s="267"/>
      <c r="FE139" s="63"/>
      <c r="FF139" s="267"/>
      <c r="FG139" s="63"/>
    </row>
    <row r="140" spans="1:163" ht="75.75" thickBot="1" x14ac:dyDescent="0.3">
      <c r="A140" s="363"/>
      <c r="B140" s="725" t="s">
        <v>1560</v>
      </c>
      <c r="C140" s="347" t="s">
        <v>1585</v>
      </c>
      <c r="D140" s="47"/>
      <c r="E140" s="268"/>
      <c r="F140" s="47"/>
      <c r="G140" s="268"/>
      <c r="H140" s="47"/>
      <c r="I140" s="268"/>
      <c r="J140" s="47"/>
      <c r="K140" s="268"/>
      <c r="L140" s="47"/>
      <c r="M140" s="268"/>
      <c r="N140" s="47"/>
      <c r="O140" s="268"/>
      <c r="P140" s="47"/>
      <c r="Q140" s="268"/>
      <c r="R140" s="47"/>
      <c r="S140" s="268"/>
      <c r="T140" s="47"/>
      <c r="U140" s="268"/>
      <c r="V140" s="47"/>
      <c r="X140" s="47"/>
      <c r="Y140" s="209"/>
      <c r="Z140" s="47"/>
      <c r="AA140" s="2"/>
      <c r="AB140" s="47"/>
      <c r="AC140" s="63"/>
      <c r="AD140" s="47"/>
      <c r="AE140" s="63"/>
      <c r="AF140" s="47"/>
      <c r="AG140" s="63"/>
      <c r="AH140" s="47"/>
      <c r="AI140" s="63"/>
      <c r="AJ140" s="47"/>
      <c r="AK140" s="63"/>
      <c r="AL140" s="47"/>
      <c r="AM140" s="63"/>
      <c r="AN140" s="47"/>
      <c r="AO140" s="63"/>
      <c r="AP140" s="47"/>
      <c r="AQ140" s="63"/>
      <c r="AR140" s="47"/>
      <c r="AS140" s="63"/>
      <c r="AT140" s="47"/>
      <c r="AU140" s="63"/>
      <c r="AV140" s="47"/>
      <c r="AW140" s="63"/>
      <c r="AX140" s="47"/>
      <c r="AY140" s="63"/>
      <c r="AZ140" s="47"/>
      <c r="BA140" s="63"/>
      <c r="BB140" s="47"/>
      <c r="BC140" s="63"/>
      <c r="BD140" s="47"/>
      <c r="BE140" s="63"/>
      <c r="BF140" s="47"/>
      <c r="BG140" s="63"/>
      <c r="BH140" s="47"/>
      <c r="BI140" s="63"/>
      <c r="BJ140" s="47"/>
      <c r="BK140" s="63"/>
      <c r="BL140" s="47"/>
      <c r="BM140" s="63"/>
      <c r="BN140" s="47"/>
      <c r="BO140" s="63"/>
      <c r="BP140" s="47"/>
      <c r="BQ140" s="63"/>
      <c r="BR140" s="47"/>
      <c r="BS140" s="63"/>
      <c r="BT140" s="47"/>
      <c r="BU140" s="63"/>
      <c r="BV140" s="47"/>
      <c r="BW140" s="63"/>
      <c r="BX140" s="47"/>
      <c r="BY140" s="63"/>
      <c r="BZ140" s="47"/>
      <c r="CA140" s="63"/>
      <c r="CB140" s="47"/>
      <c r="CC140" s="63"/>
      <c r="CD140" s="47"/>
      <c r="CE140" s="63"/>
      <c r="CF140" s="47"/>
      <c r="CG140" s="63"/>
      <c r="CH140" s="47"/>
      <c r="CI140" s="63"/>
      <c r="CJ140" s="47"/>
      <c r="CK140" s="63"/>
      <c r="CL140" s="47"/>
      <c r="CM140" s="63"/>
      <c r="CN140" s="47"/>
      <c r="CO140" s="63"/>
      <c r="CP140" s="47"/>
      <c r="CQ140" s="63"/>
      <c r="CR140" s="47"/>
      <c r="CS140" s="63"/>
      <c r="CT140" s="47"/>
      <c r="CU140" s="63"/>
      <c r="CV140" s="47"/>
      <c r="CW140" s="63"/>
      <c r="CX140" s="47"/>
      <c r="CY140" s="63"/>
      <c r="CZ140" s="47"/>
      <c r="DA140" s="63"/>
      <c r="DB140" s="47"/>
      <c r="DC140" s="63"/>
      <c r="DD140" s="47"/>
      <c r="DE140" s="63"/>
      <c r="DF140" s="47"/>
      <c r="DG140" s="63"/>
      <c r="DH140" s="47"/>
      <c r="DI140" s="63"/>
      <c r="DJ140" s="47"/>
      <c r="DK140" s="63"/>
      <c r="DL140" s="47"/>
      <c r="DM140" s="63"/>
      <c r="DN140" s="47"/>
      <c r="DO140" s="63"/>
      <c r="DP140" s="47"/>
      <c r="DQ140" s="63"/>
      <c r="DR140" s="47"/>
      <c r="DS140" s="63"/>
      <c r="DT140" s="47"/>
      <c r="DU140" s="63"/>
      <c r="DV140" s="47"/>
      <c r="DW140" s="63"/>
      <c r="DX140" s="47"/>
      <c r="DY140" s="63"/>
      <c r="DZ140" s="47"/>
      <c r="EA140" s="63"/>
      <c r="EB140" s="47"/>
      <c r="EC140" s="63"/>
      <c r="ED140" s="47"/>
      <c r="EE140" s="63"/>
      <c r="EF140" s="47"/>
      <c r="EG140" s="63"/>
      <c r="EH140" s="47"/>
      <c r="EI140" s="63"/>
      <c r="EJ140" s="47"/>
      <c r="EK140" s="63"/>
      <c r="EL140" s="47"/>
      <c r="EM140" s="63"/>
      <c r="EN140" s="47"/>
      <c r="EO140" s="63"/>
      <c r="EP140" s="47"/>
      <c r="EQ140" s="63"/>
      <c r="ER140" s="47"/>
      <c r="ES140" s="63"/>
      <c r="ET140" s="47"/>
      <c r="EU140" s="63"/>
      <c r="EV140" s="47"/>
      <c r="EW140" s="63"/>
      <c r="EX140" s="47"/>
      <c r="EY140" s="63"/>
      <c r="EZ140" s="47"/>
      <c r="FA140" s="63"/>
      <c r="FB140" s="47"/>
      <c r="FC140" s="63"/>
      <c r="FD140" s="47"/>
      <c r="FE140" s="63"/>
      <c r="FF140" s="47"/>
      <c r="FG140" s="63"/>
    </row>
    <row r="141" spans="1:163" x14ac:dyDescent="0.25">
      <c r="A141" s="363"/>
      <c r="B141" s="638"/>
      <c r="C141" s="638"/>
      <c r="D141" s="267"/>
      <c r="E141" s="268"/>
      <c r="F141" s="267"/>
      <c r="G141" s="268"/>
      <c r="H141" s="267"/>
      <c r="I141" s="268"/>
      <c r="J141" s="267"/>
      <c r="K141" s="268"/>
      <c r="L141" s="267"/>
      <c r="M141" s="268"/>
      <c r="N141" s="267"/>
      <c r="O141" s="268"/>
      <c r="P141" s="267"/>
      <c r="Q141" s="268"/>
      <c r="R141" s="267"/>
      <c r="S141" s="268"/>
      <c r="T141" s="267"/>
      <c r="U141" s="268"/>
      <c r="V141" s="267"/>
      <c r="X141" s="267"/>
      <c r="Y141" s="209"/>
      <c r="Z141" s="267"/>
      <c r="AA141" s="2"/>
      <c r="AB141" s="267"/>
      <c r="AC141" s="63"/>
      <c r="AD141" s="267"/>
      <c r="AE141" s="63"/>
      <c r="AF141" s="267"/>
      <c r="AG141" s="63"/>
      <c r="AH141" s="267"/>
      <c r="AI141" s="63"/>
      <c r="AJ141" s="267"/>
      <c r="AK141" s="63"/>
      <c r="AL141" s="267"/>
      <c r="AM141" s="63"/>
      <c r="AN141" s="267"/>
      <c r="AO141" s="63"/>
      <c r="AP141" s="267"/>
      <c r="AQ141" s="63"/>
      <c r="AR141" s="267"/>
      <c r="AS141" s="63"/>
      <c r="AT141" s="267"/>
      <c r="AU141" s="63"/>
      <c r="AV141" s="267"/>
      <c r="AW141" s="63"/>
      <c r="AX141" s="267"/>
      <c r="AY141" s="63"/>
      <c r="AZ141" s="267"/>
      <c r="BA141" s="63"/>
      <c r="BB141" s="267"/>
      <c r="BC141" s="63"/>
      <c r="BD141" s="267"/>
      <c r="BE141" s="63"/>
      <c r="BF141" s="267"/>
      <c r="BG141" s="63"/>
      <c r="BH141" s="267"/>
      <c r="BI141" s="63"/>
      <c r="BJ141" s="267"/>
      <c r="BK141" s="63"/>
      <c r="BL141" s="267"/>
      <c r="BM141" s="63"/>
      <c r="BN141" s="267"/>
      <c r="BO141" s="63"/>
      <c r="BP141" s="267"/>
      <c r="BQ141" s="63"/>
      <c r="BR141" s="267"/>
      <c r="BS141" s="63"/>
      <c r="BT141" s="267"/>
      <c r="BU141" s="63"/>
      <c r="BV141" s="267"/>
      <c r="BW141" s="63"/>
      <c r="BX141" s="267"/>
      <c r="BY141" s="63"/>
      <c r="BZ141" s="267"/>
      <c r="CA141" s="63"/>
      <c r="CB141" s="267"/>
      <c r="CC141" s="63"/>
      <c r="CD141" s="267"/>
      <c r="CE141" s="63"/>
      <c r="CF141" s="267"/>
      <c r="CG141" s="63"/>
      <c r="CH141" s="267"/>
      <c r="CI141" s="63"/>
      <c r="CJ141" s="267"/>
      <c r="CK141" s="63"/>
      <c r="CL141" s="267"/>
      <c r="CM141" s="63"/>
      <c r="CN141" s="267"/>
      <c r="CO141" s="63"/>
      <c r="CP141" s="267"/>
      <c r="CQ141" s="63"/>
      <c r="CR141" s="267"/>
      <c r="CS141" s="63"/>
      <c r="CT141" s="267"/>
      <c r="CU141" s="63"/>
      <c r="CV141" s="267"/>
      <c r="CW141" s="63"/>
      <c r="CX141" s="267"/>
      <c r="CY141" s="63"/>
      <c r="CZ141" s="267"/>
      <c r="DA141" s="63"/>
      <c r="DB141" s="267"/>
      <c r="DC141" s="63"/>
      <c r="DD141" s="267"/>
      <c r="DE141" s="63"/>
      <c r="DF141" s="267"/>
      <c r="DG141" s="63"/>
      <c r="DH141" s="267"/>
      <c r="DI141" s="63"/>
      <c r="DJ141" s="267"/>
      <c r="DK141" s="63"/>
      <c r="DL141" s="267"/>
      <c r="DM141" s="63"/>
      <c r="DN141" s="267"/>
      <c r="DO141" s="63"/>
      <c r="DP141" s="267"/>
      <c r="DQ141" s="63"/>
      <c r="DR141" s="267"/>
      <c r="DS141" s="63"/>
      <c r="DT141" s="267"/>
      <c r="DU141" s="63"/>
      <c r="DV141" s="267"/>
      <c r="DW141" s="63"/>
      <c r="DX141" s="267"/>
      <c r="DY141" s="63"/>
      <c r="DZ141" s="267"/>
      <c r="EA141" s="63"/>
      <c r="EB141" s="267"/>
      <c r="EC141" s="63"/>
      <c r="ED141" s="267"/>
      <c r="EE141" s="63"/>
      <c r="EF141" s="267"/>
      <c r="EG141" s="63"/>
      <c r="EH141" s="267"/>
      <c r="EI141" s="63"/>
      <c r="EJ141" s="267"/>
      <c r="EK141" s="63"/>
      <c r="EL141" s="267"/>
      <c r="EM141" s="63"/>
      <c r="EN141" s="267"/>
      <c r="EO141" s="63"/>
      <c r="EP141" s="267"/>
      <c r="EQ141" s="63"/>
      <c r="ER141" s="267"/>
      <c r="ES141" s="63"/>
      <c r="ET141" s="267"/>
      <c r="EU141" s="63"/>
      <c r="EV141" s="267"/>
      <c r="EW141" s="63"/>
      <c r="EX141" s="267"/>
      <c r="EY141" s="63"/>
      <c r="EZ141" s="267"/>
      <c r="FA141" s="63"/>
      <c r="FB141" s="267"/>
      <c r="FC141" s="63"/>
      <c r="FD141" s="267"/>
      <c r="FE141" s="63"/>
      <c r="FF141" s="267"/>
      <c r="FG141" s="63"/>
    </row>
    <row r="142" spans="1:163" ht="45" x14ac:dyDescent="0.25">
      <c r="A142" s="363"/>
      <c r="B142" s="725" t="s">
        <v>1561</v>
      </c>
      <c r="C142" s="347" t="s">
        <v>1583</v>
      </c>
      <c r="D142" s="53"/>
      <c r="E142" s="268"/>
      <c r="F142" s="53"/>
      <c r="G142" s="268"/>
      <c r="H142" s="53"/>
      <c r="I142" s="268"/>
      <c r="J142" s="53"/>
      <c r="K142" s="268"/>
      <c r="L142" s="53"/>
      <c r="M142" s="268"/>
      <c r="N142" s="53"/>
      <c r="O142" s="268"/>
      <c r="P142" s="53"/>
      <c r="Q142" s="268"/>
      <c r="R142" s="53"/>
      <c r="S142" s="268"/>
      <c r="T142" s="53"/>
      <c r="U142" s="268"/>
      <c r="V142" s="53"/>
      <c r="X142" s="53"/>
      <c r="Y142" s="209"/>
      <c r="Z142" s="53"/>
      <c r="AA142" s="2"/>
      <c r="AB142" s="53"/>
      <c r="AC142" s="63"/>
      <c r="AD142" s="53"/>
      <c r="AE142" s="63"/>
      <c r="AF142" s="53"/>
      <c r="AG142" s="63"/>
      <c r="AH142" s="53"/>
      <c r="AI142" s="63"/>
      <c r="AJ142" s="53"/>
      <c r="AK142" s="63"/>
      <c r="AL142" s="53"/>
      <c r="AM142" s="63"/>
      <c r="AN142" s="53"/>
      <c r="AO142" s="63"/>
      <c r="AP142" s="53"/>
      <c r="AQ142" s="63"/>
      <c r="AR142" s="53"/>
      <c r="AS142" s="63"/>
      <c r="AT142" s="53"/>
      <c r="AU142" s="63"/>
      <c r="AV142" s="53"/>
      <c r="AW142" s="63"/>
      <c r="AX142" s="53"/>
      <c r="AY142" s="63"/>
      <c r="AZ142" s="53"/>
      <c r="BA142" s="63"/>
      <c r="BB142" s="53"/>
      <c r="BC142" s="63"/>
      <c r="BD142" s="53"/>
      <c r="BE142" s="63"/>
      <c r="BF142" s="53"/>
      <c r="BG142" s="63"/>
      <c r="BH142" s="53"/>
      <c r="BI142" s="63"/>
      <c r="BJ142" s="53"/>
      <c r="BK142" s="63"/>
      <c r="BL142" s="53"/>
      <c r="BM142" s="63"/>
      <c r="BN142" s="53"/>
      <c r="BO142" s="63"/>
      <c r="BP142" s="53"/>
      <c r="BQ142" s="63"/>
      <c r="BR142" s="53"/>
      <c r="BS142" s="63"/>
      <c r="BT142" s="53"/>
      <c r="BU142" s="63"/>
      <c r="BV142" s="53"/>
      <c r="BW142" s="63"/>
      <c r="BX142" s="53"/>
      <c r="BY142" s="63"/>
      <c r="BZ142" s="53"/>
      <c r="CA142" s="63"/>
      <c r="CB142" s="53"/>
      <c r="CC142" s="63"/>
      <c r="CD142" s="53"/>
      <c r="CE142" s="63"/>
      <c r="CF142" s="53"/>
      <c r="CG142" s="63"/>
      <c r="CH142" s="53"/>
      <c r="CI142" s="63"/>
      <c r="CJ142" s="53"/>
      <c r="CK142" s="63"/>
      <c r="CL142" s="53"/>
      <c r="CM142" s="63"/>
      <c r="CN142" s="53"/>
      <c r="CO142" s="63"/>
      <c r="CP142" s="53"/>
      <c r="CQ142" s="63"/>
      <c r="CR142" s="53"/>
      <c r="CS142" s="63"/>
      <c r="CT142" s="53"/>
      <c r="CU142" s="63"/>
      <c r="CV142" s="53"/>
      <c r="CW142" s="63"/>
      <c r="CX142" s="53"/>
      <c r="CY142" s="63"/>
      <c r="CZ142" s="53"/>
      <c r="DA142" s="63"/>
      <c r="DB142" s="53"/>
      <c r="DC142" s="63"/>
      <c r="DD142" s="53"/>
      <c r="DE142" s="63"/>
      <c r="DF142" s="53"/>
      <c r="DG142" s="63"/>
      <c r="DH142" s="53"/>
      <c r="DI142" s="63"/>
      <c r="DJ142" s="53"/>
      <c r="DK142" s="63"/>
      <c r="DL142" s="53"/>
      <c r="DM142" s="63"/>
      <c r="DN142" s="53"/>
      <c r="DO142" s="63"/>
      <c r="DP142" s="53"/>
      <c r="DQ142" s="63"/>
      <c r="DR142" s="53"/>
      <c r="DS142" s="63"/>
      <c r="DT142" s="53"/>
      <c r="DU142" s="63"/>
      <c r="DV142" s="53"/>
      <c r="DW142" s="63"/>
      <c r="DX142" s="53"/>
      <c r="DY142" s="63"/>
      <c r="DZ142" s="53"/>
      <c r="EA142" s="63"/>
      <c r="EB142" s="53"/>
      <c r="EC142" s="63"/>
      <c r="ED142" s="53"/>
      <c r="EE142" s="63"/>
      <c r="EF142" s="53"/>
      <c r="EG142" s="63"/>
      <c r="EH142" s="53"/>
      <c r="EI142" s="63"/>
      <c r="EJ142" s="53"/>
      <c r="EK142" s="63"/>
      <c r="EL142" s="53"/>
      <c r="EM142" s="63"/>
      <c r="EN142" s="53"/>
      <c r="EO142" s="63"/>
      <c r="EP142" s="53"/>
      <c r="EQ142" s="63"/>
      <c r="ER142" s="53"/>
      <c r="ES142" s="63"/>
      <c r="ET142" s="53"/>
      <c r="EU142" s="63"/>
      <c r="EV142" s="53"/>
      <c r="EW142" s="63"/>
      <c r="EX142" s="53"/>
      <c r="EY142" s="63"/>
      <c r="EZ142" s="53"/>
      <c r="FA142" s="63"/>
      <c r="FB142" s="53"/>
      <c r="FC142" s="63"/>
      <c r="FD142" s="53"/>
      <c r="FE142" s="63"/>
      <c r="FF142" s="53"/>
      <c r="FG142" s="63"/>
    </row>
    <row r="143" spans="1:163" x14ac:dyDescent="0.25">
      <c r="A143" s="363"/>
      <c r="B143" s="638"/>
      <c r="C143" s="638"/>
      <c r="D143" s="267"/>
      <c r="E143" s="268"/>
      <c r="F143" s="267"/>
      <c r="G143" s="268"/>
      <c r="H143" s="267"/>
      <c r="I143" s="268"/>
      <c r="J143" s="267"/>
      <c r="K143" s="268"/>
      <c r="L143" s="267"/>
      <c r="M143" s="268"/>
      <c r="N143" s="267"/>
      <c r="O143" s="268"/>
      <c r="P143" s="267"/>
      <c r="Q143" s="268"/>
      <c r="R143" s="267"/>
      <c r="S143" s="268"/>
      <c r="T143" s="267"/>
      <c r="U143" s="268"/>
      <c r="V143" s="267"/>
      <c r="X143" s="267"/>
      <c r="Y143" s="209"/>
      <c r="Z143" s="267"/>
      <c r="AA143" s="2"/>
      <c r="AB143" s="267"/>
      <c r="AC143" s="63"/>
      <c r="AD143" s="267"/>
      <c r="AE143" s="63"/>
      <c r="AF143" s="267"/>
      <c r="AG143" s="63"/>
      <c r="AH143" s="267"/>
      <c r="AI143" s="63"/>
      <c r="AJ143" s="267"/>
      <c r="AK143" s="63"/>
      <c r="AL143" s="267"/>
      <c r="AM143" s="63"/>
      <c r="AN143" s="267"/>
      <c r="AO143" s="63"/>
      <c r="AP143" s="267"/>
      <c r="AQ143" s="63"/>
      <c r="AR143" s="267"/>
      <c r="AS143" s="63"/>
      <c r="AT143" s="267"/>
      <c r="AU143" s="63"/>
      <c r="AV143" s="267"/>
      <c r="AW143" s="63"/>
      <c r="AX143" s="267"/>
      <c r="AY143" s="63"/>
      <c r="AZ143" s="267"/>
      <c r="BA143" s="63"/>
      <c r="BB143" s="267"/>
      <c r="BC143" s="63"/>
      <c r="BD143" s="267"/>
      <c r="BE143" s="63"/>
      <c r="BF143" s="267"/>
      <c r="BG143" s="63"/>
      <c r="BH143" s="267"/>
      <c r="BI143" s="63"/>
      <c r="BJ143" s="267"/>
      <c r="BK143" s="63"/>
      <c r="BL143" s="267"/>
      <c r="BM143" s="63"/>
      <c r="BN143" s="267"/>
      <c r="BO143" s="63"/>
      <c r="BP143" s="267"/>
      <c r="BQ143" s="63"/>
      <c r="BR143" s="267"/>
      <c r="BS143" s="63"/>
      <c r="BT143" s="267"/>
      <c r="BU143" s="63"/>
      <c r="BV143" s="267"/>
      <c r="BW143" s="63"/>
      <c r="BX143" s="267"/>
      <c r="BY143" s="63"/>
      <c r="BZ143" s="267"/>
      <c r="CA143" s="63"/>
      <c r="CB143" s="267"/>
      <c r="CC143" s="63"/>
      <c r="CD143" s="267"/>
      <c r="CE143" s="63"/>
      <c r="CF143" s="267"/>
      <c r="CG143" s="63"/>
      <c r="CH143" s="267"/>
      <c r="CI143" s="63"/>
      <c r="CJ143" s="267"/>
      <c r="CK143" s="63"/>
      <c r="CL143" s="267"/>
      <c r="CM143" s="63"/>
      <c r="CN143" s="267"/>
      <c r="CO143" s="63"/>
      <c r="CP143" s="267"/>
      <c r="CQ143" s="63"/>
      <c r="CR143" s="267"/>
      <c r="CS143" s="63"/>
      <c r="CT143" s="267"/>
      <c r="CU143" s="63"/>
      <c r="CV143" s="267"/>
      <c r="CW143" s="63"/>
      <c r="CX143" s="267"/>
      <c r="CY143" s="63"/>
      <c r="CZ143" s="267"/>
      <c r="DA143" s="63"/>
      <c r="DB143" s="267"/>
      <c r="DC143" s="63"/>
      <c r="DD143" s="267"/>
      <c r="DE143" s="63"/>
      <c r="DF143" s="267"/>
      <c r="DG143" s="63"/>
      <c r="DH143" s="267"/>
      <c r="DI143" s="63"/>
      <c r="DJ143" s="267"/>
      <c r="DK143" s="63"/>
      <c r="DL143" s="267"/>
      <c r="DM143" s="63"/>
      <c r="DN143" s="267"/>
      <c r="DO143" s="63"/>
      <c r="DP143" s="267"/>
      <c r="DQ143" s="63"/>
      <c r="DR143" s="267"/>
      <c r="DS143" s="63"/>
      <c r="DT143" s="267"/>
      <c r="DU143" s="63"/>
      <c r="DV143" s="267"/>
      <c r="DW143" s="63"/>
      <c r="DX143" s="267"/>
      <c r="DY143" s="63"/>
      <c r="DZ143" s="267"/>
      <c r="EA143" s="63"/>
      <c r="EB143" s="267"/>
      <c r="EC143" s="63"/>
      <c r="ED143" s="267"/>
      <c r="EE143" s="63"/>
      <c r="EF143" s="267"/>
      <c r="EG143" s="63"/>
      <c r="EH143" s="267"/>
      <c r="EI143" s="63"/>
      <c r="EJ143" s="267"/>
      <c r="EK143" s="63"/>
      <c r="EL143" s="267"/>
      <c r="EM143" s="63"/>
      <c r="EN143" s="267"/>
      <c r="EO143" s="63"/>
      <c r="EP143" s="267"/>
      <c r="EQ143" s="63"/>
      <c r="ER143" s="267"/>
      <c r="ES143" s="63"/>
      <c r="ET143" s="267"/>
      <c r="EU143" s="63"/>
      <c r="EV143" s="267"/>
      <c r="EW143" s="63"/>
      <c r="EX143" s="267"/>
      <c r="EY143" s="63"/>
      <c r="EZ143" s="267"/>
      <c r="FA143" s="63"/>
      <c r="FB143" s="267"/>
      <c r="FC143" s="63"/>
      <c r="FD143" s="267"/>
      <c r="FE143" s="63"/>
      <c r="FF143" s="267"/>
      <c r="FG143" s="63"/>
    </row>
    <row r="144" spans="1:163" ht="45" x14ac:dyDescent="0.25">
      <c r="A144" s="363"/>
      <c r="B144" s="725" t="s">
        <v>1562</v>
      </c>
      <c r="C144" s="347" t="s">
        <v>1553</v>
      </c>
      <c r="D144" s="53"/>
      <c r="E144" s="268"/>
      <c r="F144" s="53"/>
      <c r="G144" s="268"/>
      <c r="H144" s="53"/>
      <c r="I144" s="268"/>
      <c r="J144" s="53"/>
      <c r="K144" s="268"/>
      <c r="L144" s="53"/>
      <c r="M144" s="268"/>
      <c r="N144" s="53"/>
      <c r="O144" s="268"/>
      <c r="P144" s="53"/>
      <c r="Q144" s="268"/>
      <c r="R144" s="53"/>
      <c r="S144" s="268"/>
      <c r="T144" s="53"/>
      <c r="U144" s="268"/>
      <c r="V144" s="53"/>
      <c r="X144" s="53"/>
      <c r="Y144" s="209"/>
      <c r="Z144" s="53"/>
      <c r="AA144" s="2"/>
      <c r="AB144" s="53"/>
      <c r="AC144" s="63"/>
      <c r="AD144" s="53"/>
      <c r="AE144" s="63"/>
      <c r="AF144" s="53"/>
      <c r="AG144" s="63"/>
      <c r="AH144" s="53"/>
      <c r="AI144" s="63"/>
      <c r="AJ144" s="53"/>
      <c r="AK144" s="63"/>
      <c r="AL144" s="53"/>
      <c r="AM144" s="63"/>
      <c r="AN144" s="53"/>
      <c r="AO144" s="63"/>
      <c r="AP144" s="53"/>
      <c r="AQ144" s="63"/>
      <c r="AR144" s="53"/>
      <c r="AS144" s="63"/>
      <c r="AT144" s="53"/>
      <c r="AU144" s="63"/>
      <c r="AV144" s="53"/>
      <c r="AW144" s="63"/>
      <c r="AX144" s="53"/>
      <c r="AY144" s="63"/>
      <c r="AZ144" s="53"/>
      <c r="BA144" s="63"/>
      <c r="BB144" s="53"/>
      <c r="BC144" s="63"/>
      <c r="BD144" s="53"/>
      <c r="BE144" s="63"/>
      <c r="BF144" s="53"/>
      <c r="BG144" s="63"/>
      <c r="BH144" s="53"/>
      <c r="BI144" s="63"/>
      <c r="BJ144" s="53"/>
      <c r="BK144" s="63"/>
      <c r="BL144" s="53"/>
      <c r="BM144" s="63"/>
      <c r="BN144" s="53"/>
      <c r="BO144" s="63"/>
      <c r="BP144" s="53"/>
      <c r="BQ144" s="63"/>
      <c r="BR144" s="53"/>
      <c r="BS144" s="63"/>
      <c r="BT144" s="53"/>
      <c r="BU144" s="63"/>
      <c r="BV144" s="53"/>
      <c r="BW144" s="63"/>
      <c r="BX144" s="53"/>
      <c r="BY144" s="63"/>
      <c r="BZ144" s="53"/>
      <c r="CA144" s="63"/>
      <c r="CB144" s="53"/>
      <c r="CC144" s="63"/>
      <c r="CD144" s="53"/>
      <c r="CE144" s="63"/>
      <c r="CF144" s="53"/>
      <c r="CG144" s="63"/>
      <c r="CH144" s="53"/>
      <c r="CI144" s="63"/>
      <c r="CJ144" s="53"/>
      <c r="CK144" s="63"/>
      <c r="CL144" s="53"/>
      <c r="CM144" s="63"/>
      <c r="CN144" s="53"/>
      <c r="CO144" s="63"/>
      <c r="CP144" s="53"/>
      <c r="CQ144" s="63"/>
      <c r="CR144" s="53"/>
      <c r="CS144" s="63"/>
      <c r="CT144" s="53"/>
      <c r="CU144" s="63"/>
      <c r="CV144" s="53"/>
      <c r="CW144" s="63"/>
      <c r="CX144" s="53"/>
      <c r="CY144" s="63"/>
      <c r="CZ144" s="53"/>
      <c r="DA144" s="63"/>
      <c r="DB144" s="53"/>
      <c r="DC144" s="63"/>
      <c r="DD144" s="53"/>
      <c r="DE144" s="63"/>
      <c r="DF144" s="53"/>
      <c r="DG144" s="63"/>
      <c r="DH144" s="53"/>
      <c r="DI144" s="63"/>
      <c r="DJ144" s="53"/>
      <c r="DK144" s="63"/>
      <c r="DL144" s="53"/>
      <c r="DM144" s="63"/>
      <c r="DN144" s="53"/>
      <c r="DO144" s="63"/>
      <c r="DP144" s="53"/>
      <c r="DQ144" s="63"/>
      <c r="DR144" s="53"/>
      <c r="DS144" s="63"/>
      <c r="DT144" s="53"/>
      <c r="DU144" s="63"/>
      <c r="DV144" s="53"/>
      <c r="DW144" s="63"/>
      <c r="DX144" s="53"/>
      <c r="DY144" s="63"/>
      <c r="DZ144" s="53"/>
      <c r="EA144" s="63"/>
      <c r="EB144" s="53"/>
      <c r="EC144" s="63"/>
      <c r="ED144" s="53"/>
      <c r="EE144" s="63"/>
      <c r="EF144" s="53"/>
      <c r="EG144" s="63"/>
      <c r="EH144" s="53"/>
      <c r="EI144" s="63"/>
      <c r="EJ144" s="53"/>
      <c r="EK144" s="63"/>
      <c r="EL144" s="53"/>
      <c r="EM144" s="63"/>
      <c r="EN144" s="53"/>
      <c r="EO144" s="63"/>
      <c r="EP144" s="53"/>
      <c r="EQ144" s="63"/>
      <c r="ER144" s="53"/>
      <c r="ES144" s="63"/>
      <c r="ET144" s="53"/>
      <c r="EU144" s="63"/>
      <c r="EV144" s="53"/>
      <c r="EW144" s="63"/>
      <c r="EX144" s="53"/>
      <c r="EY144" s="63"/>
      <c r="EZ144" s="53"/>
      <c r="FA144" s="63"/>
      <c r="FB144" s="53"/>
      <c r="FC144" s="63"/>
      <c r="FD144" s="53"/>
      <c r="FE144" s="63"/>
      <c r="FF144" s="53"/>
      <c r="FG144" s="63"/>
    </row>
    <row r="145" spans="1:168" x14ac:dyDescent="0.25">
      <c r="A145" s="363"/>
      <c r="B145" s="638"/>
      <c r="C145" s="638"/>
      <c r="D145" s="267"/>
      <c r="E145" s="268"/>
      <c r="F145" s="267"/>
      <c r="G145" s="268"/>
      <c r="H145" s="267"/>
      <c r="I145" s="268"/>
      <c r="J145" s="267"/>
      <c r="K145" s="268"/>
      <c r="L145" s="267"/>
      <c r="M145" s="268"/>
      <c r="N145" s="267"/>
      <c r="O145" s="268"/>
      <c r="P145" s="267"/>
      <c r="Q145" s="268"/>
      <c r="R145" s="267"/>
      <c r="S145" s="268"/>
      <c r="T145" s="267"/>
      <c r="U145" s="268"/>
      <c r="V145" s="267"/>
      <c r="X145" s="267"/>
      <c r="Y145" s="209"/>
      <c r="Z145" s="267"/>
      <c r="AA145" s="2"/>
      <c r="AB145" s="267"/>
      <c r="AC145" s="63"/>
      <c r="AD145" s="267"/>
      <c r="AE145" s="63"/>
      <c r="AF145" s="267"/>
      <c r="AG145" s="63"/>
      <c r="AH145" s="267"/>
      <c r="AI145" s="63"/>
      <c r="AJ145" s="267"/>
      <c r="AK145" s="63"/>
      <c r="AL145" s="267"/>
      <c r="AM145" s="63"/>
      <c r="AN145" s="267"/>
      <c r="AO145" s="63"/>
      <c r="AP145" s="267"/>
      <c r="AQ145" s="63"/>
      <c r="AR145" s="267"/>
      <c r="AS145" s="63"/>
      <c r="AT145" s="267"/>
      <c r="AU145" s="63"/>
      <c r="AV145" s="267"/>
      <c r="AW145" s="63"/>
      <c r="AX145" s="267"/>
      <c r="AY145" s="63"/>
      <c r="AZ145" s="267"/>
      <c r="BA145" s="63"/>
      <c r="BB145" s="267"/>
      <c r="BC145" s="63"/>
      <c r="BD145" s="267"/>
      <c r="BE145" s="63"/>
      <c r="BF145" s="267"/>
      <c r="BG145" s="63"/>
      <c r="BH145" s="267"/>
      <c r="BI145" s="63"/>
      <c r="BJ145" s="267"/>
      <c r="BK145" s="63"/>
      <c r="BL145" s="267"/>
      <c r="BM145" s="63"/>
      <c r="BN145" s="267"/>
      <c r="BO145" s="63"/>
      <c r="BP145" s="267"/>
      <c r="BQ145" s="63"/>
      <c r="BR145" s="267"/>
      <c r="BS145" s="63"/>
      <c r="BT145" s="267"/>
      <c r="BU145" s="63"/>
      <c r="BV145" s="267"/>
      <c r="BW145" s="63"/>
      <c r="BX145" s="267"/>
      <c r="BY145" s="63"/>
      <c r="BZ145" s="267"/>
      <c r="CA145" s="63"/>
      <c r="CB145" s="267"/>
      <c r="CC145" s="63"/>
      <c r="CD145" s="267"/>
      <c r="CE145" s="63"/>
      <c r="CF145" s="267"/>
      <c r="CG145" s="63"/>
      <c r="CH145" s="267"/>
      <c r="CI145" s="63"/>
      <c r="CJ145" s="267"/>
      <c r="CK145" s="63"/>
      <c r="CL145" s="267"/>
      <c r="CM145" s="63"/>
      <c r="CN145" s="267"/>
      <c r="CO145" s="63"/>
      <c r="CP145" s="267"/>
      <c r="CQ145" s="63"/>
      <c r="CR145" s="267"/>
      <c r="CS145" s="63"/>
      <c r="CT145" s="267"/>
      <c r="CU145" s="63"/>
      <c r="CV145" s="267"/>
      <c r="CW145" s="63"/>
      <c r="CX145" s="267"/>
      <c r="CY145" s="63"/>
      <c r="CZ145" s="267"/>
      <c r="DA145" s="63"/>
      <c r="DB145" s="267"/>
      <c r="DC145" s="63"/>
      <c r="DD145" s="267"/>
      <c r="DE145" s="63"/>
      <c r="DF145" s="267"/>
      <c r="DG145" s="63"/>
      <c r="DH145" s="267"/>
      <c r="DI145" s="63"/>
      <c r="DJ145" s="267"/>
      <c r="DK145" s="63"/>
      <c r="DL145" s="267"/>
      <c r="DM145" s="63"/>
      <c r="DN145" s="267"/>
      <c r="DO145" s="63"/>
      <c r="DP145" s="267"/>
      <c r="DQ145" s="63"/>
      <c r="DR145" s="267"/>
      <c r="DS145" s="63"/>
      <c r="DT145" s="267"/>
      <c r="DU145" s="63"/>
      <c r="DV145" s="267"/>
      <c r="DW145" s="63"/>
      <c r="DX145" s="267"/>
      <c r="DY145" s="63"/>
      <c r="DZ145" s="267"/>
      <c r="EA145" s="63"/>
      <c r="EB145" s="267"/>
      <c r="EC145" s="63"/>
      <c r="ED145" s="267"/>
      <c r="EE145" s="63"/>
      <c r="EF145" s="267"/>
      <c r="EG145" s="63"/>
      <c r="EH145" s="267"/>
      <c r="EI145" s="63"/>
      <c r="EJ145" s="267"/>
      <c r="EK145" s="63"/>
      <c r="EL145" s="267"/>
      <c r="EM145" s="63"/>
      <c r="EN145" s="267"/>
      <c r="EO145" s="63"/>
      <c r="EP145" s="267"/>
      <c r="EQ145" s="63"/>
      <c r="ER145" s="267"/>
      <c r="ES145" s="63"/>
      <c r="ET145" s="267"/>
      <c r="EU145" s="63"/>
      <c r="EV145" s="267"/>
      <c r="EW145" s="63"/>
      <c r="EX145" s="267"/>
      <c r="EY145" s="63"/>
      <c r="EZ145" s="267"/>
      <c r="FA145" s="63"/>
      <c r="FB145" s="267"/>
      <c r="FC145" s="63"/>
      <c r="FD145" s="267"/>
      <c r="FE145" s="63"/>
      <c r="FF145" s="267"/>
      <c r="FG145" s="63"/>
    </row>
    <row r="146" spans="1:168" x14ac:dyDescent="0.25">
      <c r="A146" s="363"/>
      <c r="B146" s="638"/>
      <c r="C146" s="638"/>
      <c r="D146" s="267"/>
      <c r="E146" s="268"/>
      <c r="F146" s="267"/>
      <c r="G146" s="268"/>
      <c r="H146" s="267"/>
      <c r="I146" s="268"/>
      <c r="J146" s="267"/>
      <c r="K146" s="268"/>
      <c r="L146" s="267"/>
      <c r="M146" s="268"/>
      <c r="N146" s="267"/>
      <c r="O146" s="268"/>
      <c r="P146" s="267"/>
      <c r="Q146" s="268"/>
      <c r="R146" s="267"/>
      <c r="S146" s="268"/>
      <c r="T146" s="267"/>
      <c r="U146" s="268"/>
      <c r="V146" s="267"/>
      <c r="X146" s="332"/>
      <c r="Y146" s="209"/>
      <c r="Z146" s="209"/>
      <c r="AA146" s="2"/>
      <c r="AB146" s="2"/>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3"/>
      <c r="AY146" s="63"/>
      <c r="AZ146" s="63"/>
      <c r="BA146" s="63"/>
      <c r="BB146" s="63"/>
      <c r="BC146" s="63"/>
      <c r="BD146" s="63"/>
      <c r="BE146" s="63"/>
      <c r="BF146" s="63"/>
      <c r="BG146" s="63"/>
      <c r="BH146" s="63"/>
      <c r="BI146" s="63"/>
      <c r="BJ146" s="63"/>
      <c r="BK146" s="63"/>
      <c r="BL146" s="63"/>
      <c r="BM146" s="63"/>
      <c r="BN146" s="63"/>
      <c r="BO146" s="63"/>
      <c r="BP146" s="63"/>
      <c r="BQ146" s="63"/>
      <c r="BR146" s="63"/>
      <c r="BS146" s="63"/>
      <c r="BT146" s="63"/>
      <c r="BU146" s="63"/>
      <c r="BV146" s="63"/>
      <c r="BW146" s="63"/>
      <c r="BX146" s="63"/>
      <c r="BY146" s="63"/>
      <c r="BZ146" s="63"/>
      <c r="CA146" s="63"/>
      <c r="CB146" s="63"/>
      <c r="CC146" s="63"/>
      <c r="CD146" s="63"/>
      <c r="CE146" s="63"/>
      <c r="CF146" s="63"/>
      <c r="CG146" s="63"/>
      <c r="CH146" s="63"/>
      <c r="CI146" s="63"/>
      <c r="CJ146" s="63"/>
      <c r="CK146" s="63"/>
      <c r="CL146" s="63"/>
      <c r="CM146" s="63"/>
      <c r="CN146" s="63"/>
      <c r="CO146" s="63"/>
      <c r="CP146" s="63"/>
      <c r="CQ146" s="63"/>
      <c r="CR146" s="63"/>
      <c r="CS146" s="63"/>
      <c r="CT146" s="63"/>
      <c r="CU146" s="63"/>
      <c r="CV146" s="63"/>
      <c r="CW146" s="63"/>
      <c r="CX146" s="63"/>
      <c r="CY146" s="63"/>
      <c r="CZ146" s="63"/>
      <c r="DA146" s="63"/>
      <c r="DB146" s="63"/>
      <c r="DC146" s="63"/>
      <c r="DD146" s="63"/>
      <c r="DE146" s="63"/>
      <c r="DF146" s="63"/>
      <c r="DG146" s="63"/>
      <c r="DH146" s="63"/>
      <c r="DI146" s="63"/>
      <c r="DJ146" s="63"/>
      <c r="DK146" s="63"/>
      <c r="DL146" s="63"/>
      <c r="DM146" s="63"/>
      <c r="DN146" s="63"/>
      <c r="DO146" s="63"/>
      <c r="DP146" s="63"/>
      <c r="DQ146" s="63"/>
      <c r="DR146" s="63"/>
      <c r="DS146" s="63"/>
      <c r="DT146" s="63"/>
      <c r="DU146" s="63"/>
      <c r="DV146" s="63"/>
      <c r="DW146" s="63"/>
      <c r="DX146" s="63"/>
      <c r="DY146" s="63"/>
      <c r="DZ146" s="63"/>
      <c r="EA146" s="63"/>
      <c r="EB146" s="63"/>
      <c r="EC146" s="63"/>
      <c r="ED146" s="63"/>
      <c r="EE146" s="63"/>
      <c r="EF146" s="63"/>
      <c r="EG146" s="63"/>
      <c r="EH146" s="63"/>
      <c r="EI146" s="63"/>
      <c r="EJ146" s="63"/>
      <c r="EK146" s="63"/>
      <c r="EL146" s="63"/>
      <c r="EM146" s="63"/>
      <c r="EN146" s="63"/>
      <c r="EO146" s="63"/>
      <c r="EP146" s="63"/>
      <c r="EQ146" s="63"/>
      <c r="ER146" s="63"/>
      <c r="ES146" s="63"/>
      <c r="ET146" s="63"/>
      <c r="EU146" s="63"/>
      <c r="EV146" s="63"/>
      <c r="EW146" s="63"/>
      <c r="EX146" s="63"/>
      <c r="EY146" s="63"/>
      <c r="EZ146" s="63"/>
      <c r="FA146" s="63"/>
      <c r="FB146" s="63"/>
      <c r="FC146" s="63"/>
      <c r="FD146" s="63"/>
      <c r="FE146" s="63"/>
      <c r="FF146" s="63"/>
      <c r="FG146" s="63"/>
    </row>
    <row r="147" spans="1:168" ht="15.75" x14ac:dyDescent="0.25">
      <c r="A147" s="161"/>
      <c r="F147" s="767" t="s">
        <v>566</v>
      </c>
      <c r="G147" s="767"/>
      <c r="H147" s="767"/>
      <c r="Y147" s="2"/>
      <c r="Z147" s="2"/>
      <c r="AA147" s="2"/>
      <c r="AB147" s="2"/>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3"/>
      <c r="AY147" s="63"/>
      <c r="AZ147" s="63"/>
      <c r="BA147" s="63"/>
      <c r="BB147" s="63"/>
      <c r="BC147" s="63"/>
      <c r="BD147" s="63"/>
      <c r="BE147" s="63"/>
      <c r="BF147" s="63"/>
      <c r="BG147" s="63"/>
      <c r="BH147" s="63"/>
      <c r="BI147" s="63"/>
      <c r="BJ147" s="63"/>
      <c r="BK147" s="63"/>
      <c r="BL147" s="63"/>
      <c r="BM147" s="63"/>
      <c r="BN147" s="63"/>
      <c r="BO147" s="63"/>
      <c r="BP147" s="63"/>
      <c r="BQ147" s="63"/>
      <c r="BR147" s="63"/>
      <c r="BS147" s="63"/>
      <c r="BT147" s="63"/>
      <c r="BU147" s="63"/>
      <c r="BV147" s="63"/>
      <c r="BW147" s="63"/>
      <c r="BX147" s="63"/>
      <c r="BY147" s="63"/>
      <c r="BZ147" s="63"/>
      <c r="CA147" s="63"/>
      <c r="CB147" s="63"/>
      <c r="CC147" s="63"/>
      <c r="CD147" s="63"/>
      <c r="CE147" s="63"/>
      <c r="CF147" s="63"/>
      <c r="CG147" s="63"/>
      <c r="CH147" s="63"/>
      <c r="CI147" s="63"/>
      <c r="CJ147" s="63"/>
      <c r="CK147" s="63"/>
      <c r="CL147" s="63"/>
      <c r="CM147" s="63"/>
      <c r="CN147" s="63"/>
      <c r="CO147" s="63"/>
      <c r="CP147" s="63"/>
      <c r="CQ147" s="63"/>
      <c r="CR147" s="63"/>
      <c r="CS147" s="63"/>
      <c r="CT147" s="63"/>
      <c r="CU147" s="63"/>
      <c r="CV147" s="63"/>
      <c r="CW147" s="63"/>
      <c r="CX147" s="63"/>
      <c r="CY147" s="63"/>
      <c r="CZ147" s="63"/>
      <c r="DA147" s="63"/>
      <c r="DB147" s="63"/>
      <c r="DC147" s="63"/>
      <c r="DD147" s="63"/>
      <c r="DE147" s="63"/>
      <c r="DF147" s="63"/>
      <c r="DG147" s="63"/>
      <c r="DH147" s="63"/>
      <c r="DI147" s="63"/>
      <c r="DJ147" s="63"/>
      <c r="DK147" s="63"/>
      <c r="DL147" s="63"/>
      <c r="DM147" s="63"/>
      <c r="DN147" s="63"/>
      <c r="DO147" s="63"/>
      <c r="DP147" s="63"/>
      <c r="DQ147" s="63"/>
      <c r="DR147" s="63"/>
      <c r="DS147" s="63"/>
      <c r="DT147" s="63"/>
      <c r="DU147" s="63"/>
      <c r="DV147" s="63"/>
      <c r="DW147" s="63"/>
      <c r="DX147" s="63"/>
      <c r="DY147" s="63"/>
      <c r="DZ147" s="63"/>
      <c r="EA147" s="63"/>
      <c r="EB147" s="63"/>
      <c r="EC147" s="63"/>
      <c r="ED147" s="63"/>
      <c r="EE147" s="63"/>
      <c r="EF147" s="63"/>
      <c r="EG147" s="63"/>
      <c r="EH147" s="63"/>
      <c r="EI147" s="63"/>
      <c r="EJ147" s="63"/>
      <c r="EK147" s="63"/>
      <c r="EL147" s="63"/>
      <c r="EM147" s="63"/>
      <c r="EN147" s="63"/>
      <c r="EO147" s="63"/>
      <c r="EP147" s="63"/>
      <c r="EQ147" s="63"/>
      <c r="ER147" s="63"/>
      <c r="ES147" s="63"/>
      <c r="ET147" s="63"/>
      <c r="EU147" s="63"/>
      <c r="EV147" s="63"/>
      <c r="EW147" s="63"/>
      <c r="EX147" s="63"/>
      <c r="EY147" s="63"/>
      <c r="EZ147" s="63"/>
      <c r="FA147" s="63"/>
      <c r="FB147" s="63"/>
      <c r="FC147" s="63"/>
      <c r="FD147" s="63"/>
      <c r="FE147" s="63"/>
      <c r="FF147" s="63"/>
      <c r="FG147" s="63"/>
    </row>
    <row r="148" spans="1:168" ht="15.95" customHeight="1" x14ac:dyDescent="0.25">
      <c r="A148" s="161"/>
      <c r="F148" s="756" t="b">
        <f>IF(OR(C153=FALSE,C154=FALSE,C155=FALSE,C156=FALSE,C157=FALSE,C158=FALSE,C160=FALSE),FALSE,TRUE)</f>
        <v>1</v>
      </c>
      <c r="G148" s="756"/>
      <c r="H148" s="756"/>
      <c r="Y148" s="2"/>
      <c r="Z148" s="2"/>
      <c r="AA148" s="2"/>
      <c r="AB148" s="2"/>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3"/>
      <c r="AY148" s="63"/>
      <c r="AZ148" s="63"/>
      <c r="BA148" s="63"/>
      <c r="BB148" s="63"/>
      <c r="BC148" s="63"/>
      <c r="BD148" s="63"/>
      <c r="BE148" s="63"/>
      <c r="BF148" s="63"/>
      <c r="BG148" s="63"/>
      <c r="BH148" s="63"/>
      <c r="BI148" s="63"/>
      <c r="BJ148" s="63"/>
      <c r="BK148" s="63"/>
      <c r="BL148" s="63"/>
      <c r="BM148" s="63"/>
      <c r="BN148" s="63"/>
      <c r="BO148" s="63"/>
      <c r="BP148" s="63"/>
      <c r="BQ148" s="63"/>
      <c r="BR148" s="63"/>
      <c r="BS148" s="63"/>
      <c r="BT148" s="63"/>
      <c r="BU148" s="63"/>
      <c r="BV148" s="63"/>
      <c r="BW148" s="63"/>
      <c r="BX148" s="63"/>
      <c r="BY148" s="63"/>
      <c r="BZ148" s="63"/>
      <c r="CA148" s="63"/>
      <c r="CB148" s="63"/>
      <c r="CC148" s="63"/>
      <c r="CD148" s="63"/>
      <c r="CE148" s="63"/>
      <c r="CF148" s="63"/>
      <c r="CG148" s="63"/>
      <c r="CH148" s="63"/>
      <c r="CI148" s="63"/>
      <c r="CJ148" s="63"/>
      <c r="CK148" s="63"/>
      <c r="CL148" s="63"/>
      <c r="CM148" s="63"/>
      <c r="CN148" s="63"/>
      <c r="CO148" s="63"/>
      <c r="CP148" s="63"/>
      <c r="CQ148" s="63"/>
      <c r="CR148" s="63"/>
      <c r="CS148" s="63"/>
      <c r="CT148" s="63"/>
      <c r="CU148" s="63"/>
      <c r="CV148" s="63"/>
      <c r="CW148" s="63"/>
      <c r="CX148" s="63"/>
      <c r="CY148" s="63"/>
      <c r="CZ148" s="63"/>
      <c r="DA148" s="63"/>
      <c r="DB148" s="63"/>
      <c r="DC148" s="63"/>
      <c r="DD148" s="63"/>
      <c r="DE148" s="63"/>
      <c r="DF148" s="63"/>
      <c r="DG148" s="63"/>
      <c r="DH148" s="63"/>
      <c r="DI148" s="63"/>
      <c r="DJ148" s="63"/>
      <c r="DK148" s="63"/>
      <c r="DL148" s="63"/>
      <c r="DM148" s="63"/>
      <c r="DN148" s="63"/>
      <c r="DO148" s="63"/>
      <c r="DP148" s="63"/>
      <c r="DQ148" s="63"/>
      <c r="DR148" s="63"/>
      <c r="DS148" s="63"/>
      <c r="DT148" s="63"/>
      <c r="DU148" s="63"/>
      <c r="DV148" s="63"/>
      <c r="DW148" s="63"/>
      <c r="DX148" s="63"/>
      <c r="DY148" s="63"/>
      <c r="DZ148" s="63"/>
      <c r="EA148" s="63"/>
      <c r="EB148" s="63"/>
      <c r="EC148" s="63"/>
      <c r="ED148" s="63"/>
      <c r="EE148" s="63"/>
      <c r="EF148" s="63"/>
      <c r="EG148" s="63"/>
      <c r="EH148" s="63"/>
      <c r="EI148" s="63"/>
      <c r="EJ148" s="63"/>
      <c r="EK148" s="63"/>
      <c r="EL148" s="63"/>
      <c r="EM148" s="63"/>
      <c r="EN148" s="63"/>
      <c r="EO148" s="63"/>
      <c r="EP148" s="63"/>
      <c r="EQ148" s="63"/>
      <c r="ER148" s="63"/>
      <c r="ES148" s="63"/>
      <c r="ET148" s="63"/>
      <c r="EU148" s="63"/>
      <c r="EV148" s="63"/>
      <c r="EW148" s="63"/>
      <c r="EX148" s="63"/>
      <c r="EY148" s="63"/>
      <c r="EZ148" s="63"/>
      <c r="FA148" s="63"/>
      <c r="FB148" s="63"/>
      <c r="FC148" s="63"/>
      <c r="FD148" s="63"/>
      <c r="FE148" s="63"/>
      <c r="FF148" s="63"/>
      <c r="FG148" s="63"/>
    </row>
    <row r="149" spans="1:168" x14ac:dyDescent="0.25">
      <c r="A149" s="161"/>
    </row>
    <row r="150" spans="1:168" x14ac:dyDescent="0.25">
      <c r="A150" s="161"/>
    </row>
    <row r="151" spans="1:168" s="332" customFormat="1" ht="16.5" customHeight="1" x14ac:dyDescent="0.25">
      <c r="A151" s="331"/>
      <c r="FK151" s="4"/>
      <c r="FL151" s="4"/>
    </row>
    <row r="152" spans="1:168" s="332" customFormat="1" x14ac:dyDescent="0.25">
      <c r="A152" s="331"/>
      <c r="FK152" s="4"/>
      <c r="FL152" s="4"/>
    </row>
    <row r="153" spans="1:168" s="332" customFormat="1" hidden="1" x14ac:dyDescent="0.25">
      <c r="A153" s="331"/>
      <c r="C153" s="722" t="b">
        <f t="shared" ref="C153:C157" si="0">IF(ISNA(MATCH(FALSE,D153:FF153,0)),TRUE,FALSE)</f>
        <v>1</v>
      </c>
      <c r="D153" s="332" t="b">
        <f>IF(D8="",TRUE,IF(AND(D8&lt;&gt;"",D10&lt;&gt;"",D12&lt;&gt;"",D16&lt;&gt;"",D18&lt;&gt;"",D20&lt;&gt;"",D22&lt;&gt;"",D25&lt;&gt;"",D27&lt;&gt;"",D29&lt;&gt;"",D31&lt;&gt;"",D35&lt;&gt;"",D104&lt;&gt;"",D41&lt;&gt;"",D37&lt;&gt;"",D39&lt;&gt;"",D43&lt;&gt;"",D45&lt;&gt;"",D47&lt;&gt;"",D49&lt;&gt;"",D51&lt;&gt;"",D53&lt;&gt;"",D55&lt;&gt;"",D57&lt;&gt;"",D59&lt;&gt;"",D61&lt;&gt;"",D63&lt;&gt;"",D65&lt;&gt;"",D67&lt;&gt;"", D69&lt;&gt;"",D79&lt;&gt;"",D81&lt;&gt;"",D83&lt;&gt;"",D87&lt;&gt;"",D97&lt;&gt;"",D100&lt;&gt;"",D102&lt;&gt;"",D85&lt;&gt;"",D89&lt;&gt;"",D91&lt;&gt;"",D93&lt;&gt;"",D71&lt;&gt;"",D73&lt;&gt;"",D75&lt;&gt;"",D77&lt;&gt;"",D14&lt;&gt;"",D114&lt;&gt;"",D112&lt;&gt;"",D110&lt;&gt;""),TRUE,FALSE))</f>
        <v>1</v>
      </c>
      <c r="E153" s="332" t="b">
        <f t="shared" ref="E153:BP153" si="1">IF(E8="",TRUE,IF(AND(E8&lt;&gt;"",E10&lt;&gt;"",E12&lt;&gt;"",E16&lt;&gt;"",E18&lt;&gt;"",E20&lt;&gt;"",E22&lt;&gt;"",E25&lt;&gt;"",E27&lt;&gt;"",E29&lt;&gt;"",E31&lt;&gt;"",E35&lt;&gt;"",E104&lt;&gt;"",E41&lt;&gt;"",E37&lt;&gt;"",E39&lt;&gt;"",E43&lt;&gt;"",E45&lt;&gt;"",E47&lt;&gt;"",E49&lt;&gt;"",E51&lt;&gt;"",E53&lt;&gt;"",E55&lt;&gt;"",E57&lt;&gt;"",E59&lt;&gt;"",E61&lt;&gt;"",E63&lt;&gt;"",E65&lt;&gt;"",E67&lt;&gt;"", E69&lt;&gt;"",E79&lt;&gt;"",E81&lt;&gt;"",E83&lt;&gt;"",E87&lt;&gt;"",E97&lt;&gt;"",E100&lt;&gt;"",E102&lt;&gt;"",E85&lt;&gt;"",E89&lt;&gt;"",E91&lt;&gt;"",E93&lt;&gt;"",E71&lt;&gt;"",E73&lt;&gt;"",E75&lt;&gt;"",E77&lt;&gt;"",E14&lt;&gt;"",E114&lt;&gt;"",E112&lt;&gt;"",E110&lt;&gt;""),TRUE,FALSE))</f>
        <v>1</v>
      </c>
      <c r="F153" s="332" t="b">
        <f t="shared" si="1"/>
        <v>1</v>
      </c>
      <c r="G153" s="332" t="b">
        <f t="shared" si="1"/>
        <v>1</v>
      </c>
      <c r="H153" s="332" t="b">
        <f t="shared" si="1"/>
        <v>1</v>
      </c>
      <c r="I153" s="332" t="b">
        <f t="shared" si="1"/>
        <v>1</v>
      </c>
      <c r="J153" s="332" t="b">
        <f t="shared" si="1"/>
        <v>1</v>
      </c>
      <c r="K153" s="332" t="b">
        <f t="shared" si="1"/>
        <v>1</v>
      </c>
      <c r="L153" s="332" t="b">
        <f t="shared" si="1"/>
        <v>1</v>
      </c>
      <c r="M153" s="332" t="b">
        <f t="shared" si="1"/>
        <v>1</v>
      </c>
      <c r="N153" s="332" t="b">
        <f t="shared" si="1"/>
        <v>1</v>
      </c>
      <c r="O153" s="332" t="b">
        <f t="shared" si="1"/>
        <v>1</v>
      </c>
      <c r="P153" s="332" t="b">
        <f t="shared" si="1"/>
        <v>1</v>
      </c>
      <c r="Q153" s="332" t="b">
        <f t="shared" si="1"/>
        <v>1</v>
      </c>
      <c r="R153" s="332" t="b">
        <f t="shared" si="1"/>
        <v>1</v>
      </c>
      <c r="S153" s="332" t="b">
        <f t="shared" si="1"/>
        <v>1</v>
      </c>
      <c r="T153" s="332" t="b">
        <f t="shared" si="1"/>
        <v>1</v>
      </c>
      <c r="U153" s="332" t="b">
        <f t="shared" si="1"/>
        <v>1</v>
      </c>
      <c r="V153" s="332" t="b">
        <f t="shared" si="1"/>
        <v>1</v>
      </c>
      <c r="W153" s="332" t="b">
        <f t="shared" si="1"/>
        <v>1</v>
      </c>
      <c r="X153" s="332" t="b">
        <f t="shared" si="1"/>
        <v>1</v>
      </c>
      <c r="Y153" s="332" t="b">
        <f t="shared" si="1"/>
        <v>1</v>
      </c>
      <c r="Z153" s="332" t="b">
        <f t="shared" si="1"/>
        <v>1</v>
      </c>
      <c r="AA153" s="332" t="b">
        <f t="shared" si="1"/>
        <v>1</v>
      </c>
      <c r="AB153" s="332" t="b">
        <f t="shared" si="1"/>
        <v>1</v>
      </c>
      <c r="AC153" s="332" t="b">
        <f t="shared" si="1"/>
        <v>1</v>
      </c>
      <c r="AD153" s="332" t="b">
        <f t="shared" si="1"/>
        <v>1</v>
      </c>
      <c r="AE153" s="332" t="b">
        <f t="shared" si="1"/>
        <v>1</v>
      </c>
      <c r="AF153" s="332" t="b">
        <f t="shared" si="1"/>
        <v>1</v>
      </c>
      <c r="AG153" s="332" t="b">
        <f t="shared" si="1"/>
        <v>1</v>
      </c>
      <c r="AH153" s="332" t="b">
        <f t="shared" si="1"/>
        <v>1</v>
      </c>
      <c r="AI153" s="332" t="b">
        <f t="shared" si="1"/>
        <v>1</v>
      </c>
      <c r="AJ153" s="332" t="b">
        <f t="shared" si="1"/>
        <v>1</v>
      </c>
      <c r="AK153" s="332" t="b">
        <f t="shared" si="1"/>
        <v>1</v>
      </c>
      <c r="AL153" s="332" t="b">
        <f t="shared" si="1"/>
        <v>1</v>
      </c>
      <c r="AM153" s="332" t="b">
        <f t="shared" si="1"/>
        <v>1</v>
      </c>
      <c r="AN153" s="332" t="b">
        <f t="shared" si="1"/>
        <v>1</v>
      </c>
      <c r="AO153" s="332" t="b">
        <f t="shared" si="1"/>
        <v>1</v>
      </c>
      <c r="AP153" s="332" t="b">
        <f t="shared" si="1"/>
        <v>1</v>
      </c>
      <c r="AQ153" s="332" t="b">
        <f t="shared" si="1"/>
        <v>1</v>
      </c>
      <c r="AR153" s="332" t="b">
        <f t="shared" si="1"/>
        <v>1</v>
      </c>
      <c r="AS153" s="332" t="b">
        <f t="shared" si="1"/>
        <v>1</v>
      </c>
      <c r="AT153" s="332" t="b">
        <f t="shared" si="1"/>
        <v>1</v>
      </c>
      <c r="AU153" s="332" t="b">
        <f t="shared" si="1"/>
        <v>1</v>
      </c>
      <c r="AV153" s="332" t="b">
        <f t="shared" si="1"/>
        <v>1</v>
      </c>
      <c r="AW153" s="332" t="b">
        <f t="shared" si="1"/>
        <v>1</v>
      </c>
      <c r="AX153" s="332" t="b">
        <f t="shared" si="1"/>
        <v>1</v>
      </c>
      <c r="AY153" s="332" t="b">
        <f t="shared" si="1"/>
        <v>1</v>
      </c>
      <c r="AZ153" s="332" t="b">
        <f t="shared" si="1"/>
        <v>1</v>
      </c>
      <c r="BA153" s="332" t="b">
        <f t="shared" si="1"/>
        <v>1</v>
      </c>
      <c r="BB153" s="332" t="b">
        <f t="shared" si="1"/>
        <v>1</v>
      </c>
      <c r="BC153" s="332" t="b">
        <f t="shared" si="1"/>
        <v>1</v>
      </c>
      <c r="BD153" s="332" t="b">
        <f t="shared" si="1"/>
        <v>1</v>
      </c>
      <c r="BE153" s="332" t="b">
        <f t="shared" si="1"/>
        <v>1</v>
      </c>
      <c r="BF153" s="332" t="b">
        <f t="shared" si="1"/>
        <v>1</v>
      </c>
      <c r="BG153" s="332" t="b">
        <f t="shared" si="1"/>
        <v>1</v>
      </c>
      <c r="BH153" s="332" t="b">
        <f t="shared" si="1"/>
        <v>1</v>
      </c>
      <c r="BI153" s="332" t="b">
        <f t="shared" si="1"/>
        <v>1</v>
      </c>
      <c r="BJ153" s="332" t="b">
        <f t="shared" si="1"/>
        <v>1</v>
      </c>
      <c r="BK153" s="332" t="b">
        <f t="shared" si="1"/>
        <v>1</v>
      </c>
      <c r="BL153" s="332" t="b">
        <f t="shared" si="1"/>
        <v>1</v>
      </c>
      <c r="BM153" s="332" t="b">
        <f t="shared" si="1"/>
        <v>1</v>
      </c>
      <c r="BN153" s="332" t="b">
        <f t="shared" si="1"/>
        <v>1</v>
      </c>
      <c r="BO153" s="332" t="b">
        <f t="shared" si="1"/>
        <v>1</v>
      </c>
      <c r="BP153" s="332" t="b">
        <f t="shared" si="1"/>
        <v>1</v>
      </c>
      <c r="BQ153" s="332" t="b">
        <f t="shared" ref="BQ153:EB153" si="2">IF(BQ8="",TRUE,IF(AND(BQ8&lt;&gt;"",BQ10&lt;&gt;"",BQ12&lt;&gt;"",BQ16&lt;&gt;"",BQ18&lt;&gt;"",BQ20&lt;&gt;"",BQ22&lt;&gt;"",BQ25&lt;&gt;"",BQ27&lt;&gt;"",BQ29&lt;&gt;"",BQ31&lt;&gt;"",BQ35&lt;&gt;"",BQ104&lt;&gt;"",BQ41&lt;&gt;"",BQ37&lt;&gt;"",BQ39&lt;&gt;"",BQ43&lt;&gt;"",BQ45&lt;&gt;"",BQ47&lt;&gt;"",BQ49&lt;&gt;"",BQ51&lt;&gt;"",BQ53&lt;&gt;"",BQ55&lt;&gt;"",BQ57&lt;&gt;"",BQ59&lt;&gt;"",BQ61&lt;&gt;"",BQ63&lt;&gt;"",BQ65&lt;&gt;"",BQ67&lt;&gt;"", BQ69&lt;&gt;"",BQ79&lt;&gt;"",BQ81&lt;&gt;"",BQ83&lt;&gt;"",BQ87&lt;&gt;"",BQ97&lt;&gt;"",BQ100&lt;&gt;"",BQ102&lt;&gt;"",BQ85&lt;&gt;"",BQ89&lt;&gt;"",BQ91&lt;&gt;"",BQ93&lt;&gt;"",BQ71&lt;&gt;"",BQ73&lt;&gt;"",BQ75&lt;&gt;"",BQ77&lt;&gt;"",BQ14&lt;&gt;"",BQ114&lt;&gt;"",BQ112&lt;&gt;"",BQ110&lt;&gt;""),TRUE,FALSE))</f>
        <v>1</v>
      </c>
      <c r="BR153" s="332" t="b">
        <f t="shared" si="2"/>
        <v>1</v>
      </c>
      <c r="BS153" s="332" t="b">
        <f t="shared" si="2"/>
        <v>1</v>
      </c>
      <c r="BT153" s="332" t="b">
        <f t="shared" si="2"/>
        <v>1</v>
      </c>
      <c r="BU153" s="332" t="b">
        <f t="shared" si="2"/>
        <v>1</v>
      </c>
      <c r="BV153" s="332" t="b">
        <f t="shared" si="2"/>
        <v>1</v>
      </c>
      <c r="BW153" s="332" t="b">
        <f t="shared" si="2"/>
        <v>1</v>
      </c>
      <c r="BX153" s="332" t="b">
        <f t="shared" si="2"/>
        <v>1</v>
      </c>
      <c r="BY153" s="332" t="b">
        <f t="shared" si="2"/>
        <v>1</v>
      </c>
      <c r="BZ153" s="332" t="b">
        <f t="shared" si="2"/>
        <v>1</v>
      </c>
      <c r="CA153" s="332" t="b">
        <f t="shared" si="2"/>
        <v>1</v>
      </c>
      <c r="CB153" s="332" t="b">
        <f t="shared" si="2"/>
        <v>1</v>
      </c>
      <c r="CC153" s="332" t="b">
        <f t="shared" si="2"/>
        <v>1</v>
      </c>
      <c r="CD153" s="332" t="b">
        <f t="shared" si="2"/>
        <v>1</v>
      </c>
      <c r="CE153" s="332" t="b">
        <f t="shared" si="2"/>
        <v>1</v>
      </c>
      <c r="CF153" s="332" t="b">
        <f t="shared" si="2"/>
        <v>1</v>
      </c>
      <c r="CG153" s="332" t="b">
        <f t="shared" si="2"/>
        <v>1</v>
      </c>
      <c r="CH153" s="332" t="b">
        <f t="shared" si="2"/>
        <v>1</v>
      </c>
      <c r="CI153" s="332" t="b">
        <f t="shared" si="2"/>
        <v>1</v>
      </c>
      <c r="CJ153" s="332" t="b">
        <f t="shared" si="2"/>
        <v>1</v>
      </c>
      <c r="CK153" s="332" t="b">
        <f t="shared" si="2"/>
        <v>1</v>
      </c>
      <c r="CL153" s="332" t="b">
        <f t="shared" si="2"/>
        <v>1</v>
      </c>
      <c r="CM153" s="332" t="b">
        <f t="shared" si="2"/>
        <v>1</v>
      </c>
      <c r="CN153" s="332" t="b">
        <f t="shared" si="2"/>
        <v>1</v>
      </c>
      <c r="CO153" s="332" t="b">
        <f t="shared" si="2"/>
        <v>1</v>
      </c>
      <c r="CP153" s="332" t="b">
        <f t="shared" si="2"/>
        <v>1</v>
      </c>
      <c r="CQ153" s="332" t="b">
        <f t="shared" si="2"/>
        <v>1</v>
      </c>
      <c r="CR153" s="332" t="b">
        <f t="shared" si="2"/>
        <v>1</v>
      </c>
      <c r="CS153" s="332" t="b">
        <f t="shared" si="2"/>
        <v>1</v>
      </c>
      <c r="CT153" s="332" t="b">
        <f t="shared" si="2"/>
        <v>1</v>
      </c>
      <c r="CU153" s="332" t="b">
        <f t="shared" si="2"/>
        <v>1</v>
      </c>
      <c r="CV153" s="332" t="b">
        <f t="shared" si="2"/>
        <v>1</v>
      </c>
      <c r="CW153" s="332" t="b">
        <f t="shared" si="2"/>
        <v>1</v>
      </c>
      <c r="CX153" s="332" t="b">
        <f t="shared" si="2"/>
        <v>1</v>
      </c>
      <c r="CY153" s="332" t="b">
        <f t="shared" si="2"/>
        <v>1</v>
      </c>
      <c r="CZ153" s="332" t="b">
        <f t="shared" si="2"/>
        <v>1</v>
      </c>
      <c r="DA153" s="332" t="b">
        <f t="shared" si="2"/>
        <v>1</v>
      </c>
      <c r="DB153" s="332" t="b">
        <f t="shared" si="2"/>
        <v>1</v>
      </c>
      <c r="DC153" s="332" t="b">
        <f t="shared" si="2"/>
        <v>1</v>
      </c>
      <c r="DD153" s="332" t="b">
        <f t="shared" si="2"/>
        <v>1</v>
      </c>
      <c r="DE153" s="332" t="b">
        <f t="shared" si="2"/>
        <v>1</v>
      </c>
      <c r="DF153" s="332" t="b">
        <f t="shared" si="2"/>
        <v>1</v>
      </c>
      <c r="DG153" s="332" t="b">
        <f t="shared" si="2"/>
        <v>1</v>
      </c>
      <c r="DH153" s="332" t="b">
        <f t="shared" si="2"/>
        <v>1</v>
      </c>
      <c r="DI153" s="332" t="b">
        <f t="shared" si="2"/>
        <v>1</v>
      </c>
      <c r="DJ153" s="332" t="b">
        <f t="shared" si="2"/>
        <v>1</v>
      </c>
      <c r="DK153" s="332" t="b">
        <f t="shared" si="2"/>
        <v>1</v>
      </c>
      <c r="DL153" s="332" t="b">
        <f t="shared" si="2"/>
        <v>1</v>
      </c>
      <c r="DM153" s="332" t="b">
        <f t="shared" si="2"/>
        <v>1</v>
      </c>
      <c r="DN153" s="332" t="b">
        <f t="shared" si="2"/>
        <v>1</v>
      </c>
      <c r="DO153" s="332" t="b">
        <f t="shared" si="2"/>
        <v>1</v>
      </c>
      <c r="DP153" s="332" t="b">
        <f t="shared" si="2"/>
        <v>1</v>
      </c>
      <c r="DQ153" s="332" t="b">
        <f t="shared" si="2"/>
        <v>1</v>
      </c>
      <c r="DR153" s="332" t="b">
        <f t="shared" si="2"/>
        <v>1</v>
      </c>
      <c r="DS153" s="332" t="b">
        <f t="shared" si="2"/>
        <v>1</v>
      </c>
      <c r="DT153" s="332" t="b">
        <f t="shared" si="2"/>
        <v>1</v>
      </c>
      <c r="DU153" s="332" t="b">
        <f t="shared" si="2"/>
        <v>1</v>
      </c>
      <c r="DV153" s="332" t="b">
        <f t="shared" si="2"/>
        <v>1</v>
      </c>
      <c r="DW153" s="332" t="b">
        <f t="shared" si="2"/>
        <v>1</v>
      </c>
      <c r="DX153" s="332" t="b">
        <f t="shared" si="2"/>
        <v>1</v>
      </c>
      <c r="DY153" s="332" t="b">
        <f t="shared" si="2"/>
        <v>1</v>
      </c>
      <c r="DZ153" s="332" t="b">
        <f t="shared" si="2"/>
        <v>1</v>
      </c>
      <c r="EA153" s="332" t="b">
        <f t="shared" si="2"/>
        <v>1</v>
      </c>
      <c r="EB153" s="332" t="b">
        <f t="shared" si="2"/>
        <v>1</v>
      </c>
      <c r="EC153" s="332" t="b">
        <f t="shared" ref="EC153:FF153" si="3">IF(EC8="",TRUE,IF(AND(EC8&lt;&gt;"",EC10&lt;&gt;"",EC12&lt;&gt;"",EC16&lt;&gt;"",EC18&lt;&gt;"",EC20&lt;&gt;"",EC22&lt;&gt;"",EC25&lt;&gt;"",EC27&lt;&gt;"",EC29&lt;&gt;"",EC31&lt;&gt;"",EC35&lt;&gt;"",EC104&lt;&gt;"",EC41&lt;&gt;"",EC37&lt;&gt;"",EC39&lt;&gt;"",EC43&lt;&gt;"",EC45&lt;&gt;"",EC47&lt;&gt;"",EC49&lt;&gt;"",EC51&lt;&gt;"",EC53&lt;&gt;"",EC55&lt;&gt;"",EC57&lt;&gt;"",EC59&lt;&gt;"",EC61&lt;&gt;"",EC63&lt;&gt;"",EC65&lt;&gt;"",EC67&lt;&gt;"", EC69&lt;&gt;"",EC79&lt;&gt;"",EC81&lt;&gt;"",EC83&lt;&gt;"",EC87&lt;&gt;"",EC97&lt;&gt;"",EC100&lt;&gt;"",EC102&lt;&gt;"",EC85&lt;&gt;"",EC89&lt;&gt;"",EC91&lt;&gt;"",EC93&lt;&gt;"",EC71&lt;&gt;"",EC73&lt;&gt;"",EC75&lt;&gt;"",EC77&lt;&gt;"",EC14&lt;&gt;"",EC114&lt;&gt;"",EC112&lt;&gt;"",EC110&lt;&gt;""),TRUE,FALSE))</f>
        <v>1</v>
      </c>
      <c r="ED153" s="332" t="b">
        <f t="shared" si="3"/>
        <v>1</v>
      </c>
      <c r="EE153" s="332" t="b">
        <f t="shared" si="3"/>
        <v>1</v>
      </c>
      <c r="EF153" s="332" t="b">
        <f t="shared" si="3"/>
        <v>1</v>
      </c>
      <c r="EG153" s="332" t="b">
        <f t="shared" si="3"/>
        <v>1</v>
      </c>
      <c r="EH153" s="332" t="b">
        <f t="shared" si="3"/>
        <v>1</v>
      </c>
      <c r="EI153" s="332" t="b">
        <f t="shared" si="3"/>
        <v>1</v>
      </c>
      <c r="EJ153" s="332" t="b">
        <f t="shared" si="3"/>
        <v>1</v>
      </c>
      <c r="EK153" s="332" t="b">
        <f t="shared" si="3"/>
        <v>1</v>
      </c>
      <c r="EL153" s="332" t="b">
        <f t="shared" si="3"/>
        <v>1</v>
      </c>
      <c r="EM153" s="332" t="b">
        <f t="shared" si="3"/>
        <v>1</v>
      </c>
      <c r="EN153" s="332" t="b">
        <f t="shared" si="3"/>
        <v>1</v>
      </c>
      <c r="EO153" s="332" t="b">
        <f t="shared" si="3"/>
        <v>1</v>
      </c>
      <c r="EP153" s="332" t="b">
        <f t="shared" si="3"/>
        <v>1</v>
      </c>
      <c r="EQ153" s="332" t="b">
        <f t="shared" si="3"/>
        <v>1</v>
      </c>
      <c r="ER153" s="332" t="b">
        <f t="shared" si="3"/>
        <v>1</v>
      </c>
      <c r="ES153" s="332" t="b">
        <f t="shared" si="3"/>
        <v>1</v>
      </c>
      <c r="ET153" s="332" t="b">
        <f t="shared" si="3"/>
        <v>1</v>
      </c>
      <c r="EU153" s="332" t="b">
        <f t="shared" si="3"/>
        <v>1</v>
      </c>
      <c r="EV153" s="332" t="b">
        <f t="shared" si="3"/>
        <v>1</v>
      </c>
      <c r="EW153" s="332" t="b">
        <f t="shared" si="3"/>
        <v>1</v>
      </c>
      <c r="EX153" s="332" t="b">
        <f t="shared" si="3"/>
        <v>1</v>
      </c>
      <c r="EY153" s="332" t="b">
        <f t="shared" si="3"/>
        <v>1</v>
      </c>
      <c r="EZ153" s="332" t="b">
        <f t="shared" si="3"/>
        <v>1</v>
      </c>
      <c r="FA153" s="332" t="b">
        <f t="shared" si="3"/>
        <v>1</v>
      </c>
      <c r="FB153" s="332" t="b">
        <f t="shared" si="3"/>
        <v>1</v>
      </c>
      <c r="FC153" s="332" t="b">
        <f t="shared" si="3"/>
        <v>1</v>
      </c>
      <c r="FD153" s="332" t="b">
        <f t="shared" si="3"/>
        <v>1</v>
      </c>
      <c r="FE153" s="332" t="b">
        <f t="shared" si="3"/>
        <v>1</v>
      </c>
      <c r="FF153" s="332" t="b">
        <f t="shared" si="3"/>
        <v>1</v>
      </c>
    </row>
    <row r="154" spans="1:168" s="332" customFormat="1" hidden="1" x14ac:dyDescent="0.25">
      <c r="A154" s="331"/>
      <c r="C154" s="722" t="b">
        <f t="shared" si="0"/>
        <v>1</v>
      </c>
      <c r="D154" s="332" t="b">
        <f>IF(D8="",TRUE,IF(OR(AND(D12="UCITS",D22="YES",D25&lt;&gt;"N/A",D27&gt;=0%,D29=0%,D31=0%),AND(D12="AIF",D22="YES",D25="N/A",D27=0%,D29&gt;=0%,D31&gt;=0%),AND(D12="RAIF",D22="YES",D25="N/A",D27=0%,D29&gt;=0%,D31&gt;=0%),AND(D12="AIFLNP",D22="YES",D25="N/A",D27=0%,D29&gt;=0%,D31&gt;=0%),AND(D12="UCITS",D22="NO",D25="N/A",D27=0%,D29=0%,D31=0%),AND(D12="AIF",D22="NO",D25="N/A",D27=0%,D29=0%,D31=0%),AND(D12="RAIF",D22="NO",D25="N/A",D27=0%,D29=0%,D31=0%),AND(D12="AIFLNP",D22="NO",D25="N/A",D27=0%,D29=0%,D31=0%)),TRUE,FALSE))</f>
        <v>1</v>
      </c>
      <c r="E154" s="332" t="b">
        <f t="shared" ref="E154:BP154" si="4">IF(E8="",TRUE,IF(OR(AND(E12="UCITS",E22="YES",E25&lt;&gt;"N/A",E27&gt;=0%,E29=0%,E31=0%),AND(E12="AIF",E22="YES",E25="N/A",E27=0%,E29&gt;=0%,E31&gt;=0%),AND(E12="RAIF",E22="YES",E25="N/A",E27=0%,E29&gt;=0%,E31&gt;=0%),AND(E12="AIFLNP",E22="YES",E25="N/A",E27=0%,E29&gt;=0%,E31&gt;=0%),AND(E12="UCITS",E22="NO",E25="N/A",E27=0%,E29=0%,E31=0%),AND(E12="AIF",E22="NO",E25="N/A",E27=0%,E29=0%,E31=0%),AND(E12="RAIF",E22="NO",E25="N/A",E27=0%,E29=0%,E31=0%),AND(E12="AIFLNP",E22="NO",E25="N/A",E27=0%,E29=0%,E31=0%)),TRUE,FALSE))</f>
        <v>1</v>
      </c>
      <c r="F154" s="332" t="b">
        <f t="shared" si="4"/>
        <v>1</v>
      </c>
      <c r="G154" s="332" t="b">
        <f t="shared" si="4"/>
        <v>1</v>
      </c>
      <c r="H154" s="332" t="b">
        <f t="shared" si="4"/>
        <v>1</v>
      </c>
      <c r="I154" s="332" t="b">
        <f t="shared" si="4"/>
        <v>1</v>
      </c>
      <c r="J154" s="332" t="b">
        <f t="shared" si="4"/>
        <v>1</v>
      </c>
      <c r="K154" s="332" t="b">
        <f t="shared" si="4"/>
        <v>1</v>
      </c>
      <c r="L154" s="332" t="b">
        <f t="shared" si="4"/>
        <v>1</v>
      </c>
      <c r="M154" s="332" t="b">
        <f t="shared" si="4"/>
        <v>1</v>
      </c>
      <c r="N154" s="332" t="b">
        <f t="shared" si="4"/>
        <v>1</v>
      </c>
      <c r="O154" s="332" t="b">
        <f t="shared" si="4"/>
        <v>1</v>
      </c>
      <c r="P154" s="332" t="b">
        <f t="shared" si="4"/>
        <v>1</v>
      </c>
      <c r="Q154" s="332" t="b">
        <f t="shared" si="4"/>
        <v>1</v>
      </c>
      <c r="R154" s="332" t="b">
        <f t="shared" si="4"/>
        <v>1</v>
      </c>
      <c r="S154" s="332" t="b">
        <f t="shared" si="4"/>
        <v>1</v>
      </c>
      <c r="T154" s="332" t="b">
        <f t="shared" si="4"/>
        <v>1</v>
      </c>
      <c r="U154" s="332" t="b">
        <f t="shared" si="4"/>
        <v>1</v>
      </c>
      <c r="V154" s="332" t="b">
        <f t="shared" si="4"/>
        <v>1</v>
      </c>
      <c r="W154" s="332" t="b">
        <f t="shared" si="4"/>
        <v>1</v>
      </c>
      <c r="X154" s="332" t="b">
        <f t="shared" si="4"/>
        <v>1</v>
      </c>
      <c r="Y154" s="332" t="b">
        <f t="shared" si="4"/>
        <v>1</v>
      </c>
      <c r="Z154" s="332" t="b">
        <f t="shared" si="4"/>
        <v>1</v>
      </c>
      <c r="AA154" s="332" t="b">
        <f t="shared" si="4"/>
        <v>1</v>
      </c>
      <c r="AB154" s="332" t="b">
        <f t="shared" si="4"/>
        <v>1</v>
      </c>
      <c r="AC154" s="332" t="b">
        <f t="shared" si="4"/>
        <v>1</v>
      </c>
      <c r="AD154" s="332" t="b">
        <f t="shared" si="4"/>
        <v>1</v>
      </c>
      <c r="AE154" s="332" t="b">
        <f t="shared" si="4"/>
        <v>1</v>
      </c>
      <c r="AF154" s="332" t="b">
        <f t="shared" si="4"/>
        <v>1</v>
      </c>
      <c r="AG154" s="332" t="b">
        <f t="shared" si="4"/>
        <v>1</v>
      </c>
      <c r="AH154" s="332" t="b">
        <f t="shared" si="4"/>
        <v>1</v>
      </c>
      <c r="AI154" s="332" t="b">
        <f t="shared" si="4"/>
        <v>1</v>
      </c>
      <c r="AJ154" s="332" t="b">
        <f t="shared" si="4"/>
        <v>1</v>
      </c>
      <c r="AK154" s="332" t="b">
        <f t="shared" si="4"/>
        <v>1</v>
      </c>
      <c r="AL154" s="332" t="b">
        <f t="shared" si="4"/>
        <v>1</v>
      </c>
      <c r="AM154" s="332" t="b">
        <f t="shared" si="4"/>
        <v>1</v>
      </c>
      <c r="AN154" s="332" t="b">
        <f t="shared" si="4"/>
        <v>1</v>
      </c>
      <c r="AO154" s="332" t="b">
        <f t="shared" si="4"/>
        <v>1</v>
      </c>
      <c r="AP154" s="332" t="b">
        <f t="shared" si="4"/>
        <v>1</v>
      </c>
      <c r="AQ154" s="332" t="b">
        <f t="shared" si="4"/>
        <v>1</v>
      </c>
      <c r="AR154" s="332" t="b">
        <f t="shared" si="4"/>
        <v>1</v>
      </c>
      <c r="AS154" s="332" t="b">
        <f t="shared" si="4"/>
        <v>1</v>
      </c>
      <c r="AT154" s="332" t="b">
        <f t="shared" si="4"/>
        <v>1</v>
      </c>
      <c r="AU154" s="332" t="b">
        <f t="shared" si="4"/>
        <v>1</v>
      </c>
      <c r="AV154" s="332" t="b">
        <f t="shared" si="4"/>
        <v>1</v>
      </c>
      <c r="AW154" s="332" t="b">
        <f t="shared" si="4"/>
        <v>1</v>
      </c>
      <c r="AX154" s="332" t="b">
        <f t="shared" si="4"/>
        <v>1</v>
      </c>
      <c r="AY154" s="332" t="b">
        <f t="shared" si="4"/>
        <v>1</v>
      </c>
      <c r="AZ154" s="332" t="b">
        <f t="shared" si="4"/>
        <v>1</v>
      </c>
      <c r="BA154" s="332" t="b">
        <f t="shared" si="4"/>
        <v>1</v>
      </c>
      <c r="BB154" s="332" t="b">
        <f t="shared" si="4"/>
        <v>1</v>
      </c>
      <c r="BC154" s="332" t="b">
        <f t="shared" si="4"/>
        <v>1</v>
      </c>
      <c r="BD154" s="332" t="b">
        <f t="shared" si="4"/>
        <v>1</v>
      </c>
      <c r="BE154" s="332" t="b">
        <f t="shared" si="4"/>
        <v>1</v>
      </c>
      <c r="BF154" s="332" t="b">
        <f t="shared" si="4"/>
        <v>1</v>
      </c>
      <c r="BG154" s="332" t="b">
        <f t="shared" si="4"/>
        <v>1</v>
      </c>
      <c r="BH154" s="332" t="b">
        <f t="shared" si="4"/>
        <v>1</v>
      </c>
      <c r="BI154" s="332" t="b">
        <f t="shared" si="4"/>
        <v>1</v>
      </c>
      <c r="BJ154" s="332" t="b">
        <f t="shared" si="4"/>
        <v>1</v>
      </c>
      <c r="BK154" s="332" t="b">
        <f t="shared" si="4"/>
        <v>1</v>
      </c>
      <c r="BL154" s="332" t="b">
        <f t="shared" si="4"/>
        <v>1</v>
      </c>
      <c r="BM154" s="332" t="b">
        <f t="shared" si="4"/>
        <v>1</v>
      </c>
      <c r="BN154" s="332" t="b">
        <f t="shared" si="4"/>
        <v>1</v>
      </c>
      <c r="BO154" s="332" t="b">
        <f t="shared" si="4"/>
        <v>1</v>
      </c>
      <c r="BP154" s="332" t="b">
        <f t="shared" si="4"/>
        <v>1</v>
      </c>
      <c r="BQ154" s="332" t="b">
        <f t="shared" ref="BQ154:EB154" si="5">IF(BQ8="",TRUE,IF(OR(AND(BQ12="UCITS",BQ22="YES",BQ25&lt;&gt;"N/A",BQ27&gt;=0%,BQ29=0%,BQ31=0%),AND(BQ12="AIF",BQ22="YES",BQ25="N/A",BQ27=0%,BQ29&gt;=0%,BQ31&gt;=0%),AND(BQ12="RAIF",BQ22="YES",BQ25="N/A",BQ27=0%,BQ29&gt;=0%,BQ31&gt;=0%),AND(BQ12="AIFLNP",BQ22="YES",BQ25="N/A",BQ27=0%,BQ29&gt;=0%,BQ31&gt;=0%),AND(BQ12="UCITS",BQ22="NO",BQ25="N/A",BQ27=0%,BQ29=0%,BQ31=0%),AND(BQ12="AIF",BQ22="NO",BQ25="N/A",BQ27=0%,BQ29=0%,BQ31=0%),AND(BQ12="RAIF",BQ22="NO",BQ25="N/A",BQ27=0%,BQ29=0%,BQ31=0%),AND(BQ12="AIFLNP",BQ22="NO",BQ25="N/A",BQ27=0%,BQ29=0%,BQ31=0%)),TRUE,FALSE))</f>
        <v>1</v>
      </c>
      <c r="BR154" s="332" t="b">
        <f t="shared" si="5"/>
        <v>1</v>
      </c>
      <c r="BS154" s="332" t="b">
        <f t="shared" si="5"/>
        <v>1</v>
      </c>
      <c r="BT154" s="332" t="b">
        <f t="shared" si="5"/>
        <v>1</v>
      </c>
      <c r="BU154" s="332" t="b">
        <f t="shared" si="5"/>
        <v>1</v>
      </c>
      <c r="BV154" s="332" t="b">
        <f t="shared" si="5"/>
        <v>1</v>
      </c>
      <c r="BW154" s="332" t="b">
        <f t="shared" si="5"/>
        <v>1</v>
      </c>
      <c r="BX154" s="332" t="b">
        <f t="shared" si="5"/>
        <v>1</v>
      </c>
      <c r="BY154" s="332" t="b">
        <f t="shared" si="5"/>
        <v>1</v>
      </c>
      <c r="BZ154" s="332" t="b">
        <f t="shared" si="5"/>
        <v>1</v>
      </c>
      <c r="CA154" s="332" t="b">
        <f t="shared" si="5"/>
        <v>1</v>
      </c>
      <c r="CB154" s="332" t="b">
        <f t="shared" si="5"/>
        <v>1</v>
      </c>
      <c r="CC154" s="332" t="b">
        <f t="shared" si="5"/>
        <v>1</v>
      </c>
      <c r="CD154" s="332" t="b">
        <f t="shared" si="5"/>
        <v>1</v>
      </c>
      <c r="CE154" s="332" t="b">
        <f t="shared" si="5"/>
        <v>1</v>
      </c>
      <c r="CF154" s="332" t="b">
        <f t="shared" si="5"/>
        <v>1</v>
      </c>
      <c r="CG154" s="332" t="b">
        <f t="shared" si="5"/>
        <v>1</v>
      </c>
      <c r="CH154" s="332" t="b">
        <f t="shared" si="5"/>
        <v>1</v>
      </c>
      <c r="CI154" s="332" t="b">
        <f t="shared" si="5"/>
        <v>1</v>
      </c>
      <c r="CJ154" s="332" t="b">
        <f t="shared" si="5"/>
        <v>1</v>
      </c>
      <c r="CK154" s="332" t="b">
        <f t="shared" si="5"/>
        <v>1</v>
      </c>
      <c r="CL154" s="332" t="b">
        <f t="shared" si="5"/>
        <v>1</v>
      </c>
      <c r="CM154" s="332" t="b">
        <f t="shared" si="5"/>
        <v>1</v>
      </c>
      <c r="CN154" s="332" t="b">
        <f t="shared" si="5"/>
        <v>1</v>
      </c>
      <c r="CO154" s="332" t="b">
        <f t="shared" si="5"/>
        <v>1</v>
      </c>
      <c r="CP154" s="332" t="b">
        <f t="shared" si="5"/>
        <v>1</v>
      </c>
      <c r="CQ154" s="332" t="b">
        <f t="shared" si="5"/>
        <v>1</v>
      </c>
      <c r="CR154" s="332" t="b">
        <f t="shared" si="5"/>
        <v>1</v>
      </c>
      <c r="CS154" s="332" t="b">
        <f t="shared" si="5"/>
        <v>1</v>
      </c>
      <c r="CT154" s="332" t="b">
        <f t="shared" si="5"/>
        <v>1</v>
      </c>
      <c r="CU154" s="332" t="b">
        <f t="shared" si="5"/>
        <v>1</v>
      </c>
      <c r="CV154" s="332" t="b">
        <f t="shared" si="5"/>
        <v>1</v>
      </c>
      <c r="CW154" s="332" t="b">
        <f t="shared" si="5"/>
        <v>1</v>
      </c>
      <c r="CX154" s="332" t="b">
        <f t="shared" si="5"/>
        <v>1</v>
      </c>
      <c r="CY154" s="332" t="b">
        <f t="shared" si="5"/>
        <v>1</v>
      </c>
      <c r="CZ154" s="332" t="b">
        <f t="shared" si="5"/>
        <v>1</v>
      </c>
      <c r="DA154" s="332" t="b">
        <f t="shared" si="5"/>
        <v>1</v>
      </c>
      <c r="DB154" s="332" t="b">
        <f t="shared" si="5"/>
        <v>1</v>
      </c>
      <c r="DC154" s="332" t="b">
        <f t="shared" si="5"/>
        <v>1</v>
      </c>
      <c r="DD154" s="332" t="b">
        <f t="shared" si="5"/>
        <v>1</v>
      </c>
      <c r="DE154" s="332" t="b">
        <f t="shared" si="5"/>
        <v>1</v>
      </c>
      <c r="DF154" s="332" t="b">
        <f t="shared" si="5"/>
        <v>1</v>
      </c>
      <c r="DG154" s="332" t="b">
        <f t="shared" si="5"/>
        <v>1</v>
      </c>
      <c r="DH154" s="332" t="b">
        <f t="shared" si="5"/>
        <v>1</v>
      </c>
      <c r="DI154" s="332" t="b">
        <f t="shared" si="5"/>
        <v>1</v>
      </c>
      <c r="DJ154" s="332" t="b">
        <f t="shared" si="5"/>
        <v>1</v>
      </c>
      <c r="DK154" s="332" t="b">
        <f t="shared" si="5"/>
        <v>1</v>
      </c>
      <c r="DL154" s="332" t="b">
        <f t="shared" si="5"/>
        <v>1</v>
      </c>
      <c r="DM154" s="332" t="b">
        <f t="shared" si="5"/>
        <v>1</v>
      </c>
      <c r="DN154" s="332" t="b">
        <f t="shared" si="5"/>
        <v>1</v>
      </c>
      <c r="DO154" s="332" t="b">
        <f t="shared" si="5"/>
        <v>1</v>
      </c>
      <c r="DP154" s="332" t="b">
        <f t="shared" si="5"/>
        <v>1</v>
      </c>
      <c r="DQ154" s="332" t="b">
        <f t="shared" si="5"/>
        <v>1</v>
      </c>
      <c r="DR154" s="332" t="b">
        <f t="shared" si="5"/>
        <v>1</v>
      </c>
      <c r="DS154" s="332" t="b">
        <f t="shared" si="5"/>
        <v>1</v>
      </c>
      <c r="DT154" s="332" t="b">
        <f t="shared" si="5"/>
        <v>1</v>
      </c>
      <c r="DU154" s="332" t="b">
        <f t="shared" si="5"/>
        <v>1</v>
      </c>
      <c r="DV154" s="332" t="b">
        <f t="shared" si="5"/>
        <v>1</v>
      </c>
      <c r="DW154" s="332" t="b">
        <f t="shared" si="5"/>
        <v>1</v>
      </c>
      <c r="DX154" s="332" t="b">
        <f t="shared" si="5"/>
        <v>1</v>
      </c>
      <c r="DY154" s="332" t="b">
        <f t="shared" si="5"/>
        <v>1</v>
      </c>
      <c r="DZ154" s="332" t="b">
        <f t="shared" si="5"/>
        <v>1</v>
      </c>
      <c r="EA154" s="332" t="b">
        <f t="shared" si="5"/>
        <v>1</v>
      </c>
      <c r="EB154" s="332" t="b">
        <f t="shared" si="5"/>
        <v>1</v>
      </c>
      <c r="EC154" s="332" t="b">
        <f t="shared" ref="EC154:FF154" si="6">IF(EC8="",TRUE,IF(OR(AND(EC12="UCITS",EC22="YES",EC25&lt;&gt;"N/A",EC27&gt;=0%,EC29=0%,EC31=0%),AND(EC12="AIF",EC22="YES",EC25="N/A",EC27=0%,EC29&gt;=0%,EC31&gt;=0%),AND(EC12="RAIF",EC22="YES",EC25="N/A",EC27=0%,EC29&gt;=0%,EC31&gt;=0%),AND(EC12="AIFLNP",EC22="YES",EC25="N/A",EC27=0%,EC29&gt;=0%,EC31&gt;=0%),AND(EC12="UCITS",EC22="NO",EC25="N/A",EC27=0%,EC29=0%,EC31=0%),AND(EC12="AIF",EC22="NO",EC25="N/A",EC27=0%,EC29=0%,EC31=0%),AND(EC12="RAIF",EC22="NO",EC25="N/A",EC27=0%,EC29=0%,EC31=0%),AND(EC12="AIFLNP",EC22="NO",EC25="N/A",EC27=0%,EC29=0%,EC31=0%)),TRUE,FALSE))</f>
        <v>1</v>
      </c>
      <c r="ED154" s="332" t="b">
        <f t="shared" si="6"/>
        <v>1</v>
      </c>
      <c r="EE154" s="332" t="b">
        <f t="shared" si="6"/>
        <v>1</v>
      </c>
      <c r="EF154" s="332" t="b">
        <f t="shared" si="6"/>
        <v>1</v>
      </c>
      <c r="EG154" s="332" t="b">
        <f t="shared" si="6"/>
        <v>1</v>
      </c>
      <c r="EH154" s="332" t="b">
        <f t="shared" si="6"/>
        <v>1</v>
      </c>
      <c r="EI154" s="332" t="b">
        <f t="shared" si="6"/>
        <v>1</v>
      </c>
      <c r="EJ154" s="332" t="b">
        <f t="shared" si="6"/>
        <v>1</v>
      </c>
      <c r="EK154" s="332" t="b">
        <f t="shared" si="6"/>
        <v>1</v>
      </c>
      <c r="EL154" s="332" t="b">
        <f t="shared" si="6"/>
        <v>1</v>
      </c>
      <c r="EM154" s="332" t="b">
        <f t="shared" si="6"/>
        <v>1</v>
      </c>
      <c r="EN154" s="332" t="b">
        <f t="shared" si="6"/>
        <v>1</v>
      </c>
      <c r="EO154" s="332" t="b">
        <f t="shared" si="6"/>
        <v>1</v>
      </c>
      <c r="EP154" s="332" t="b">
        <f t="shared" si="6"/>
        <v>1</v>
      </c>
      <c r="EQ154" s="332" t="b">
        <f t="shared" si="6"/>
        <v>1</v>
      </c>
      <c r="ER154" s="332" t="b">
        <f t="shared" si="6"/>
        <v>1</v>
      </c>
      <c r="ES154" s="332" t="b">
        <f t="shared" si="6"/>
        <v>1</v>
      </c>
      <c r="ET154" s="332" t="b">
        <f t="shared" si="6"/>
        <v>1</v>
      </c>
      <c r="EU154" s="332" t="b">
        <f t="shared" si="6"/>
        <v>1</v>
      </c>
      <c r="EV154" s="332" t="b">
        <f t="shared" si="6"/>
        <v>1</v>
      </c>
      <c r="EW154" s="332" t="b">
        <f t="shared" si="6"/>
        <v>1</v>
      </c>
      <c r="EX154" s="332" t="b">
        <f t="shared" si="6"/>
        <v>1</v>
      </c>
      <c r="EY154" s="332" t="b">
        <f t="shared" si="6"/>
        <v>1</v>
      </c>
      <c r="EZ154" s="332" t="b">
        <f t="shared" si="6"/>
        <v>1</v>
      </c>
      <c r="FA154" s="332" t="b">
        <f t="shared" si="6"/>
        <v>1</v>
      </c>
      <c r="FB154" s="332" t="b">
        <f t="shared" si="6"/>
        <v>1</v>
      </c>
      <c r="FC154" s="332" t="b">
        <f t="shared" si="6"/>
        <v>1</v>
      </c>
      <c r="FD154" s="332" t="b">
        <f t="shared" si="6"/>
        <v>1</v>
      </c>
      <c r="FE154" s="332" t="b">
        <f t="shared" si="6"/>
        <v>1</v>
      </c>
      <c r="FF154" s="332" t="b">
        <f t="shared" si="6"/>
        <v>1</v>
      </c>
      <c r="FK154" s="4"/>
      <c r="FL154" s="4"/>
    </row>
    <row r="155" spans="1:168" s="332" customFormat="1" hidden="1" x14ac:dyDescent="0.25">
      <c r="A155" s="331"/>
      <c r="C155" s="722" t="b">
        <f t="shared" si="0"/>
        <v>1</v>
      </c>
      <c r="D155" s="332" t="b">
        <f>IF(D8="",TRUE,IF(D114="Art. 8",IF(OR(D118="",D120="",D122="",D128="",D130="",D134&lt;&gt;"",D136&lt;&gt;"",D138&lt;&gt;"",D140&lt;&gt;"",D142&lt;&gt;"",D144&lt;&gt;""),FALSE,TRUE),TRUE))</f>
        <v>1</v>
      </c>
      <c r="E155" s="332" t="b">
        <f t="shared" ref="E155:BP155" si="7">IF(E8="",TRUE,IF(E114="Art. 8",IF(OR(E118="",E120="",E122="",E128="",E130="",E134&lt;&gt;"",E136&lt;&gt;"",E138&lt;&gt;"",E140&lt;&gt;"",E142&lt;&gt;"",E144&lt;&gt;""),FALSE,TRUE),TRUE))</f>
        <v>1</v>
      </c>
      <c r="F155" s="332" t="b">
        <f t="shared" si="7"/>
        <v>1</v>
      </c>
      <c r="G155" s="332" t="b">
        <f t="shared" si="7"/>
        <v>1</v>
      </c>
      <c r="H155" s="332" t="b">
        <f t="shared" si="7"/>
        <v>1</v>
      </c>
      <c r="I155" s="332" t="b">
        <f t="shared" si="7"/>
        <v>1</v>
      </c>
      <c r="J155" s="332" t="b">
        <f t="shared" si="7"/>
        <v>1</v>
      </c>
      <c r="K155" s="332" t="b">
        <f t="shared" si="7"/>
        <v>1</v>
      </c>
      <c r="L155" s="332" t="b">
        <f t="shared" si="7"/>
        <v>1</v>
      </c>
      <c r="M155" s="332" t="b">
        <f t="shared" si="7"/>
        <v>1</v>
      </c>
      <c r="N155" s="332" t="b">
        <f t="shared" si="7"/>
        <v>1</v>
      </c>
      <c r="O155" s="332" t="b">
        <f t="shared" si="7"/>
        <v>1</v>
      </c>
      <c r="P155" s="332" t="b">
        <f t="shared" si="7"/>
        <v>1</v>
      </c>
      <c r="Q155" s="332" t="b">
        <f t="shared" si="7"/>
        <v>1</v>
      </c>
      <c r="R155" s="332" t="b">
        <f t="shared" si="7"/>
        <v>1</v>
      </c>
      <c r="S155" s="332" t="b">
        <f t="shared" si="7"/>
        <v>1</v>
      </c>
      <c r="T155" s="332" t="b">
        <f t="shared" si="7"/>
        <v>1</v>
      </c>
      <c r="U155" s="332" t="b">
        <f t="shared" si="7"/>
        <v>1</v>
      </c>
      <c r="V155" s="332" t="b">
        <f t="shared" si="7"/>
        <v>1</v>
      </c>
      <c r="W155" s="332" t="b">
        <f t="shared" si="7"/>
        <v>1</v>
      </c>
      <c r="X155" s="332" t="b">
        <f t="shared" si="7"/>
        <v>1</v>
      </c>
      <c r="Y155" s="332" t="b">
        <f t="shared" si="7"/>
        <v>1</v>
      </c>
      <c r="Z155" s="332" t="b">
        <f t="shared" si="7"/>
        <v>1</v>
      </c>
      <c r="AA155" s="332" t="b">
        <f t="shared" si="7"/>
        <v>1</v>
      </c>
      <c r="AB155" s="332" t="b">
        <f t="shared" si="7"/>
        <v>1</v>
      </c>
      <c r="AC155" s="332" t="b">
        <f t="shared" si="7"/>
        <v>1</v>
      </c>
      <c r="AD155" s="332" t="b">
        <f t="shared" si="7"/>
        <v>1</v>
      </c>
      <c r="AE155" s="332" t="b">
        <f t="shared" si="7"/>
        <v>1</v>
      </c>
      <c r="AF155" s="332" t="b">
        <f t="shared" si="7"/>
        <v>1</v>
      </c>
      <c r="AG155" s="332" t="b">
        <f t="shared" si="7"/>
        <v>1</v>
      </c>
      <c r="AH155" s="332" t="b">
        <f t="shared" si="7"/>
        <v>1</v>
      </c>
      <c r="AI155" s="332" t="b">
        <f t="shared" si="7"/>
        <v>1</v>
      </c>
      <c r="AJ155" s="332" t="b">
        <f t="shared" si="7"/>
        <v>1</v>
      </c>
      <c r="AK155" s="332" t="b">
        <f t="shared" si="7"/>
        <v>1</v>
      </c>
      <c r="AL155" s="332" t="b">
        <f t="shared" si="7"/>
        <v>1</v>
      </c>
      <c r="AM155" s="332" t="b">
        <f t="shared" si="7"/>
        <v>1</v>
      </c>
      <c r="AN155" s="332" t="b">
        <f t="shared" si="7"/>
        <v>1</v>
      </c>
      <c r="AO155" s="332" t="b">
        <f t="shared" si="7"/>
        <v>1</v>
      </c>
      <c r="AP155" s="332" t="b">
        <f t="shared" si="7"/>
        <v>1</v>
      </c>
      <c r="AQ155" s="332" t="b">
        <f t="shared" si="7"/>
        <v>1</v>
      </c>
      <c r="AR155" s="332" t="b">
        <f t="shared" si="7"/>
        <v>1</v>
      </c>
      <c r="AS155" s="332" t="b">
        <f t="shared" si="7"/>
        <v>1</v>
      </c>
      <c r="AT155" s="332" t="b">
        <f t="shared" si="7"/>
        <v>1</v>
      </c>
      <c r="AU155" s="332" t="b">
        <f t="shared" si="7"/>
        <v>1</v>
      </c>
      <c r="AV155" s="332" t="b">
        <f t="shared" si="7"/>
        <v>1</v>
      </c>
      <c r="AW155" s="332" t="b">
        <f t="shared" si="7"/>
        <v>1</v>
      </c>
      <c r="AX155" s="332" t="b">
        <f t="shared" si="7"/>
        <v>1</v>
      </c>
      <c r="AY155" s="332" t="b">
        <f t="shared" si="7"/>
        <v>1</v>
      </c>
      <c r="AZ155" s="332" t="b">
        <f t="shared" si="7"/>
        <v>1</v>
      </c>
      <c r="BA155" s="332" t="b">
        <f t="shared" si="7"/>
        <v>1</v>
      </c>
      <c r="BB155" s="332" t="b">
        <f t="shared" si="7"/>
        <v>1</v>
      </c>
      <c r="BC155" s="332" t="b">
        <f t="shared" si="7"/>
        <v>1</v>
      </c>
      <c r="BD155" s="332" t="b">
        <f t="shared" si="7"/>
        <v>1</v>
      </c>
      <c r="BE155" s="332" t="b">
        <f t="shared" si="7"/>
        <v>1</v>
      </c>
      <c r="BF155" s="332" t="b">
        <f t="shared" si="7"/>
        <v>1</v>
      </c>
      <c r="BG155" s="332" t="b">
        <f t="shared" si="7"/>
        <v>1</v>
      </c>
      <c r="BH155" s="332" t="b">
        <f t="shared" si="7"/>
        <v>1</v>
      </c>
      <c r="BI155" s="332" t="b">
        <f t="shared" si="7"/>
        <v>1</v>
      </c>
      <c r="BJ155" s="332" t="b">
        <f t="shared" si="7"/>
        <v>1</v>
      </c>
      <c r="BK155" s="332" t="b">
        <f t="shared" si="7"/>
        <v>1</v>
      </c>
      <c r="BL155" s="332" t="b">
        <f t="shared" si="7"/>
        <v>1</v>
      </c>
      <c r="BM155" s="332" t="b">
        <f t="shared" si="7"/>
        <v>1</v>
      </c>
      <c r="BN155" s="332" t="b">
        <f t="shared" si="7"/>
        <v>1</v>
      </c>
      <c r="BO155" s="332" t="b">
        <f t="shared" si="7"/>
        <v>1</v>
      </c>
      <c r="BP155" s="332" t="b">
        <f t="shared" si="7"/>
        <v>1</v>
      </c>
      <c r="BQ155" s="332" t="b">
        <f t="shared" ref="BQ155:EB155" si="8">IF(BQ8="",TRUE,IF(BQ114="Art. 8",IF(OR(BQ118="",BQ120="",BQ122="",BQ128="",BQ130="",BQ134&lt;&gt;"",BQ136&lt;&gt;"",BQ138&lt;&gt;"",BQ140&lt;&gt;"",BQ142&lt;&gt;"",BQ144&lt;&gt;""),FALSE,TRUE),TRUE))</f>
        <v>1</v>
      </c>
      <c r="BR155" s="332" t="b">
        <f t="shared" si="8"/>
        <v>1</v>
      </c>
      <c r="BS155" s="332" t="b">
        <f t="shared" si="8"/>
        <v>1</v>
      </c>
      <c r="BT155" s="332" t="b">
        <f t="shared" si="8"/>
        <v>1</v>
      </c>
      <c r="BU155" s="332" t="b">
        <f t="shared" si="8"/>
        <v>1</v>
      </c>
      <c r="BV155" s="332" t="b">
        <f t="shared" si="8"/>
        <v>1</v>
      </c>
      <c r="BW155" s="332" t="b">
        <f t="shared" si="8"/>
        <v>1</v>
      </c>
      <c r="BX155" s="332" t="b">
        <f t="shared" si="8"/>
        <v>1</v>
      </c>
      <c r="BY155" s="332" t="b">
        <f t="shared" si="8"/>
        <v>1</v>
      </c>
      <c r="BZ155" s="332" t="b">
        <f t="shared" si="8"/>
        <v>1</v>
      </c>
      <c r="CA155" s="332" t="b">
        <f t="shared" si="8"/>
        <v>1</v>
      </c>
      <c r="CB155" s="332" t="b">
        <f t="shared" si="8"/>
        <v>1</v>
      </c>
      <c r="CC155" s="332" t="b">
        <f t="shared" si="8"/>
        <v>1</v>
      </c>
      <c r="CD155" s="332" t="b">
        <f t="shared" si="8"/>
        <v>1</v>
      </c>
      <c r="CE155" s="332" t="b">
        <f t="shared" si="8"/>
        <v>1</v>
      </c>
      <c r="CF155" s="332" t="b">
        <f t="shared" si="8"/>
        <v>1</v>
      </c>
      <c r="CG155" s="332" t="b">
        <f t="shared" si="8"/>
        <v>1</v>
      </c>
      <c r="CH155" s="332" t="b">
        <f t="shared" si="8"/>
        <v>1</v>
      </c>
      <c r="CI155" s="332" t="b">
        <f t="shared" si="8"/>
        <v>1</v>
      </c>
      <c r="CJ155" s="332" t="b">
        <f t="shared" si="8"/>
        <v>1</v>
      </c>
      <c r="CK155" s="332" t="b">
        <f t="shared" si="8"/>
        <v>1</v>
      </c>
      <c r="CL155" s="332" t="b">
        <f t="shared" si="8"/>
        <v>1</v>
      </c>
      <c r="CM155" s="332" t="b">
        <f t="shared" si="8"/>
        <v>1</v>
      </c>
      <c r="CN155" s="332" t="b">
        <f t="shared" si="8"/>
        <v>1</v>
      </c>
      <c r="CO155" s="332" t="b">
        <f t="shared" si="8"/>
        <v>1</v>
      </c>
      <c r="CP155" s="332" t="b">
        <f t="shared" si="8"/>
        <v>1</v>
      </c>
      <c r="CQ155" s="332" t="b">
        <f t="shared" si="8"/>
        <v>1</v>
      </c>
      <c r="CR155" s="332" t="b">
        <f t="shared" si="8"/>
        <v>1</v>
      </c>
      <c r="CS155" s="332" t="b">
        <f t="shared" si="8"/>
        <v>1</v>
      </c>
      <c r="CT155" s="332" t="b">
        <f t="shared" si="8"/>
        <v>1</v>
      </c>
      <c r="CU155" s="332" t="b">
        <f t="shared" si="8"/>
        <v>1</v>
      </c>
      <c r="CV155" s="332" t="b">
        <f t="shared" si="8"/>
        <v>1</v>
      </c>
      <c r="CW155" s="332" t="b">
        <f t="shared" si="8"/>
        <v>1</v>
      </c>
      <c r="CX155" s="332" t="b">
        <f t="shared" si="8"/>
        <v>1</v>
      </c>
      <c r="CY155" s="332" t="b">
        <f t="shared" si="8"/>
        <v>1</v>
      </c>
      <c r="CZ155" s="332" t="b">
        <f t="shared" si="8"/>
        <v>1</v>
      </c>
      <c r="DA155" s="332" t="b">
        <f t="shared" si="8"/>
        <v>1</v>
      </c>
      <c r="DB155" s="332" t="b">
        <f t="shared" si="8"/>
        <v>1</v>
      </c>
      <c r="DC155" s="332" t="b">
        <f t="shared" si="8"/>
        <v>1</v>
      </c>
      <c r="DD155" s="332" t="b">
        <f t="shared" si="8"/>
        <v>1</v>
      </c>
      <c r="DE155" s="332" t="b">
        <f t="shared" si="8"/>
        <v>1</v>
      </c>
      <c r="DF155" s="332" t="b">
        <f t="shared" si="8"/>
        <v>1</v>
      </c>
      <c r="DG155" s="332" t="b">
        <f t="shared" si="8"/>
        <v>1</v>
      </c>
      <c r="DH155" s="332" t="b">
        <f t="shared" si="8"/>
        <v>1</v>
      </c>
      <c r="DI155" s="332" t="b">
        <f t="shared" si="8"/>
        <v>1</v>
      </c>
      <c r="DJ155" s="332" t="b">
        <f t="shared" si="8"/>
        <v>1</v>
      </c>
      <c r="DK155" s="332" t="b">
        <f t="shared" si="8"/>
        <v>1</v>
      </c>
      <c r="DL155" s="332" t="b">
        <f t="shared" si="8"/>
        <v>1</v>
      </c>
      <c r="DM155" s="332" t="b">
        <f t="shared" si="8"/>
        <v>1</v>
      </c>
      <c r="DN155" s="332" t="b">
        <f t="shared" si="8"/>
        <v>1</v>
      </c>
      <c r="DO155" s="332" t="b">
        <f t="shared" si="8"/>
        <v>1</v>
      </c>
      <c r="DP155" s="332" t="b">
        <f t="shared" si="8"/>
        <v>1</v>
      </c>
      <c r="DQ155" s="332" t="b">
        <f t="shared" si="8"/>
        <v>1</v>
      </c>
      <c r="DR155" s="332" t="b">
        <f t="shared" si="8"/>
        <v>1</v>
      </c>
      <c r="DS155" s="332" t="b">
        <f t="shared" si="8"/>
        <v>1</v>
      </c>
      <c r="DT155" s="332" t="b">
        <f t="shared" si="8"/>
        <v>1</v>
      </c>
      <c r="DU155" s="332" t="b">
        <f t="shared" si="8"/>
        <v>1</v>
      </c>
      <c r="DV155" s="332" t="b">
        <f t="shared" si="8"/>
        <v>1</v>
      </c>
      <c r="DW155" s="332" t="b">
        <f t="shared" si="8"/>
        <v>1</v>
      </c>
      <c r="DX155" s="332" t="b">
        <f t="shared" si="8"/>
        <v>1</v>
      </c>
      <c r="DY155" s="332" t="b">
        <f t="shared" si="8"/>
        <v>1</v>
      </c>
      <c r="DZ155" s="332" t="b">
        <f t="shared" si="8"/>
        <v>1</v>
      </c>
      <c r="EA155" s="332" t="b">
        <f t="shared" si="8"/>
        <v>1</v>
      </c>
      <c r="EB155" s="332" t="b">
        <f t="shared" si="8"/>
        <v>1</v>
      </c>
      <c r="EC155" s="332" t="b">
        <f t="shared" ref="EC155:FF155" si="9">IF(EC8="",TRUE,IF(EC114="Art. 8",IF(OR(EC118="",EC120="",EC122="",EC128="",EC130="",EC134&lt;&gt;"",EC136&lt;&gt;"",EC138&lt;&gt;"",EC140&lt;&gt;"",EC142&lt;&gt;"",EC144&lt;&gt;""),FALSE,TRUE),TRUE))</f>
        <v>1</v>
      </c>
      <c r="ED155" s="332" t="b">
        <f t="shared" si="9"/>
        <v>1</v>
      </c>
      <c r="EE155" s="332" t="b">
        <f t="shared" si="9"/>
        <v>1</v>
      </c>
      <c r="EF155" s="332" t="b">
        <f t="shared" si="9"/>
        <v>1</v>
      </c>
      <c r="EG155" s="332" t="b">
        <f t="shared" si="9"/>
        <v>1</v>
      </c>
      <c r="EH155" s="332" t="b">
        <f t="shared" si="9"/>
        <v>1</v>
      </c>
      <c r="EI155" s="332" t="b">
        <f t="shared" si="9"/>
        <v>1</v>
      </c>
      <c r="EJ155" s="332" t="b">
        <f t="shared" si="9"/>
        <v>1</v>
      </c>
      <c r="EK155" s="332" t="b">
        <f t="shared" si="9"/>
        <v>1</v>
      </c>
      <c r="EL155" s="332" t="b">
        <f t="shared" si="9"/>
        <v>1</v>
      </c>
      <c r="EM155" s="332" t="b">
        <f t="shared" si="9"/>
        <v>1</v>
      </c>
      <c r="EN155" s="332" t="b">
        <f t="shared" si="9"/>
        <v>1</v>
      </c>
      <c r="EO155" s="332" t="b">
        <f t="shared" si="9"/>
        <v>1</v>
      </c>
      <c r="EP155" s="332" t="b">
        <f t="shared" si="9"/>
        <v>1</v>
      </c>
      <c r="EQ155" s="332" t="b">
        <f t="shared" si="9"/>
        <v>1</v>
      </c>
      <c r="ER155" s="332" t="b">
        <f t="shared" si="9"/>
        <v>1</v>
      </c>
      <c r="ES155" s="332" t="b">
        <f t="shared" si="9"/>
        <v>1</v>
      </c>
      <c r="ET155" s="332" t="b">
        <f t="shared" si="9"/>
        <v>1</v>
      </c>
      <c r="EU155" s="332" t="b">
        <f t="shared" si="9"/>
        <v>1</v>
      </c>
      <c r="EV155" s="332" t="b">
        <f t="shared" si="9"/>
        <v>1</v>
      </c>
      <c r="EW155" s="332" t="b">
        <f t="shared" si="9"/>
        <v>1</v>
      </c>
      <c r="EX155" s="332" t="b">
        <f t="shared" si="9"/>
        <v>1</v>
      </c>
      <c r="EY155" s="332" t="b">
        <f t="shared" si="9"/>
        <v>1</v>
      </c>
      <c r="EZ155" s="332" t="b">
        <f t="shared" si="9"/>
        <v>1</v>
      </c>
      <c r="FA155" s="332" t="b">
        <f t="shared" si="9"/>
        <v>1</v>
      </c>
      <c r="FB155" s="332" t="b">
        <f t="shared" si="9"/>
        <v>1</v>
      </c>
      <c r="FC155" s="332" t="b">
        <f t="shared" si="9"/>
        <v>1</v>
      </c>
      <c r="FD155" s="332" t="b">
        <f t="shared" si="9"/>
        <v>1</v>
      </c>
      <c r="FE155" s="332" t="b">
        <f t="shared" si="9"/>
        <v>1</v>
      </c>
      <c r="FF155" s="332" t="b">
        <f t="shared" si="9"/>
        <v>1</v>
      </c>
    </row>
    <row r="156" spans="1:168" s="332" customFormat="1" hidden="1" x14ac:dyDescent="0.25">
      <c r="A156" s="331"/>
      <c r="C156" s="722" t="b">
        <f t="shared" si="0"/>
        <v>1</v>
      </c>
      <c r="D156" s="332" t="b">
        <f>IF(D8="",TRUE,IF(D114="Art. 9",IF(OR(D118&lt;&gt;"",D120&lt;&gt;"",D122&lt;&gt;"",D124&lt;&gt;"",D126&lt;&gt;"",D128&lt;&gt;"",D130&lt;&gt;"",D134="",D136="",D138="",D140="",D142="",D144=""),FALSE,TRUE),TRUE))</f>
        <v>1</v>
      </c>
      <c r="E156" s="332" t="b">
        <f t="shared" ref="E156:BP156" si="10">IF(E8="",TRUE,IF(E114="Art. 9",IF(OR(E118&lt;&gt;"",E120&lt;&gt;"",E122&lt;&gt;"",E124&lt;&gt;"",E126&lt;&gt;"",E128&lt;&gt;"",E130&lt;&gt;"",E134="",E136="",E138="",E140="",E142="",E144=""),FALSE,TRUE),TRUE))</f>
        <v>1</v>
      </c>
      <c r="F156" s="332" t="b">
        <f t="shared" si="10"/>
        <v>1</v>
      </c>
      <c r="G156" s="332" t="b">
        <f t="shared" si="10"/>
        <v>1</v>
      </c>
      <c r="H156" s="332" t="b">
        <f t="shared" si="10"/>
        <v>1</v>
      </c>
      <c r="I156" s="332" t="b">
        <f t="shared" si="10"/>
        <v>1</v>
      </c>
      <c r="J156" s="332" t="b">
        <f t="shared" si="10"/>
        <v>1</v>
      </c>
      <c r="K156" s="332" t="b">
        <f t="shared" si="10"/>
        <v>1</v>
      </c>
      <c r="L156" s="332" t="b">
        <f t="shared" si="10"/>
        <v>1</v>
      </c>
      <c r="M156" s="332" t="b">
        <f t="shared" si="10"/>
        <v>1</v>
      </c>
      <c r="N156" s="332" t="b">
        <f t="shared" si="10"/>
        <v>1</v>
      </c>
      <c r="O156" s="332" t="b">
        <f t="shared" si="10"/>
        <v>1</v>
      </c>
      <c r="P156" s="332" t="b">
        <f t="shared" si="10"/>
        <v>1</v>
      </c>
      <c r="Q156" s="332" t="b">
        <f t="shared" si="10"/>
        <v>1</v>
      </c>
      <c r="R156" s="332" t="b">
        <f t="shared" si="10"/>
        <v>1</v>
      </c>
      <c r="S156" s="332" t="b">
        <f t="shared" si="10"/>
        <v>1</v>
      </c>
      <c r="T156" s="332" t="b">
        <f t="shared" si="10"/>
        <v>1</v>
      </c>
      <c r="U156" s="332" t="b">
        <f t="shared" si="10"/>
        <v>1</v>
      </c>
      <c r="V156" s="332" t="b">
        <f t="shared" si="10"/>
        <v>1</v>
      </c>
      <c r="W156" s="332" t="b">
        <f t="shared" si="10"/>
        <v>1</v>
      </c>
      <c r="X156" s="332" t="b">
        <f t="shared" si="10"/>
        <v>1</v>
      </c>
      <c r="Y156" s="332" t="b">
        <f t="shared" si="10"/>
        <v>1</v>
      </c>
      <c r="Z156" s="332" t="b">
        <f t="shared" si="10"/>
        <v>1</v>
      </c>
      <c r="AA156" s="332" t="b">
        <f t="shared" si="10"/>
        <v>1</v>
      </c>
      <c r="AB156" s="332" t="b">
        <f t="shared" si="10"/>
        <v>1</v>
      </c>
      <c r="AC156" s="332" t="b">
        <f t="shared" si="10"/>
        <v>1</v>
      </c>
      <c r="AD156" s="332" t="b">
        <f t="shared" si="10"/>
        <v>1</v>
      </c>
      <c r="AE156" s="332" t="b">
        <f t="shared" si="10"/>
        <v>1</v>
      </c>
      <c r="AF156" s="332" t="b">
        <f t="shared" si="10"/>
        <v>1</v>
      </c>
      <c r="AG156" s="332" t="b">
        <f t="shared" si="10"/>
        <v>1</v>
      </c>
      <c r="AH156" s="332" t="b">
        <f t="shared" si="10"/>
        <v>1</v>
      </c>
      <c r="AI156" s="332" t="b">
        <f t="shared" si="10"/>
        <v>1</v>
      </c>
      <c r="AJ156" s="332" t="b">
        <f t="shared" si="10"/>
        <v>1</v>
      </c>
      <c r="AK156" s="332" t="b">
        <f t="shared" si="10"/>
        <v>1</v>
      </c>
      <c r="AL156" s="332" t="b">
        <f t="shared" si="10"/>
        <v>1</v>
      </c>
      <c r="AM156" s="332" t="b">
        <f t="shared" si="10"/>
        <v>1</v>
      </c>
      <c r="AN156" s="332" t="b">
        <f t="shared" si="10"/>
        <v>1</v>
      </c>
      <c r="AO156" s="332" t="b">
        <f t="shared" si="10"/>
        <v>1</v>
      </c>
      <c r="AP156" s="332" t="b">
        <f t="shared" si="10"/>
        <v>1</v>
      </c>
      <c r="AQ156" s="332" t="b">
        <f t="shared" si="10"/>
        <v>1</v>
      </c>
      <c r="AR156" s="332" t="b">
        <f t="shared" si="10"/>
        <v>1</v>
      </c>
      <c r="AS156" s="332" t="b">
        <f t="shared" si="10"/>
        <v>1</v>
      </c>
      <c r="AT156" s="332" t="b">
        <f t="shared" si="10"/>
        <v>1</v>
      </c>
      <c r="AU156" s="332" t="b">
        <f t="shared" si="10"/>
        <v>1</v>
      </c>
      <c r="AV156" s="332" t="b">
        <f t="shared" si="10"/>
        <v>1</v>
      </c>
      <c r="AW156" s="332" t="b">
        <f t="shared" si="10"/>
        <v>1</v>
      </c>
      <c r="AX156" s="332" t="b">
        <f t="shared" si="10"/>
        <v>1</v>
      </c>
      <c r="AY156" s="332" t="b">
        <f t="shared" si="10"/>
        <v>1</v>
      </c>
      <c r="AZ156" s="332" t="b">
        <f t="shared" si="10"/>
        <v>1</v>
      </c>
      <c r="BA156" s="332" t="b">
        <f t="shared" si="10"/>
        <v>1</v>
      </c>
      <c r="BB156" s="332" t="b">
        <f t="shared" si="10"/>
        <v>1</v>
      </c>
      <c r="BC156" s="332" t="b">
        <f t="shared" si="10"/>
        <v>1</v>
      </c>
      <c r="BD156" s="332" t="b">
        <f t="shared" si="10"/>
        <v>1</v>
      </c>
      <c r="BE156" s="332" t="b">
        <f t="shared" si="10"/>
        <v>1</v>
      </c>
      <c r="BF156" s="332" t="b">
        <f t="shared" si="10"/>
        <v>1</v>
      </c>
      <c r="BG156" s="332" t="b">
        <f t="shared" si="10"/>
        <v>1</v>
      </c>
      <c r="BH156" s="332" t="b">
        <f t="shared" si="10"/>
        <v>1</v>
      </c>
      <c r="BI156" s="332" t="b">
        <f t="shared" si="10"/>
        <v>1</v>
      </c>
      <c r="BJ156" s="332" t="b">
        <f t="shared" si="10"/>
        <v>1</v>
      </c>
      <c r="BK156" s="332" t="b">
        <f t="shared" si="10"/>
        <v>1</v>
      </c>
      <c r="BL156" s="332" t="b">
        <f t="shared" si="10"/>
        <v>1</v>
      </c>
      <c r="BM156" s="332" t="b">
        <f t="shared" si="10"/>
        <v>1</v>
      </c>
      <c r="BN156" s="332" t="b">
        <f t="shared" si="10"/>
        <v>1</v>
      </c>
      <c r="BO156" s="332" t="b">
        <f t="shared" si="10"/>
        <v>1</v>
      </c>
      <c r="BP156" s="332" t="b">
        <f t="shared" si="10"/>
        <v>1</v>
      </c>
      <c r="BQ156" s="332" t="b">
        <f t="shared" ref="BQ156:EB156" si="11">IF(BQ8="",TRUE,IF(BQ114="Art. 9",IF(OR(BQ118&lt;&gt;"",BQ120&lt;&gt;"",BQ122&lt;&gt;"",BQ124&lt;&gt;"",BQ126&lt;&gt;"",BQ128&lt;&gt;"",BQ130&lt;&gt;"",BQ134="",BQ136="",BQ138="",BQ140="",BQ142="",BQ144=""),FALSE,TRUE),TRUE))</f>
        <v>1</v>
      </c>
      <c r="BR156" s="332" t="b">
        <f t="shared" si="11"/>
        <v>1</v>
      </c>
      <c r="BS156" s="332" t="b">
        <f t="shared" si="11"/>
        <v>1</v>
      </c>
      <c r="BT156" s="332" t="b">
        <f t="shared" si="11"/>
        <v>1</v>
      </c>
      <c r="BU156" s="332" t="b">
        <f t="shared" si="11"/>
        <v>1</v>
      </c>
      <c r="BV156" s="332" t="b">
        <f t="shared" si="11"/>
        <v>1</v>
      </c>
      <c r="BW156" s="332" t="b">
        <f t="shared" si="11"/>
        <v>1</v>
      </c>
      <c r="BX156" s="332" t="b">
        <f t="shared" si="11"/>
        <v>1</v>
      </c>
      <c r="BY156" s="332" t="b">
        <f t="shared" si="11"/>
        <v>1</v>
      </c>
      <c r="BZ156" s="332" t="b">
        <f t="shared" si="11"/>
        <v>1</v>
      </c>
      <c r="CA156" s="332" t="b">
        <f t="shared" si="11"/>
        <v>1</v>
      </c>
      <c r="CB156" s="332" t="b">
        <f t="shared" si="11"/>
        <v>1</v>
      </c>
      <c r="CC156" s="332" t="b">
        <f t="shared" si="11"/>
        <v>1</v>
      </c>
      <c r="CD156" s="332" t="b">
        <f t="shared" si="11"/>
        <v>1</v>
      </c>
      <c r="CE156" s="332" t="b">
        <f t="shared" si="11"/>
        <v>1</v>
      </c>
      <c r="CF156" s="332" t="b">
        <f t="shared" si="11"/>
        <v>1</v>
      </c>
      <c r="CG156" s="332" t="b">
        <f t="shared" si="11"/>
        <v>1</v>
      </c>
      <c r="CH156" s="332" t="b">
        <f t="shared" si="11"/>
        <v>1</v>
      </c>
      <c r="CI156" s="332" t="b">
        <f t="shared" si="11"/>
        <v>1</v>
      </c>
      <c r="CJ156" s="332" t="b">
        <f t="shared" si="11"/>
        <v>1</v>
      </c>
      <c r="CK156" s="332" t="b">
        <f t="shared" si="11"/>
        <v>1</v>
      </c>
      <c r="CL156" s="332" t="b">
        <f t="shared" si="11"/>
        <v>1</v>
      </c>
      <c r="CM156" s="332" t="b">
        <f t="shared" si="11"/>
        <v>1</v>
      </c>
      <c r="CN156" s="332" t="b">
        <f t="shared" si="11"/>
        <v>1</v>
      </c>
      <c r="CO156" s="332" t="b">
        <f t="shared" si="11"/>
        <v>1</v>
      </c>
      <c r="CP156" s="332" t="b">
        <f t="shared" si="11"/>
        <v>1</v>
      </c>
      <c r="CQ156" s="332" t="b">
        <f t="shared" si="11"/>
        <v>1</v>
      </c>
      <c r="CR156" s="332" t="b">
        <f t="shared" si="11"/>
        <v>1</v>
      </c>
      <c r="CS156" s="332" t="b">
        <f t="shared" si="11"/>
        <v>1</v>
      </c>
      <c r="CT156" s="332" t="b">
        <f t="shared" si="11"/>
        <v>1</v>
      </c>
      <c r="CU156" s="332" t="b">
        <f t="shared" si="11"/>
        <v>1</v>
      </c>
      <c r="CV156" s="332" t="b">
        <f t="shared" si="11"/>
        <v>1</v>
      </c>
      <c r="CW156" s="332" t="b">
        <f t="shared" si="11"/>
        <v>1</v>
      </c>
      <c r="CX156" s="332" t="b">
        <f t="shared" si="11"/>
        <v>1</v>
      </c>
      <c r="CY156" s="332" t="b">
        <f t="shared" si="11"/>
        <v>1</v>
      </c>
      <c r="CZ156" s="332" t="b">
        <f t="shared" si="11"/>
        <v>1</v>
      </c>
      <c r="DA156" s="332" t="b">
        <f t="shared" si="11"/>
        <v>1</v>
      </c>
      <c r="DB156" s="332" t="b">
        <f t="shared" si="11"/>
        <v>1</v>
      </c>
      <c r="DC156" s="332" t="b">
        <f t="shared" si="11"/>
        <v>1</v>
      </c>
      <c r="DD156" s="332" t="b">
        <f t="shared" si="11"/>
        <v>1</v>
      </c>
      <c r="DE156" s="332" t="b">
        <f t="shared" si="11"/>
        <v>1</v>
      </c>
      <c r="DF156" s="332" t="b">
        <f t="shared" si="11"/>
        <v>1</v>
      </c>
      <c r="DG156" s="332" t="b">
        <f t="shared" si="11"/>
        <v>1</v>
      </c>
      <c r="DH156" s="332" t="b">
        <f t="shared" si="11"/>
        <v>1</v>
      </c>
      <c r="DI156" s="332" t="b">
        <f t="shared" si="11"/>
        <v>1</v>
      </c>
      <c r="DJ156" s="332" t="b">
        <f t="shared" si="11"/>
        <v>1</v>
      </c>
      <c r="DK156" s="332" t="b">
        <f t="shared" si="11"/>
        <v>1</v>
      </c>
      <c r="DL156" s="332" t="b">
        <f t="shared" si="11"/>
        <v>1</v>
      </c>
      <c r="DM156" s="332" t="b">
        <f t="shared" si="11"/>
        <v>1</v>
      </c>
      <c r="DN156" s="332" t="b">
        <f t="shared" si="11"/>
        <v>1</v>
      </c>
      <c r="DO156" s="332" t="b">
        <f t="shared" si="11"/>
        <v>1</v>
      </c>
      <c r="DP156" s="332" t="b">
        <f t="shared" si="11"/>
        <v>1</v>
      </c>
      <c r="DQ156" s="332" t="b">
        <f t="shared" si="11"/>
        <v>1</v>
      </c>
      <c r="DR156" s="332" t="b">
        <f t="shared" si="11"/>
        <v>1</v>
      </c>
      <c r="DS156" s="332" t="b">
        <f t="shared" si="11"/>
        <v>1</v>
      </c>
      <c r="DT156" s="332" t="b">
        <f t="shared" si="11"/>
        <v>1</v>
      </c>
      <c r="DU156" s="332" t="b">
        <f t="shared" si="11"/>
        <v>1</v>
      </c>
      <c r="DV156" s="332" t="b">
        <f t="shared" si="11"/>
        <v>1</v>
      </c>
      <c r="DW156" s="332" t="b">
        <f t="shared" si="11"/>
        <v>1</v>
      </c>
      <c r="DX156" s="332" t="b">
        <f t="shared" si="11"/>
        <v>1</v>
      </c>
      <c r="DY156" s="332" t="b">
        <f t="shared" si="11"/>
        <v>1</v>
      </c>
      <c r="DZ156" s="332" t="b">
        <f t="shared" si="11"/>
        <v>1</v>
      </c>
      <c r="EA156" s="332" t="b">
        <f t="shared" si="11"/>
        <v>1</v>
      </c>
      <c r="EB156" s="332" t="b">
        <f t="shared" si="11"/>
        <v>1</v>
      </c>
      <c r="EC156" s="332" t="b">
        <f t="shared" ref="EC156:FF156" si="12">IF(EC8="",TRUE,IF(EC114="Art. 9",IF(OR(EC118&lt;&gt;"",EC120&lt;&gt;"",EC122&lt;&gt;"",EC124&lt;&gt;"",EC126&lt;&gt;"",EC128&lt;&gt;"",EC130&lt;&gt;"",EC134="",EC136="",EC138="",EC140="",EC142="",EC144=""),FALSE,TRUE),TRUE))</f>
        <v>1</v>
      </c>
      <c r="ED156" s="332" t="b">
        <f t="shared" si="12"/>
        <v>1</v>
      </c>
      <c r="EE156" s="332" t="b">
        <f t="shared" si="12"/>
        <v>1</v>
      </c>
      <c r="EF156" s="332" t="b">
        <f t="shared" si="12"/>
        <v>1</v>
      </c>
      <c r="EG156" s="332" t="b">
        <f t="shared" si="12"/>
        <v>1</v>
      </c>
      <c r="EH156" s="332" t="b">
        <f t="shared" si="12"/>
        <v>1</v>
      </c>
      <c r="EI156" s="332" t="b">
        <f t="shared" si="12"/>
        <v>1</v>
      </c>
      <c r="EJ156" s="332" t="b">
        <f t="shared" si="12"/>
        <v>1</v>
      </c>
      <c r="EK156" s="332" t="b">
        <f t="shared" si="12"/>
        <v>1</v>
      </c>
      <c r="EL156" s="332" t="b">
        <f t="shared" si="12"/>
        <v>1</v>
      </c>
      <c r="EM156" s="332" t="b">
        <f t="shared" si="12"/>
        <v>1</v>
      </c>
      <c r="EN156" s="332" t="b">
        <f t="shared" si="12"/>
        <v>1</v>
      </c>
      <c r="EO156" s="332" t="b">
        <f t="shared" si="12"/>
        <v>1</v>
      </c>
      <c r="EP156" s="332" t="b">
        <f t="shared" si="12"/>
        <v>1</v>
      </c>
      <c r="EQ156" s="332" t="b">
        <f t="shared" si="12"/>
        <v>1</v>
      </c>
      <c r="ER156" s="332" t="b">
        <f t="shared" si="12"/>
        <v>1</v>
      </c>
      <c r="ES156" s="332" t="b">
        <f t="shared" si="12"/>
        <v>1</v>
      </c>
      <c r="ET156" s="332" t="b">
        <f t="shared" si="12"/>
        <v>1</v>
      </c>
      <c r="EU156" s="332" t="b">
        <f t="shared" si="12"/>
        <v>1</v>
      </c>
      <c r="EV156" s="332" t="b">
        <f t="shared" si="12"/>
        <v>1</v>
      </c>
      <c r="EW156" s="332" t="b">
        <f t="shared" si="12"/>
        <v>1</v>
      </c>
      <c r="EX156" s="332" t="b">
        <f t="shared" si="12"/>
        <v>1</v>
      </c>
      <c r="EY156" s="332" t="b">
        <f t="shared" si="12"/>
        <v>1</v>
      </c>
      <c r="EZ156" s="332" t="b">
        <f t="shared" si="12"/>
        <v>1</v>
      </c>
      <c r="FA156" s="332" t="b">
        <f t="shared" si="12"/>
        <v>1</v>
      </c>
      <c r="FB156" s="332" t="b">
        <f t="shared" si="12"/>
        <v>1</v>
      </c>
      <c r="FC156" s="332" t="b">
        <f t="shared" si="12"/>
        <v>1</v>
      </c>
      <c r="FD156" s="332" t="b">
        <f t="shared" si="12"/>
        <v>1</v>
      </c>
      <c r="FE156" s="332" t="b">
        <f t="shared" si="12"/>
        <v>1</v>
      </c>
      <c r="FF156" s="332" t="b">
        <f t="shared" si="12"/>
        <v>1</v>
      </c>
    </row>
    <row r="157" spans="1:168" s="332" customFormat="1" hidden="1" x14ac:dyDescent="0.25">
      <c r="A157" s="331"/>
      <c r="C157" s="722" t="b">
        <f t="shared" si="0"/>
        <v>1</v>
      </c>
      <c r="D157" s="332" t="b">
        <f>IF(D8="",TRUE,IF(D114="Art. 6",IF(OR(D118&lt;&gt;"",D120&lt;&gt;"",D122&lt;&gt;"",D124&lt;&gt;"",D126&lt;&gt;"",D128&lt;&gt;"",D130&lt;&gt;"",D134&lt;&gt;"",D136&lt;&gt;"",D138&lt;&gt;"",D140&lt;&gt;"",D142&lt;&gt;"",D144&lt;&gt;""),FALSE,TRUE),TRUE))</f>
        <v>1</v>
      </c>
      <c r="E157" s="332" t="b">
        <f t="shared" ref="E157:BP157" si="13">IF(E8="",TRUE,IF(E114="Art. 6",IF(OR(E118&lt;&gt;"",E120&lt;&gt;"",E122&lt;&gt;"",E124&lt;&gt;"",E126&lt;&gt;"",E128&lt;&gt;"",E130&lt;&gt;"",E134&lt;&gt;"",E136&lt;&gt;"",E138&lt;&gt;"",E140&lt;&gt;"",E142&lt;&gt;"",E144&lt;&gt;""),FALSE,TRUE),TRUE))</f>
        <v>1</v>
      </c>
      <c r="F157" s="332" t="b">
        <f t="shared" si="13"/>
        <v>1</v>
      </c>
      <c r="G157" s="332" t="b">
        <f t="shared" si="13"/>
        <v>1</v>
      </c>
      <c r="H157" s="332" t="b">
        <f t="shared" si="13"/>
        <v>1</v>
      </c>
      <c r="I157" s="332" t="b">
        <f t="shared" si="13"/>
        <v>1</v>
      </c>
      <c r="J157" s="332" t="b">
        <f t="shared" si="13"/>
        <v>1</v>
      </c>
      <c r="K157" s="332" t="b">
        <f t="shared" si="13"/>
        <v>1</v>
      </c>
      <c r="L157" s="332" t="b">
        <f t="shared" si="13"/>
        <v>1</v>
      </c>
      <c r="M157" s="332" t="b">
        <f t="shared" si="13"/>
        <v>1</v>
      </c>
      <c r="N157" s="332" t="b">
        <f t="shared" si="13"/>
        <v>1</v>
      </c>
      <c r="O157" s="332" t="b">
        <f t="shared" si="13"/>
        <v>1</v>
      </c>
      <c r="P157" s="332" t="b">
        <f t="shared" si="13"/>
        <v>1</v>
      </c>
      <c r="Q157" s="332" t="b">
        <f t="shared" si="13"/>
        <v>1</v>
      </c>
      <c r="R157" s="332" t="b">
        <f t="shared" si="13"/>
        <v>1</v>
      </c>
      <c r="S157" s="332" t="b">
        <f t="shared" si="13"/>
        <v>1</v>
      </c>
      <c r="T157" s="332" t="b">
        <f t="shared" si="13"/>
        <v>1</v>
      </c>
      <c r="U157" s="332" t="b">
        <f t="shared" si="13"/>
        <v>1</v>
      </c>
      <c r="V157" s="332" t="b">
        <f t="shared" si="13"/>
        <v>1</v>
      </c>
      <c r="W157" s="332" t="b">
        <f t="shared" si="13"/>
        <v>1</v>
      </c>
      <c r="X157" s="332" t="b">
        <f t="shared" si="13"/>
        <v>1</v>
      </c>
      <c r="Y157" s="332" t="b">
        <f t="shared" si="13"/>
        <v>1</v>
      </c>
      <c r="Z157" s="332" t="b">
        <f t="shared" si="13"/>
        <v>1</v>
      </c>
      <c r="AA157" s="332" t="b">
        <f t="shared" si="13"/>
        <v>1</v>
      </c>
      <c r="AB157" s="332" t="b">
        <f t="shared" si="13"/>
        <v>1</v>
      </c>
      <c r="AC157" s="332" t="b">
        <f t="shared" si="13"/>
        <v>1</v>
      </c>
      <c r="AD157" s="332" t="b">
        <f t="shared" si="13"/>
        <v>1</v>
      </c>
      <c r="AE157" s="332" t="b">
        <f t="shared" si="13"/>
        <v>1</v>
      </c>
      <c r="AF157" s="332" t="b">
        <f t="shared" si="13"/>
        <v>1</v>
      </c>
      <c r="AG157" s="332" t="b">
        <f t="shared" si="13"/>
        <v>1</v>
      </c>
      <c r="AH157" s="332" t="b">
        <f t="shared" si="13"/>
        <v>1</v>
      </c>
      <c r="AI157" s="332" t="b">
        <f t="shared" si="13"/>
        <v>1</v>
      </c>
      <c r="AJ157" s="332" t="b">
        <f t="shared" si="13"/>
        <v>1</v>
      </c>
      <c r="AK157" s="332" t="b">
        <f t="shared" si="13"/>
        <v>1</v>
      </c>
      <c r="AL157" s="332" t="b">
        <f t="shared" si="13"/>
        <v>1</v>
      </c>
      <c r="AM157" s="332" t="b">
        <f t="shared" si="13"/>
        <v>1</v>
      </c>
      <c r="AN157" s="332" t="b">
        <f t="shared" si="13"/>
        <v>1</v>
      </c>
      <c r="AO157" s="332" t="b">
        <f t="shared" si="13"/>
        <v>1</v>
      </c>
      <c r="AP157" s="332" t="b">
        <f t="shared" si="13"/>
        <v>1</v>
      </c>
      <c r="AQ157" s="332" t="b">
        <f t="shared" si="13"/>
        <v>1</v>
      </c>
      <c r="AR157" s="332" t="b">
        <f t="shared" si="13"/>
        <v>1</v>
      </c>
      <c r="AS157" s="332" t="b">
        <f t="shared" si="13"/>
        <v>1</v>
      </c>
      <c r="AT157" s="332" t="b">
        <f t="shared" si="13"/>
        <v>1</v>
      </c>
      <c r="AU157" s="332" t="b">
        <f t="shared" si="13"/>
        <v>1</v>
      </c>
      <c r="AV157" s="332" t="b">
        <f t="shared" si="13"/>
        <v>1</v>
      </c>
      <c r="AW157" s="332" t="b">
        <f t="shared" si="13"/>
        <v>1</v>
      </c>
      <c r="AX157" s="332" t="b">
        <f t="shared" si="13"/>
        <v>1</v>
      </c>
      <c r="AY157" s="332" t="b">
        <f t="shared" si="13"/>
        <v>1</v>
      </c>
      <c r="AZ157" s="332" t="b">
        <f t="shared" si="13"/>
        <v>1</v>
      </c>
      <c r="BA157" s="332" t="b">
        <f t="shared" si="13"/>
        <v>1</v>
      </c>
      <c r="BB157" s="332" t="b">
        <f t="shared" si="13"/>
        <v>1</v>
      </c>
      <c r="BC157" s="332" t="b">
        <f t="shared" si="13"/>
        <v>1</v>
      </c>
      <c r="BD157" s="332" t="b">
        <f t="shared" si="13"/>
        <v>1</v>
      </c>
      <c r="BE157" s="332" t="b">
        <f t="shared" si="13"/>
        <v>1</v>
      </c>
      <c r="BF157" s="332" t="b">
        <f t="shared" si="13"/>
        <v>1</v>
      </c>
      <c r="BG157" s="332" t="b">
        <f t="shared" si="13"/>
        <v>1</v>
      </c>
      <c r="BH157" s="332" t="b">
        <f t="shared" si="13"/>
        <v>1</v>
      </c>
      <c r="BI157" s="332" t="b">
        <f t="shared" si="13"/>
        <v>1</v>
      </c>
      <c r="BJ157" s="332" t="b">
        <f t="shared" si="13"/>
        <v>1</v>
      </c>
      <c r="BK157" s="332" t="b">
        <f t="shared" si="13"/>
        <v>1</v>
      </c>
      <c r="BL157" s="332" t="b">
        <f t="shared" si="13"/>
        <v>1</v>
      </c>
      <c r="BM157" s="332" t="b">
        <f t="shared" si="13"/>
        <v>1</v>
      </c>
      <c r="BN157" s="332" t="b">
        <f t="shared" si="13"/>
        <v>1</v>
      </c>
      <c r="BO157" s="332" t="b">
        <f t="shared" si="13"/>
        <v>1</v>
      </c>
      <c r="BP157" s="332" t="b">
        <f t="shared" si="13"/>
        <v>1</v>
      </c>
      <c r="BQ157" s="332" t="b">
        <f t="shared" ref="BQ157:EB157" si="14">IF(BQ8="",TRUE,IF(BQ114="Art. 6",IF(OR(BQ118&lt;&gt;"",BQ120&lt;&gt;"",BQ122&lt;&gt;"",BQ124&lt;&gt;"",BQ126&lt;&gt;"",BQ128&lt;&gt;"",BQ130&lt;&gt;"",BQ134&lt;&gt;"",BQ136&lt;&gt;"",BQ138&lt;&gt;"",BQ140&lt;&gt;"",BQ142&lt;&gt;"",BQ144&lt;&gt;""),FALSE,TRUE),TRUE))</f>
        <v>1</v>
      </c>
      <c r="BR157" s="332" t="b">
        <f t="shared" si="14"/>
        <v>1</v>
      </c>
      <c r="BS157" s="332" t="b">
        <f t="shared" si="14"/>
        <v>1</v>
      </c>
      <c r="BT157" s="332" t="b">
        <f t="shared" si="14"/>
        <v>1</v>
      </c>
      <c r="BU157" s="332" t="b">
        <f t="shared" si="14"/>
        <v>1</v>
      </c>
      <c r="BV157" s="332" t="b">
        <f t="shared" si="14"/>
        <v>1</v>
      </c>
      <c r="BW157" s="332" t="b">
        <f t="shared" si="14"/>
        <v>1</v>
      </c>
      <c r="BX157" s="332" t="b">
        <f t="shared" si="14"/>
        <v>1</v>
      </c>
      <c r="BY157" s="332" t="b">
        <f t="shared" si="14"/>
        <v>1</v>
      </c>
      <c r="BZ157" s="332" t="b">
        <f t="shared" si="14"/>
        <v>1</v>
      </c>
      <c r="CA157" s="332" t="b">
        <f t="shared" si="14"/>
        <v>1</v>
      </c>
      <c r="CB157" s="332" t="b">
        <f t="shared" si="14"/>
        <v>1</v>
      </c>
      <c r="CC157" s="332" t="b">
        <f t="shared" si="14"/>
        <v>1</v>
      </c>
      <c r="CD157" s="332" t="b">
        <f t="shared" si="14"/>
        <v>1</v>
      </c>
      <c r="CE157" s="332" t="b">
        <f t="shared" si="14"/>
        <v>1</v>
      </c>
      <c r="CF157" s="332" t="b">
        <f t="shared" si="14"/>
        <v>1</v>
      </c>
      <c r="CG157" s="332" t="b">
        <f t="shared" si="14"/>
        <v>1</v>
      </c>
      <c r="CH157" s="332" t="b">
        <f t="shared" si="14"/>
        <v>1</v>
      </c>
      <c r="CI157" s="332" t="b">
        <f t="shared" si="14"/>
        <v>1</v>
      </c>
      <c r="CJ157" s="332" t="b">
        <f t="shared" si="14"/>
        <v>1</v>
      </c>
      <c r="CK157" s="332" t="b">
        <f t="shared" si="14"/>
        <v>1</v>
      </c>
      <c r="CL157" s="332" t="b">
        <f t="shared" si="14"/>
        <v>1</v>
      </c>
      <c r="CM157" s="332" t="b">
        <f t="shared" si="14"/>
        <v>1</v>
      </c>
      <c r="CN157" s="332" t="b">
        <f t="shared" si="14"/>
        <v>1</v>
      </c>
      <c r="CO157" s="332" t="b">
        <f t="shared" si="14"/>
        <v>1</v>
      </c>
      <c r="CP157" s="332" t="b">
        <f t="shared" si="14"/>
        <v>1</v>
      </c>
      <c r="CQ157" s="332" t="b">
        <f t="shared" si="14"/>
        <v>1</v>
      </c>
      <c r="CR157" s="332" t="b">
        <f t="shared" si="14"/>
        <v>1</v>
      </c>
      <c r="CS157" s="332" t="b">
        <f t="shared" si="14"/>
        <v>1</v>
      </c>
      <c r="CT157" s="332" t="b">
        <f t="shared" si="14"/>
        <v>1</v>
      </c>
      <c r="CU157" s="332" t="b">
        <f t="shared" si="14"/>
        <v>1</v>
      </c>
      <c r="CV157" s="332" t="b">
        <f t="shared" si="14"/>
        <v>1</v>
      </c>
      <c r="CW157" s="332" t="b">
        <f t="shared" si="14"/>
        <v>1</v>
      </c>
      <c r="CX157" s="332" t="b">
        <f t="shared" si="14"/>
        <v>1</v>
      </c>
      <c r="CY157" s="332" t="b">
        <f t="shared" si="14"/>
        <v>1</v>
      </c>
      <c r="CZ157" s="332" t="b">
        <f t="shared" si="14"/>
        <v>1</v>
      </c>
      <c r="DA157" s="332" t="b">
        <f t="shared" si="14"/>
        <v>1</v>
      </c>
      <c r="DB157" s="332" t="b">
        <f t="shared" si="14"/>
        <v>1</v>
      </c>
      <c r="DC157" s="332" t="b">
        <f t="shared" si="14"/>
        <v>1</v>
      </c>
      <c r="DD157" s="332" t="b">
        <f t="shared" si="14"/>
        <v>1</v>
      </c>
      <c r="DE157" s="332" t="b">
        <f t="shared" si="14"/>
        <v>1</v>
      </c>
      <c r="DF157" s="332" t="b">
        <f t="shared" si="14"/>
        <v>1</v>
      </c>
      <c r="DG157" s="332" t="b">
        <f t="shared" si="14"/>
        <v>1</v>
      </c>
      <c r="DH157" s="332" t="b">
        <f t="shared" si="14"/>
        <v>1</v>
      </c>
      <c r="DI157" s="332" t="b">
        <f t="shared" si="14"/>
        <v>1</v>
      </c>
      <c r="DJ157" s="332" t="b">
        <f t="shared" si="14"/>
        <v>1</v>
      </c>
      <c r="DK157" s="332" t="b">
        <f t="shared" si="14"/>
        <v>1</v>
      </c>
      <c r="DL157" s="332" t="b">
        <f t="shared" si="14"/>
        <v>1</v>
      </c>
      <c r="DM157" s="332" t="b">
        <f t="shared" si="14"/>
        <v>1</v>
      </c>
      <c r="DN157" s="332" t="b">
        <f t="shared" si="14"/>
        <v>1</v>
      </c>
      <c r="DO157" s="332" t="b">
        <f t="shared" si="14"/>
        <v>1</v>
      </c>
      <c r="DP157" s="332" t="b">
        <f t="shared" si="14"/>
        <v>1</v>
      </c>
      <c r="DQ157" s="332" t="b">
        <f t="shared" si="14"/>
        <v>1</v>
      </c>
      <c r="DR157" s="332" t="b">
        <f t="shared" si="14"/>
        <v>1</v>
      </c>
      <c r="DS157" s="332" t="b">
        <f t="shared" si="14"/>
        <v>1</v>
      </c>
      <c r="DT157" s="332" t="b">
        <f t="shared" si="14"/>
        <v>1</v>
      </c>
      <c r="DU157" s="332" t="b">
        <f t="shared" si="14"/>
        <v>1</v>
      </c>
      <c r="DV157" s="332" t="b">
        <f t="shared" si="14"/>
        <v>1</v>
      </c>
      <c r="DW157" s="332" t="b">
        <f t="shared" si="14"/>
        <v>1</v>
      </c>
      <c r="DX157" s="332" t="b">
        <f t="shared" si="14"/>
        <v>1</v>
      </c>
      <c r="DY157" s="332" t="b">
        <f t="shared" si="14"/>
        <v>1</v>
      </c>
      <c r="DZ157" s="332" t="b">
        <f t="shared" si="14"/>
        <v>1</v>
      </c>
      <c r="EA157" s="332" t="b">
        <f t="shared" si="14"/>
        <v>1</v>
      </c>
      <c r="EB157" s="332" t="b">
        <f t="shared" si="14"/>
        <v>1</v>
      </c>
      <c r="EC157" s="332" t="b">
        <f t="shared" ref="EC157:FF157" si="15">IF(EC8="",TRUE,IF(EC114="Art. 6",IF(OR(EC118&lt;&gt;"",EC120&lt;&gt;"",EC122&lt;&gt;"",EC124&lt;&gt;"",EC126&lt;&gt;"",EC128&lt;&gt;"",EC130&lt;&gt;"",EC134&lt;&gt;"",EC136&lt;&gt;"",EC138&lt;&gt;"",EC140&lt;&gt;"",EC142&lt;&gt;"",EC144&lt;&gt;""),FALSE,TRUE),TRUE))</f>
        <v>1</v>
      </c>
      <c r="ED157" s="332" t="b">
        <f t="shared" si="15"/>
        <v>1</v>
      </c>
      <c r="EE157" s="332" t="b">
        <f t="shared" si="15"/>
        <v>1</v>
      </c>
      <c r="EF157" s="332" t="b">
        <f t="shared" si="15"/>
        <v>1</v>
      </c>
      <c r="EG157" s="332" t="b">
        <f t="shared" si="15"/>
        <v>1</v>
      </c>
      <c r="EH157" s="332" t="b">
        <f t="shared" si="15"/>
        <v>1</v>
      </c>
      <c r="EI157" s="332" t="b">
        <f t="shared" si="15"/>
        <v>1</v>
      </c>
      <c r="EJ157" s="332" t="b">
        <f t="shared" si="15"/>
        <v>1</v>
      </c>
      <c r="EK157" s="332" t="b">
        <f t="shared" si="15"/>
        <v>1</v>
      </c>
      <c r="EL157" s="332" t="b">
        <f t="shared" si="15"/>
        <v>1</v>
      </c>
      <c r="EM157" s="332" t="b">
        <f t="shared" si="15"/>
        <v>1</v>
      </c>
      <c r="EN157" s="332" t="b">
        <f t="shared" si="15"/>
        <v>1</v>
      </c>
      <c r="EO157" s="332" t="b">
        <f t="shared" si="15"/>
        <v>1</v>
      </c>
      <c r="EP157" s="332" t="b">
        <f t="shared" si="15"/>
        <v>1</v>
      </c>
      <c r="EQ157" s="332" t="b">
        <f t="shared" si="15"/>
        <v>1</v>
      </c>
      <c r="ER157" s="332" t="b">
        <f t="shared" si="15"/>
        <v>1</v>
      </c>
      <c r="ES157" s="332" t="b">
        <f t="shared" si="15"/>
        <v>1</v>
      </c>
      <c r="ET157" s="332" t="b">
        <f t="shared" si="15"/>
        <v>1</v>
      </c>
      <c r="EU157" s="332" t="b">
        <f t="shared" si="15"/>
        <v>1</v>
      </c>
      <c r="EV157" s="332" t="b">
        <f t="shared" si="15"/>
        <v>1</v>
      </c>
      <c r="EW157" s="332" t="b">
        <f t="shared" si="15"/>
        <v>1</v>
      </c>
      <c r="EX157" s="332" t="b">
        <f t="shared" si="15"/>
        <v>1</v>
      </c>
      <c r="EY157" s="332" t="b">
        <f t="shared" si="15"/>
        <v>1</v>
      </c>
      <c r="EZ157" s="332" t="b">
        <f t="shared" si="15"/>
        <v>1</v>
      </c>
      <c r="FA157" s="332" t="b">
        <f t="shared" si="15"/>
        <v>1</v>
      </c>
      <c r="FB157" s="332" t="b">
        <f t="shared" si="15"/>
        <v>1</v>
      </c>
      <c r="FC157" s="332" t="b">
        <f t="shared" si="15"/>
        <v>1</v>
      </c>
      <c r="FD157" s="332" t="b">
        <f t="shared" si="15"/>
        <v>1</v>
      </c>
      <c r="FE157" s="332" t="b">
        <f t="shared" si="15"/>
        <v>1</v>
      </c>
      <c r="FF157" s="332" t="b">
        <f t="shared" si="15"/>
        <v>1</v>
      </c>
    </row>
    <row r="158" spans="1:168" hidden="1" x14ac:dyDescent="0.25">
      <c r="C158" s="722" t="b">
        <f>IF(ISNA(MATCH(FALSE,D158:FF158,0)),TRUE,FALSE)</f>
        <v>1</v>
      </c>
      <c r="D158" s="332" t="b">
        <f>IF(OR(AND(D122="NO",OR(D124&lt;&gt;"",D126&lt;&gt;"")),AND(D122="YES",OR(D124="",D126=""))),FALSE,TRUE)</f>
        <v>1</v>
      </c>
      <c r="E158" s="332" t="b">
        <f t="shared" ref="E158:BP158" si="16">IF(OR(AND(E122="NO",OR(E124&lt;&gt;"",E126&lt;&gt;"")),AND(E122="YES",OR(E124="",E126=""))),FALSE,TRUE)</f>
        <v>1</v>
      </c>
      <c r="F158" s="332" t="b">
        <f t="shared" si="16"/>
        <v>1</v>
      </c>
      <c r="G158" s="332" t="b">
        <f t="shared" si="16"/>
        <v>1</v>
      </c>
      <c r="H158" s="332" t="b">
        <f t="shared" si="16"/>
        <v>1</v>
      </c>
      <c r="I158" s="332" t="b">
        <f t="shared" si="16"/>
        <v>1</v>
      </c>
      <c r="J158" s="332" t="b">
        <f t="shared" si="16"/>
        <v>1</v>
      </c>
      <c r="K158" s="332" t="b">
        <f t="shared" si="16"/>
        <v>1</v>
      </c>
      <c r="L158" s="332" t="b">
        <f t="shared" si="16"/>
        <v>1</v>
      </c>
      <c r="M158" s="332" t="b">
        <f t="shared" si="16"/>
        <v>1</v>
      </c>
      <c r="N158" s="332" t="b">
        <f t="shared" si="16"/>
        <v>1</v>
      </c>
      <c r="O158" s="332" t="b">
        <f t="shared" si="16"/>
        <v>1</v>
      </c>
      <c r="P158" s="332" t="b">
        <f t="shared" si="16"/>
        <v>1</v>
      </c>
      <c r="Q158" s="332" t="b">
        <f t="shared" si="16"/>
        <v>1</v>
      </c>
      <c r="R158" s="332" t="b">
        <f t="shared" si="16"/>
        <v>1</v>
      </c>
      <c r="S158" s="332" t="b">
        <f t="shared" si="16"/>
        <v>1</v>
      </c>
      <c r="T158" s="332" t="b">
        <f t="shared" si="16"/>
        <v>1</v>
      </c>
      <c r="U158" s="332" t="b">
        <f t="shared" si="16"/>
        <v>1</v>
      </c>
      <c r="V158" s="332" t="b">
        <f t="shared" si="16"/>
        <v>1</v>
      </c>
      <c r="W158" s="332" t="b">
        <f t="shared" si="16"/>
        <v>1</v>
      </c>
      <c r="X158" s="332" t="b">
        <f t="shared" si="16"/>
        <v>1</v>
      </c>
      <c r="Y158" s="332" t="b">
        <f t="shared" si="16"/>
        <v>1</v>
      </c>
      <c r="Z158" s="332" t="b">
        <f t="shared" si="16"/>
        <v>1</v>
      </c>
      <c r="AA158" s="332" t="b">
        <f t="shared" si="16"/>
        <v>1</v>
      </c>
      <c r="AB158" s="332" t="b">
        <f t="shared" si="16"/>
        <v>1</v>
      </c>
      <c r="AC158" s="332" t="b">
        <f t="shared" si="16"/>
        <v>1</v>
      </c>
      <c r="AD158" s="332" t="b">
        <f t="shared" si="16"/>
        <v>1</v>
      </c>
      <c r="AE158" s="332" t="b">
        <f t="shared" si="16"/>
        <v>1</v>
      </c>
      <c r="AF158" s="332" t="b">
        <f t="shared" si="16"/>
        <v>1</v>
      </c>
      <c r="AG158" s="332" t="b">
        <f t="shared" si="16"/>
        <v>1</v>
      </c>
      <c r="AH158" s="332" t="b">
        <f t="shared" si="16"/>
        <v>1</v>
      </c>
      <c r="AI158" s="332" t="b">
        <f t="shared" si="16"/>
        <v>1</v>
      </c>
      <c r="AJ158" s="332" t="b">
        <f t="shared" si="16"/>
        <v>1</v>
      </c>
      <c r="AK158" s="332" t="b">
        <f t="shared" si="16"/>
        <v>1</v>
      </c>
      <c r="AL158" s="332" t="b">
        <f t="shared" si="16"/>
        <v>1</v>
      </c>
      <c r="AM158" s="332" t="b">
        <f t="shared" si="16"/>
        <v>1</v>
      </c>
      <c r="AN158" s="332" t="b">
        <f t="shared" si="16"/>
        <v>1</v>
      </c>
      <c r="AO158" s="332" t="b">
        <f t="shared" si="16"/>
        <v>1</v>
      </c>
      <c r="AP158" s="332" t="b">
        <f t="shared" si="16"/>
        <v>1</v>
      </c>
      <c r="AQ158" s="332" t="b">
        <f t="shared" si="16"/>
        <v>1</v>
      </c>
      <c r="AR158" s="332" t="b">
        <f t="shared" si="16"/>
        <v>1</v>
      </c>
      <c r="AS158" s="332" t="b">
        <f t="shared" si="16"/>
        <v>1</v>
      </c>
      <c r="AT158" s="332" t="b">
        <f t="shared" si="16"/>
        <v>1</v>
      </c>
      <c r="AU158" s="332" t="b">
        <f t="shared" si="16"/>
        <v>1</v>
      </c>
      <c r="AV158" s="332" t="b">
        <f t="shared" si="16"/>
        <v>1</v>
      </c>
      <c r="AW158" s="332" t="b">
        <f t="shared" si="16"/>
        <v>1</v>
      </c>
      <c r="AX158" s="332" t="b">
        <f t="shared" si="16"/>
        <v>1</v>
      </c>
      <c r="AY158" s="332" t="b">
        <f t="shared" si="16"/>
        <v>1</v>
      </c>
      <c r="AZ158" s="332" t="b">
        <f t="shared" si="16"/>
        <v>1</v>
      </c>
      <c r="BA158" s="332" t="b">
        <f t="shared" si="16"/>
        <v>1</v>
      </c>
      <c r="BB158" s="332" t="b">
        <f t="shared" si="16"/>
        <v>1</v>
      </c>
      <c r="BC158" s="332" t="b">
        <f t="shared" si="16"/>
        <v>1</v>
      </c>
      <c r="BD158" s="332" t="b">
        <f t="shared" si="16"/>
        <v>1</v>
      </c>
      <c r="BE158" s="332" t="b">
        <f t="shared" si="16"/>
        <v>1</v>
      </c>
      <c r="BF158" s="332" t="b">
        <f t="shared" si="16"/>
        <v>1</v>
      </c>
      <c r="BG158" s="332" t="b">
        <f t="shared" si="16"/>
        <v>1</v>
      </c>
      <c r="BH158" s="332" t="b">
        <f t="shared" si="16"/>
        <v>1</v>
      </c>
      <c r="BI158" s="332" t="b">
        <f t="shared" si="16"/>
        <v>1</v>
      </c>
      <c r="BJ158" s="332" t="b">
        <f t="shared" si="16"/>
        <v>1</v>
      </c>
      <c r="BK158" s="332" t="b">
        <f t="shared" si="16"/>
        <v>1</v>
      </c>
      <c r="BL158" s="332" t="b">
        <f t="shared" si="16"/>
        <v>1</v>
      </c>
      <c r="BM158" s="332" t="b">
        <f t="shared" si="16"/>
        <v>1</v>
      </c>
      <c r="BN158" s="332" t="b">
        <f t="shared" si="16"/>
        <v>1</v>
      </c>
      <c r="BO158" s="332" t="b">
        <f t="shared" si="16"/>
        <v>1</v>
      </c>
      <c r="BP158" s="332" t="b">
        <f t="shared" si="16"/>
        <v>1</v>
      </c>
      <c r="BQ158" s="332" t="b">
        <f t="shared" ref="BQ158:EB158" si="17">IF(OR(AND(BQ122="NO",OR(BQ124&lt;&gt;"",BQ126&lt;&gt;"")),AND(BQ122="YES",OR(BQ124="",BQ126=""))),FALSE,TRUE)</f>
        <v>1</v>
      </c>
      <c r="BR158" s="332" t="b">
        <f t="shared" si="17"/>
        <v>1</v>
      </c>
      <c r="BS158" s="332" t="b">
        <f t="shared" si="17"/>
        <v>1</v>
      </c>
      <c r="BT158" s="332" t="b">
        <f t="shared" si="17"/>
        <v>1</v>
      </c>
      <c r="BU158" s="332" t="b">
        <f t="shared" si="17"/>
        <v>1</v>
      </c>
      <c r="BV158" s="332" t="b">
        <f t="shared" si="17"/>
        <v>1</v>
      </c>
      <c r="BW158" s="332" t="b">
        <f t="shared" si="17"/>
        <v>1</v>
      </c>
      <c r="BX158" s="332" t="b">
        <f t="shared" si="17"/>
        <v>1</v>
      </c>
      <c r="BY158" s="332" t="b">
        <f t="shared" si="17"/>
        <v>1</v>
      </c>
      <c r="BZ158" s="332" t="b">
        <f t="shared" si="17"/>
        <v>1</v>
      </c>
      <c r="CA158" s="332" t="b">
        <f t="shared" si="17"/>
        <v>1</v>
      </c>
      <c r="CB158" s="332" t="b">
        <f t="shared" si="17"/>
        <v>1</v>
      </c>
      <c r="CC158" s="332" t="b">
        <f t="shared" si="17"/>
        <v>1</v>
      </c>
      <c r="CD158" s="332" t="b">
        <f t="shared" si="17"/>
        <v>1</v>
      </c>
      <c r="CE158" s="332" t="b">
        <f t="shared" si="17"/>
        <v>1</v>
      </c>
      <c r="CF158" s="332" t="b">
        <f t="shared" si="17"/>
        <v>1</v>
      </c>
      <c r="CG158" s="332" t="b">
        <f t="shared" si="17"/>
        <v>1</v>
      </c>
      <c r="CH158" s="332" t="b">
        <f t="shared" si="17"/>
        <v>1</v>
      </c>
      <c r="CI158" s="332" t="b">
        <f t="shared" si="17"/>
        <v>1</v>
      </c>
      <c r="CJ158" s="332" t="b">
        <f t="shared" si="17"/>
        <v>1</v>
      </c>
      <c r="CK158" s="332" t="b">
        <f t="shared" si="17"/>
        <v>1</v>
      </c>
      <c r="CL158" s="332" t="b">
        <f t="shared" si="17"/>
        <v>1</v>
      </c>
      <c r="CM158" s="332" t="b">
        <f t="shared" si="17"/>
        <v>1</v>
      </c>
      <c r="CN158" s="332" t="b">
        <f t="shared" si="17"/>
        <v>1</v>
      </c>
      <c r="CO158" s="332" t="b">
        <f t="shared" si="17"/>
        <v>1</v>
      </c>
      <c r="CP158" s="332" t="b">
        <f t="shared" si="17"/>
        <v>1</v>
      </c>
      <c r="CQ158" s="332" t="b">
        <f t="shared" si="17"/>
        <v>1</v>
      </c>
      <c r="CR158" s="332" t="b">
        <f t="shared" si="17"/>
        <v>1</v>
      </c>
      <c r="CS158" s="332" t="b">
        <f t="shared" si="17"/>
        <v>1</v>
      </c>
      <c r="CT158" s="332" t="b">
        <f t="shared" si="17"/>
        <v>1</v>
      </c>
      <c r="CU158" s="332" t="b">
        <f t="shared" si="17"/>
        <v>1</v>
      </c>
      <c r="CV158" s="332" t="b">
        <f t="shared" si="17"/>
        <v>1</v>
      </c>
      <c r="CW158" s="332" t="b">
        <f t="shared" si="17"/>
        <v>1</v>
      </c>
      <c r="CX158" s="332" t="b">
        <f t="shared" si="17"/>
        <v>1</v>
      </c>
      <c r="CY158" s="332" t="b">
        <f t="shared" si="17"/>
        <v>1</v>
      </c>
      <c r="CZ158" s="332" t="b">
        <f t="shared" si="17"/>
        <v>1</v>
      </c>
      <c r="DA158" s="332" t="b">
        <f t="shared" si="17"/>
        <v>1</v>
      </c>
      <c r="DB158" s="332" t="b">
        <f t="shared" si="17"/>
        <v>1</v>
      </c>
      <c r="DC158" s="332" t="b">
        <f t="shared" si="17"/>
        <v>1</v>
      </c>
      <c r="DD158" s="332" t="b">
        <f t="shared" si="17"/>
        <v>1</v>
      </c>
      <c r="DE158" s="332" t="b">
        <f t="shared" si="17"/>
        <v>1</v>
      </c>
      <c r="DF158" s="332" t="b">
        <f t="shared" si="17"/>
        <v>1</v>
      </c>
      <c r="DG158" s="332" t="b">
        <f t="shared" si="17"/>
        <v>1</v>
      </c>
      <c r="DH158" s="332" t="b">
        <f t="shared" si="17"/>
        <v>1</v>
      </c>
      <c r="DI158" s="332" t="b">
        <f t="shared" si="17"/>
        <v>1</v>
      </c>
      <c r="DJ158" s="332" t="b">
        <f t="shared" si="17"/>
        <v>1</v>
      </c>
      <c r="DK158" s="332" t="b">
        <f t="shared" si="17"/>
        <v>1</v>
      </c>
      <c r="DL158" s="332" t="b">
        <f t="shared" si="17"/>
        <v>1</v>
      </c>
      <c r="DM158" s="332" t="b">
        <f t="shared" si="17"/>
        <v>1</v>
      </c>
      <c r="DN158" s="332" t="b">
        <f t="shared" si="17"/>
        <v>1</v>
      </c>
      <c r="DO158" s="332" t="b">
        <f t="shared" si="17"/>
        <v>1</v>
      </c>
      <c r="DP158" s="332" t="b">
        <f t="shared" si="17"/>
        <v>1</v>
      </c>
      <c r="DQ158" s="332" t="b">
        <f t="shared" si="17"/>
        <v>1</v>
      </c>
      <c r="DR158" s="332" t="b">
        <f t="shared" si="17"/>
        <v>1</v>
      </c>
      <c r="DS158" s="332" t="b">
        <f t="shared" si="17"/>
        <v>1</v>
      </c>
      <c r="DT158" s="332" t="b">
        <f t="shared" si="17"/>
        <v>1</v>
      </c>
      <c r="DU158" s="332" t="b">
        <f t="shared" si="17"/>
        <v>1</v>
      </c>
      <c r="DV158" s="332" t="b">
        <f t="shared" si="17"/>
        <v>1</v>
      </c>
      <c r="DW158" s="332" t="b">
        <f t="shared" si="17"/>
        <v>1</v>
      </c>
      <c r="DX158" s="332" t="b">
        <f t="shared" si="17"/>
        <v>1</v>
      </c>
      <c r="DY158" s="332" t="b">
        <f t="shared" si="17"/>
        <v>1</v>
      </c>
      <c r="DZ158" s="332" t="b">
        <f t="shared" si="17"/>
        <v>1</v>
      </c>
      <c r="EA158" s="332" t="b">
        <f t="shared" si="17"/>
        <v>1</v>
      </c>
      <c r="EB158" s="332" t="b">
        <f t="shared" si="17"/>
        <v>1</v>
      </c>
      <c r="EC158" s="332" t="b">
        <f t="shared" ref="EC158:FF158" si="18">IF(OR(AND(EC122="NO",OR(EC124&lt;&gt;"",EC126&lt;&gt;"")),AND(EC122="YES",OR(EC124="",EC126=""))),FALSE,TRUE)</f>
        <v>1</v>
      </c>
      <c r="ED158" s="332" t="b">
        <f t="shared" si="18"/>
        <v>1</v>
      </c>
      <c r="EE158" s="332" t="b">
        <f t="shared" si="18"/>
        <v>1</v>
      </c>
      <c r="EF158" s="332" t="b">
        <f t="shared" si="18"/>
        <v>1</v>
      </c>
      <c r="EG158" s="332" t="b">
        <f t="shared" si="18"/>
        <v>1</v>
      </c>
      <c r="EH158" s="332" t="b">
        <f t="shared" si="18"/>
        <v>1</v>
      </c>
      <c r="EI158" s="332" t="b">
        <f t="shared" si="18"/>
        <v>1</v>
      </c>
      <c r="EJ158" s="332" t="b">
        <f t="shared" si="18"/>
        <v>1</v>
      </c>
      <c r="EK158" s="332" t="b">
        <f t="shared" si="18"/>
        <v>1</v>
      </c>
      <c r="EL158" s="332" t="b">
        <f t="shared" si="18"/>
        <v>1</v>
      </c>
      <c r="EM158" s="332" t="b">
        <f t="shared" si="18"/>
        <v>1</v>
      </c>
      <c r="EN158" s="332" t="b">
        <f t="shared" si="18"/>
        <v>1</v>
      </c>
      <c r="EO158" s="332" t="b">
        <f t="shared" si="18"/>
        <v>1</v>
      </c>
      <c r="EP158" s="332" t="b">
        <f t="shared" si="18"/>
        <v>1</v>
      </c>
      <c r="EQ158" s="332" t="b">
        <f t="shared" si="18"/>
        <v>1</v>
      </c>
      <c r="ER158" s="332" t="b">
        <f t="shared" si="18"/>
        <v>1</v>
      </c>
      <c r="ES158" s="332" t="b">
        <f t="shared" si="18"/>
        <v>1</v>
      </c>
      <c r="ET158" s="332" t="b">
        <f t="shared" si="18"/>
        <v>1</v>
      </c>
      <c r="EU158" s="332" t="b">
        <f t="shared" si="18"/>
        <v>1</v>
      </c>
      <c r="EV158" s="332" t="b">
        <f t="shared" si="18"/>
        <v>1</v>
      </c>
      <c r="EW158" s="332" t="b">
        <f t="shared" si="18"/>
        <v>1</v>
      </c>
      <c r="EX158" s="332" t="b">
        <f t="shared" si="18"/>
        <v>1</v>
      </c>
      <c r="EY158" s="332" t="b">
        <f t="shared" si="18"/>
        <v>1</v>
      </c>
      <c r="EZ158" s="332" t="b">
        <f t="shared" si="18"/>
        <v>1</v>
      </c>
      <c r="FA158" s="332" t="b">
        <f t="shared" si="18"/>
        <v>1</v>
      </c>
      <c r="FB158" s="332" t="b">
        <f t="shared" si="18"/>
        <v>1</v>
      </c>
      <c r="FC158" s="332" t="b">
        <f t="shared" si="18"/>
        <v>1</v>
      </c>
      <c r="FD158" s="332" t="b">
        <f t="shared" si="18"/>
        <v>1</v>
      </c>
      <c r="FE158" s="332" t="b">
        <f t="shared" si="18"/>
        <v>1</v>
      </c>
      <c r="FF158" s="332" t="b">
        <f t="shared" si="18"/>
        <v>1</v>
      </c>
    </row>
    <row r="159" spans="1:168" hidden="1" x14ac:dyDescent="0.25">
      <c r="C159" s="723"/>
    </row>
    <row r="160" spans="1:168" hidden="1" x14ac:dyDescent="0.25">
      <c r="C160" s="722" t="b">
        <f>D160='Section B'!E36</f>
        <v>1</v>
      </c>
      <c r="D160" s="332">
        <f>COUNTA(D8:FF8)</f>
        <v>0</v>
      </c>
    </row>
  </sheetData>
  <sheetProtection algorithmName="SHA-512" hashValue="O3wP6tnZf1vh4/FCUIQ8qsCC1/3WktagA35NWiXg1l1tyVRblYgXmgVblEML+wlQvNsUWMER/9QkHjl+gcdbRg==" saltValue="ttF+vf72VQwZx/lifJkQgA==" spinCount="100000" sheet="1" objects="1" scenarios="1"/>
  <mergeCells count="27">
    <mergeCell ref="FK30:FL30"/>
    <mergeCell ref="B23:C23"/>
    <mergeCell ref="B10:C10"/>
    <mergeCell ref="B33:C33"/>
    <mergeCell ref="B41:C41"/>
    <mergeCell ref="B26:C26"/>
    <mergeCell ref="B12:C12"/>
    <mergeCell ref="B18:C18"/>
    <mergeCell ref="B20:C20"/>
    <mergeCell ref="B91:C91"/>
    <mergeCell ref="B2:C2"/>
    <mergeCell ref="B5:F5"/>
    <mergeCell ref="B4:F4"/>
    <mergeCell ref="B8:C8"/>
    <mergeCell ref="B22:C22"/>
    <mergeCell ref="B79:C79"/>
    <mergeCell ref="B43:C43"/>
    <mergeCell ref="B81:C81"/>
    <mergeCell ref="B83:C83"/>
    <mergeCell ref="B87:C87"/>
    <mergeCell ref="B107:C107"/>
    <mergeCell ref="B108:C108"/>
    <mergeCell ref="F148:H148"/>
    <mergeCell ref="F147:H147"/>
    <mergeCell ref="B96:C96"/>
    <mergeCell ref="B105:C105"/>
    <mergeCell ref="B104:C104"/>
  </mergeCells>
  <conditionalFormatting sqref="F148">
    <cfRule type="cellIs" dxfId="180" priority="1" operator="equal">
      <formula>FALSE</formula>
    </cfRule>
    <cfRule type="cellIs" dxfId="179" priority="2" operator="equal">
      <formula>TRUE</formula>
    </cfRule>
  </conditionalFormatting>
  <dataValidations xWindow="368" yWindow="574" count="13">
    <dataValidation type="whole" operator="greaterThanOrEqual" allowBlank="1" showInputMessage="1" showErrorMessage="1" promptTitle="Data input" prompt="Insert non-negative integer value" sqref="CF41 CV41 CT41 CV52 AR41 D41 BH41 T41 R41 CR41 CP41 BF41 T52 P41 CF104 BH52 N41 D104 CN41 BD41 CL41 CJ41 L41 J41 H41 F41 H55:H79 BB41 AR104 AZ41 AX41 AV41 CH41 CJ55:CJ79 CH55:CH79 CX55:CX79 CF55:CF79 CN55:CN79 CL55:CL79 CF33:CF38 CP104 AT41 AV55:AV79 CL104 CR104 CN104 CH104 AT55:AT79 BJ55:BJ79 AR55:AR79 CJ104 AZ55:AZ79 CT104 F55:F79 V55:V79 AX55:AX79 CP52 DJ55:DJ79 AR33:AR38 DJ52 DL52 D55:D79 DD52 DB52 L55:L79 J55:J79 DN52 DF52 CR52 D33:D38 DH52 N104 J104 P104 L104 CJ52 F104 BB104 H104 CH52 CT52 CL52 CN52 CZ41 DP41 DN41 DP52 AX104 R104 DL41 DJ41 CZ104 DH41 DF41 BD104 AZ104 DD41 DB41 DD55:DD79 DB55:DB79 DR55:DR79 CZ55:CZ79 DH55:DH79 DF55:DF79 CZ33:CZ38 DJ104 DF104 DL104 DH104 DB104 DD104 CF43:CF50 CR33:CR38 CN33:CN38 CP33:CP38 CH33:CH38 CJ33:CJ38 CL33:CL38 CT33:CT38 DN104 CZ43:CZ50 CX104 DL33:DL38 DH33:DH38 DJ33:DJ38 DB33:DB38 DD33:DD38 DF33:DF38 DN33:DN38 DR104 CZ52 DR33:DR38 CF52 CX33:CX38 N52 CR43:CR50 CN43:CN50 AH55:AH79 AT104 AV104 AH52 AJ52 AB52 Z52 AL52 AD52 CP43:CP50 P52 AF52 H52 F52 R52 J52 L52 X41 AN41 AL41 AN52 AJ41 AH41 X104 AF41 AD41 AB41 Z41 AB55:AB79 Z55:Z79 AP55:AP79 BF104 BB52 BV55:BV79 BV52 BX52 BP52 BN52 BZ52 X55:X79 BR52 BD52 BT52 AF55:AF79 AV52 AD55:AD79 X33:X38 AH104 AT52 AD104 AJ104 AF104 Z104 BF52 AX52 AZ52 BL41 CB41 AB104 BZ41 CB52 BX41 BV41 BL104 BT41 BR41 BP41 BN41 BP55:BP79 BN55:BN79 CD55:CD79 BL55:BL79 BT55:BT79 BR55:BR79 BL33:BL38 BV104 BR104 BX104 BT104 BN104 BP104 AR43:AR50 BD33:BD38 AZ33:AZ38 BB33:BB38 AT33:AT38 AV33:AV38 AX33:AX38 BF33:BF38 BZ104 BL43:BL50 BJ104 BX33:BX38 BT33:BT38 BV33:BV38 BN33:BN38 D43:D50 P33:P38 L33:L38 N33:N38 F33:F38 H33:H38 CH43:CH50 J33:J38 R33:R38 BP33:BP38 BR33:BR38 BZ33:BZ38 CD104 BL52 CJ43:CJ50 CL43:CL50 CT43:CT50 CV104 CD33:CD38 AR52 AL104 X43:X50 CV33:CV38 V104 CV43:CV50 CX43:CX50 CX52 CX41 CV55:CV79 AJ33:AJ38 AF33:AF38 AH33:AH38 Z33:Z38 AB33:AB38 AD33:AD38 AL33:AL38 AP104 X52 AP33:AP38 BJ33:BJ38 BD43:BD50 AZ43:AZ50 BB43:BB50 AT43:AT50 AV43:AV50 AX43:AX50 BF43:BF50 BH104 BH33:BH38 D52 V33:V38 P43:P50 L43:L50 N43:N50 F43:F50 H43:H50 CT55:CT79 J43:J50 R43:R50 BH43:BH50 BJ43:BJ50 T104 T33:T38 T43:T50 V43:V50 V52 V41 T55:T79 R55:R79 P55:P79 N55:N79 BJ52 BJ41 BH55:BH79 BF55:BF79 BD55:BD79 BB55:BB79 CR55:CR79 CP55:CP79 DL43:DL50 DH43:DH50 DJ43:DJ50 DB43:DB50 DD43:DD50 DF43:DF50 AJ43:AJ50 AF43:AF50 AH43:AH50 Z43:Z50 AB43:AB50 AD43:AD50 AL43:AL50 AN104 AN33:AN38 AN43:AN50 AP43:AP50 AP52 AP41 AN55:AN79 AL55:AL79 AJ55:AJ79 BX43:BX50 BT43:BT50 BV43:BV50 BN43:BN50 BP43:BP50 BR43:BR50 BZ43:BZ50 CB104 CB33:CB38 CB43:CB50 CD43:CD50 CD52 CD41 CB55:CB79 BZ55:BZ79 BX55:BX79 DN43:DN50 DP104 DP33:DP38 DP43:DP50 DR43:DR50 DR52 DR41 DP55:DP79 DN55:DN79 DL55:DL79 DT41 EJ41 EH41 EJ52 EF41 ED41 DT104 EB41 DZ41 DX41 DV41 DX55:DX79 DV55:DV79 EL55:EL79 DT55:DT79 EB55:EB79 DZ55:DZ79 DT33:DT38 ED104 DZ104 EF104 EB104 DV104 DX104 EH104 ED52 EX55:EX79 EX52 EZ52 ER52 EP52 FB52 ET52 EF52 EV52 DX52 DV52 EH52 DZ52 EB52 EN41 FD41 FB41 FD52 EZ41 EX41 EN104 EV41 ET41 ER41 EP41 ER55:ER79 EP55:EP79 FF55:FF79 EN55:EN79 EV55:EV79 ET55:ET79 EN33:EN38 EX104 ET104 EZ104 EV104 EP104 ER104 DT43:DT50 EF33:EF38 EB33:EB38 ED33:ED38 DV33:DV38 DX33:DX38 DZ33:DZ38 EH33:EH38 FB104 EN43:EN50 EL104 EZ33:EZ38 EV33:EV38 EX33:EX38 EP33:EP38 ER33:ER38 ET33:ET38 FB33:FB38 FF104 EN52 FF33:FF38 DT52 EL33:EL38 EF43:EF50 EB43:EB50 ED43:ED50 DV43:DV50 DX43:DX50 DZ43:DZ50 EH43:EH50 EJ104 EJ33:EJ38 EJ43:EJ50 EL43:EL50 EL52 EL41 EJ55:EJ79 EH55:EH79 EF55:EF79 ED55:ED79 EZ43:EZ50 EV43:EV50 EX43:EX50 EP43:EP50 ER43:ER50 ET43:ET50 FB43:FB50 FD104 FD33:FD38 FD43:FD50 FF43:FF50 FF52 FF41 FD55:FD79 FB55:FB79 EZ55:EZ79 D97 F97 H97 J97 L97 N97 P97 R97 T97 V97 X97 Z97 AB97 AD97 AF97 AH97 AJ97 AL97 AN97 AP97 AR97 AT97 AV97 AX97 AZ97 BB97 BD97 BF97 BH97 BJ97 BL97 BN97 BP97 BR97 BT97 BV97 BX97 BZ97 CB97 CD97 CF97 CH97 CJ97 CL97 CN97 CP97 CR97 CT97 CV97 CX97 CZ97 DB97 DD97 DF97 DH97 DJ97 DL97 DN97 DP97 DR97 DT97 DV97 DX97 DZ97 EB97 ED97 EF97 EH97 EJ97 EL97 EN97 EP97 ER97 ET97 EV97 EX97 EZ97 FB97 FD97 FF97" xr:uid="{00000000-0002-0000-0C00-000000000000}">
      <formula1>0</formula1>
    </dataValidation>
    <dataValidation operator="greaterThanOrEqual" allowBlank="1" showInputMessage="1" showErrorMessage="1" sqref="AY104 E104 G104 I104 K104 M104 O104 Q104 S104 U104 W104 BA104 BC104 BE104 BG104 BI104 BK104 BH53 BH85 BJ89 AR27:BJ31 BJ93 BJ51 BJ53 BJ85 AR93 AR51 AR53 AR85 AR89 AT89 AT93 AT51 AT53 AT85 D8:AP8 AV89 AV93 CI104 T53 T85 D10:AP10 V89 D27:V31 V93 V51 V53 V85 CK104 AV51 AV53 AV85 AX89 AX93 AX51 AX53 AX85 AZ89 CM104 CO104 CQ104 CS104 CU104 CW104 CY104 CV53 CV85 CX89 AZ93 AZ51 CF27:CX31 CX93 CX51 CX53 CX85 CF93 CF51 CF53 CF85 CF89 CH89 CH93 CH51 CH53 CH85 CJ89 AR10:FF10 CJ93 AR8:FF8 CJ51 D93 D51 D53 D85 D89 F89 F93 F51 F53 F85 H89 H93 H51 H53 H85 J89 J93 J51 J53 J85 L89 L93 L51 L53 L85 N89 N93 N51 N53 N85 P89 P93 P51 P53 P85 R89 R93 R51 R53 R85 T89 T93 T51 CJ53 CJ85 CL89 CL93 CL51 CL53 CL85 CN89 CN93 CN51 CN53 CN85 CP89 CP93 CP51 CP53 CP85 CR89 CR93 CR51 CR53 CR85 CT89 CT93 CT51 CT53 CT85 CV89 CV93 CV51 DA104 DC104 DE104 DG104 DI104 DK104 DM104 DO104 DQ104 DP53 DP85 DR89 CZ27:DR31 DR93 DR51 DR53 AZ53 DR85 CZ93 CZ51 CZ53 CZ85 CZ89 DB89 DB93 DB51 DB53 DB85 DD89 DD93 DD51 DD53 DD85 DF89 DF93 DF51 DF53 DF85 DH89 DH93 DH51 DH53 DH85 DJ89 DJ93 DJ51 DJ53 DJ85 DL89 DL93 DL51 DL53 DL85 DN89 DN93 DN51 Y104 AA104 AC104 AE104 AG104 AI104 AK104 AM104 AO104 AN53 AN85 AP89 X27:AP31 AP93 AP51 AP53 AP85 X93 X51 X53 X85 X89 Z89 DN53 Z93 Z51 Z53 Z85 AB89 AB93 DN85 AB51 AB53 AB85 AD89 AD93 AD51 AD53 AD85 AF89 AF93 AF51 AF53 AF85 AH89 AH93 AH51 AH53 AH85 AJ89 AJ93 AJ51 AJ53 AJ85 AL89 AL93 AL51 AL53 AL85 AN89 AN93 AN51 AZ85 BB89 BB93 BB51 BB53 BB85 BD89 BD93 BD51 BD53 BD85 DP89 BF89 BF93 BF51 BF53 BF85 BH89 DP93 BH93 BH51 BM104 BO104 BQ104 BS104 BU104 BW104 BY104 CA104 CC104 CB53 CB85 CD89 BL27:CD31 CD93 CD51 CD53 CD85 BL93 BL51 BL53 BL85 BL89 BN89 BN93 BN51 BN53 BN85 BP89 BP93 BP51 BP53 BP85 BR89 BR93 BR51 BR53 BR85 BT89 BT93 BT51 DP51 BT53 BT85 BV89 BV93 BV51 BV53 BV85 BX89 BX93 BX51 BX53 BX85 BZ89 BZ93 BZ51 BZ53 BZ85 CB89 CB93 CB51 AS104 AU104 AW104 CG104 DU104 DW104 DY104 EA104 EC104 EE104 EG104 EI104 EK104 EM104 EJ53 EJ85 EL89 DT27:EL31 EL93 EL51 EL53 EL85 DT93 DT51 DT53 DT85 DT89 DV89 DV93 DV51 DV53 DV85 DX89 DX93 DX51 DX53 DX85 DZ89 DZ93 DZ51 DZ53 DZ85 EB89 EB93 EB51 EB53 EB85 ED89 ED93 ED51 ED53 ED85 EF89 EF93 EF51 EF53 EF85 EH89 EH93 EH51 EH53 EH85 EJ89 EJ93 EJ51 EO104 EQ104 ES104 EU104 EW104 EY104 FA104 FC104 FE104 FD53 FD85 FF89 EN27:FF31 FF93 FF51 FF53 FF85 EN93 EN51 EN53 EN85 EN89 EP89 EP93 EP51 EP53 EP85 ER89 ER93 ER51 ER53 ER85 ET89 ET93 ET51 ET53 ET85 EV89 EV93 EV51 EV53 EV85 EX89 EX93 EX51 EX53 EX85 EZ89 EZ93 EZ51 EZ53 EZ85 FB89 FB93 FB51 FB53 FB85 FD89 FD93 FD51" xr:uid="{00000000-0002-0000-0C00-000001000000}"/>
    <dataValidation type="list" allowBlank="1" showInputMessage="1" showErrorMessage="1" sqref="D20 AR20 AT20 F20 H20 J20 L20 N20 P20 R20 CF20 CH20 CJ20 CL20 CN20 CP20 CR20 AV20 CT20 T20 CV20 CZ20 AX20 X20 Z20 AB20 AD20 AF20 AH20 V20 DB20 DD20 DF20 DH20 DJ20 CX20 DL20 DN20 DP20 DR20 AZ20 BB20 BD20 BF20 BH20 BL20 BN20 BP20 BR20 AJ20 AL20 BT20 BV20 BJ20 BX20 BZ20 CB20 CD20 AN20 AP20 DT20 DV20 DX20 DZ20 EB20 ED20 EF20 EH20 EJ20 EN20 EP20 ER20 ET20 EV20 EX20 EL20 EZ20 FB20 FD20 FF20" xr:uid="{00000000-0002-0000-0C00-000002000000}">
      <formula1>Allocation</formula1>
    </dataValidation>
    <dataValidation type="list" allowBlank="1" showInputMessage="1" showErrorMessage="1" sqref="D25 AR25 CF25 F25 H25 J25 L25 N25 P25 R25 AT25 AV25 AX25 AZ25 BB25 BD25 BF25 BH25 BJ25 T25 CH25 CJ25 CL25 CN25 CP25 CR25 CT25 CV25 CX25 V25 CZ25 DB25 DD25 DF25 DH25 DJ25 DL25 DN25 DP25 DR25 BL25 BN25 BP25 BR25 BT25 BV25 BX25 BZ25 CB25 CD25 X25 Z25 AB25 AD25 AF25 AH25 AJ25 AL25 AN25 AP25 DT25 DV25 DX25 DZ25 EB25 ED25 EF25 EH25 EJ25 EL25 EN25 EP25 ER25 ET25 EV25 EX25 EZ25 FB25 FD25 FF25" xr:uid="{00000000-0002-0000-0C00-000003000000}">
      <formula1>Leverage</formula1>
    </dataValidation>
    <dataValidation type="list" allowBlank="1" showInputMessage="1" showErrorMessage="1" sqref="D18 AR18 AT18 F18 H18 J18 L18 N18 P18 R18 CF18 CH18 CJ18 CL18 CN18 CP18 CR18 AV18 CT18 T18 CV18 CZ18 AX18 X18 Z18 AB18 AD18 AF18 AH18 V18 DB18 DD18 DF18 DH18 DJ18 CX18 DL18 DN18 DP18 DR18 AZ18 BB18 BD18 BF18 BH18 BL18 BN18 BP18 BR18 AJ18 AL18 BT18 BV18 BJ18 BX18 BZ18 CB18 CD18 AN18 AP18 DT18 DV18 DX18 DZ18 EB18 ED18 EF18 EH18 EJ18 EN18 EP18 ER18 ET18 EV18 EX18 EL18 EZ18 FB18 FD18 FF18" xr:uid="{00000000-0002-0000-0C00-000004000000}">
      <formula1>Countries</formula1>
    </dataValidation>
    <dataValidation type="list" allowBlank="1" showInputMessage="1" showErrorMessage="1" sqref="CJ12 AV12 H12 J12 L12 N12 P12 AX12 CL12 CN12 CP12 CR12 CH12 DD12 DF12 CT12 AZ12 F12 BB12 BD12 CV12 AT12 DH12 AB12 AD12 BP12 BR12 R12 DJ12 CF12 CX12 DL12 DB12 DN12 DP12 CZ12 DR12 T12 AF12 AH12 BF12 BH12 BT12 BV12 AR12 D12 V12 AJ12 Z12 BJ12 BX12 BN12 BZ12 CB12 AL12 AN12 BL12 CD12 X12 AP12 DX12 DZ12 EB12 ED12 EF12 DV12 ER12 ET12 EH12 EJ12 EV12 EX12 DT12 EL12 EZ12 EP12 FB12 FD12 EN12 FF12" xr:uid="{00000000-0002-0000-0C00-000005000000}">
      <formula1>CIS</formula1>
    </dataValidation>
    <dataValidation type="list" allowBlank="1" showInputMessage="1" showErrorMessage="1" sqref="D81 AR81 AX81 J81 AT81 AV81 AZ81 BB81 CF81 F81 BD81 BF81 H81 BH81 BH22 CL81 CH81 BF91 L81 CJ81 CN81 N81 CP81 BF22 P81 CD91 CR81 R81 BF83 BX91 CD83 CD87 BX87 BJ22 BX22 BV87 CT81 BJ91 T81 T22 T91 CV81 R91 R22 CV22 BN22 CV91 BJ83 R83 BP22 AP91 BR22 BJ87 CT91 BD87 BV22 BD22 AP83 AP87 AJ87 V22 AJ22 AH87 CT22 AJ91 V91 DR91 CT83 Z22 V83 AB22 BB87 BV91 DR83 BR91 AD22 BT22 BD91 V87 DR87 AH91 P87 DL87 AT22 AV22 AH22 P22 N87 AD91 AF22 CX22 P91 DL22 DJ87 DL91 AX22 CX91 BB91 BB22 N91 F22 AR83 H22 AZ22 J22 DB22 N22 CX83 BT91 DD22 BT87 DF22 D83 CX87 AF91 CB83 L22 CR87 AF87 AB91 BR83 AN83 AD83 DJ22 Z91 AB83 X22 D87 BP91 AB87 DJ91 AD87 CR22 AF83 BP83 CP87 AH83 J91 BL22 L91 L87 BN91 AR87 DF91 T83 DH22 J83 H91 CR91 F91 H83 CH22 BP87 CJ22 CL22 D22 BR87 BT83 CP91 H87 J87 L83 N83 P83 R87 CP22 DH91 CF83 CN22 DH87 AX91 DP83 BV83 AZ91 DF83 AZ87 DD91 T87 AJ83 BH83 AV91 AX83 AL87 AT91 AV83 AR22 DB91 DD83 AV87 F83 F87 CZ22 AX87 AZ83 AN87 BB83 BD83 BF87 BH87 CF87 BX83 CL91 DD87 DF87 BZ87 DH83 AT83 AT87 DJ83 CN91 CN87 CB87 CJ91 Z83 BN83 CV83 Z87 BN87 CL83 D91 AR91 CJ83 CF22 CH91 X91 CJ87 CL87 BL91 CF91 X83 BL83 BL87 CD81 BJ81 BL81 CN83 BR81 BN81 BP81 X87 AP81 BT81 V81 X81 CP83 AD81 Z81 CR83 CT87 CV87 DL83 DN87 CH83 CH87 DP87 AB81 BV81 DB83 DB87 CZ91 DP91 CZ83 CZ87 DR81 CX81 CZ81 DF81 BX81 DB81 DD81 AF81 DH81 DJ81 DL81 DN81 DP81 AH81 DP22 AJ81 AL81 DN91 DN22 CB91 BZ81 CB81 DN83 CB22 BZ91 DR22 BZ22 AN91 AN81 BZ83 CD22 AN22 AL91 AL22 EJ91 AL83 AP22 DT81 DZ81 DV81 DX81 EB81 ED81 EF81 EH81 EJ81 EJ22 EH91 EH22 FF91 EH83 EZ91 FF83 FF87 EZ87 EL22 EZ22 EX87 EL91 EX91 EP22 EL83 ER22 ET22 EL87 EF87 EX22 EF22 ED87 ET91 EV22 EF91 ED91 DV22 DX22 DZ22 ED22 EV91 DT83 EB22 EV87 ER91 FD83 ET83 EP91 ER83 EN22 DT87 DZ91 ER87 ET87 EV83 EX83 EB91 EB87 DX91 EJ83 DZ83 DV91 DX83 DT22 DT91 DX87 DZ87 EB83 ED83 EF83 EH87 EJ87 EZ83 FB87 DV83 DV87 FD87 EP83 EP87 EN91 FD91 EN83 EN87 FF81 EL81 EN81 ET81 EP81 ER81 EV81 EX81 EZ81 FB81 FD81 FD22 FB91 FB22 FF22 FB83 BH91 D130 D122 F130 F122 H130 H122 J130 J122 L130 L122 N130 N122 P130 P122 R130 R122 T130 T122 V130 V122 X130 X122 Z130 Z122 AB130 AB122 AD130 AD122 AF130 AF122 AH130 AH122 AJ130 AJ122 AL130 AL122 AN130 AN122 AP130 AP122 AR130 AR122 AT130 AT122 AV130 AV122 AX130 AX122 AZ130 AZ122 BB130 BB122 BD130 BD122 BF130 BF122 BH130 BH122 BJ130 BJ122 BL130 BL122 BN130 BN122 BP130 BP122 BR130 BR122 BT130 BT122 BV130 BV122 BX130 BX122 BZ130 BZ122 CB130 CB122 CD130 CD122 CF130 CF122 CH130 CH122 CJ130 CJ122 CL130 CL122 CN130 CN122 CP130 CP122 CR130 CR122 CT130 CT122 CV130 CV122 CX130 CX122 CZ130 CZ122 DB130 DB122 DD130 DD122 DF130 DF122 DH130 DH122 DJ130 DJ122 DL130 DL122 DN130 DN122 DP130 DP122 DR130 DR122 DT130 DT122 DV130 DV122 DX130 DX122 DZ130 DZ122 EB130 EB122 ED130 ED122 EF130 EF122 EH130 EH122 EJ130 EJ122 EL130 EL122 EN130 EN122 EP130 EP122 ER130 ER122 ET130 ET122 EV130 EV122 EX130 EX122 EZ130 EZ122 FB130 FB122 FD130 FD122 FF130 FF122 D110 F110 H110 J110 L110 N110 P110 R110 T110 V110 X110 Z110 AB110 AD110 AF110 AH110 AJ110 AL110 AN110 AP110 AR110 AT110 AV110 AX110 AZ110 BB110 BD110 BF110 BH110 BJ110 BL110 BN110 BP110 BR110 BT110 BV110 BX110 BZ110 CB110 CD110 CF110 CH110 CJ110 CL110 CN110 CP110 CR110 CT110 CV110 CX110 CZ110 DB110 DD110 DF110 DH110 DJ110 DL110 DN110 DP110 DR110 DT110 DV110 DX110 DZ110 EB110 ED110 EF110 EH110 EJ110 EL110 EN110 EP110 ER110 ET110 EV110 EX110 EZ110 FB110 FD110 FF110 FF144 FD144 FB144 EZ144 EX144 EV144 ET144 ER144 EP144 EN144 EL144 EJ144 EH144 EF144 ED144 EB144 DZ144 DX144 DV144 DT144 DR144 DP144 DN144 DL144 DJ144 DH144 DF144 DD144 DB144 CZ144 CX144 CV144 CT144 CR144 CP144 CN144 CL144 CJ144 CH144 CF144 CD144 CB144 BZ144 BX144 BV144 BT144 BR144 BP144 BN144 BL144 BJ144 BH144 BF144 BD144 BB144 AZ144 AX144 AV144 AT144 AR144 AP144 AN144 AL144 AJ144 AH144 AF144 AD144 AB144 Z144 X144 V144 T144 R144 P144 N144 L144 J144 H144 F144 D144 D118 F118 H118 J118 L118 N118 P118 R118 T118 V118 X118 Z118 AB118 AD118 AF118 AH118 AJ118 AL118 AN118 AP118 AR118 AT118 AV118 AX118 AZ118 BB118 BD118 BF118 BH118 BJ118 BL118 BN118 BP118 BR118 BT118 BV118 BX118 BZ118 CB118 CD118 CF118 CH118 CJ118 CL118 CN118 CP118 CR118 CT118 CV118 CX118 CZ118 DB118 DD118 DF118 DH118 DJ118 DL118 DN118 DP118 DR118 DT118 DV118 DX118 DZ118 EB118 ED118 EF118 EH118 EJ118 EL118 EN118 EP118 ER118 ET118 EV118 EX118 EZ118 FB118 FD118 FF118 D128 F128 H128 J128 L128 N128 P128 R128 T128 V128 X128 Z128 AB128 AD128 AF128 AH128 AJ128 AL128 AN128 AP128 AR128 AT128 AV128 AX128 AZ128 BB128 BD128 BF128 BH128 BJ128 BL128 BN128 BP128 BR128 BT128 BV128 BX128 BZ128 CB128 CD128 CF128 CH128 CJ128 CL128 CN128 CP128 CR128 CT128 CV128 CX128 CZ128 DB128 DD128 DF128 DH128 DJ128 DL128 DN128 DP128 DR128 DT128 DV128 DX128 DZ128 EB128 ED128 EF128 EH128 EJ128 EL128 EN128 EP128 ER128 ET128 EV128 EX128 EZ128 FB128 FD128 FF128 D134 F134 H134 J134 L134 N134 P134 R134 T134 V134 X134 Z134 AB134 AD134 AF134 AH134 AJ134 AL134 AN134 AP134 AR134 AT134 AV134 AX134 AZ134 BB134 BD134 BF134 BH134 BJ134 BL134 BN134 BP134 BR134 BT134 BV134 BX134 BZ134 CB134 CD134 CF134 CH134 CJ134 CL134 CN134 CP134 CR134 CT134 CV134 CX134 CZ134 DB134 DD134 DF134 DH134 DJ134 DL134 DN134 DP134 DR134 DT134 DV134 DX134 DZ134 EB134 ED134 EF134 EH134 EJ134 EL134 EN134 EP134 ER134 ET134 EV134 EX134 EZ134 FB134 FD134 FF134 D142 F142 H142 J142 L142 N142 P142 R142 T142 V142 X142 Z142 AB142 AD142 AF142 AH142 AJ142 AL142 AN142 AP142 AR142 AT142 AV142 AX142 AZ142 BB142 BD142 BF142 BH142 BJ142 BL142 BN142 BP142 BR142 BT142 BV142 BX142 BZ142 CB142 CD142 CF142 CH142 CJ142 CL142 CN142 CP142 CR142 CT142 CV142 CX142 CZ142 DB142 DD142 DF142 DH142 DJ142 DL142 DN142 DP142 DR142 DT142 DV142 DX142 DZ142 EB142 ED142 EF142 EH142 EJ142 EL142 EN142 EP142 ER142 ET142 EV142 EX142 EZ142 FB142 FD142 FF142" xr:uid="{00000000-0002-0000-0C00-000006000000}">
      <formula1>Yes_No</formula1>
    </dataValidation>
    <dataValidation type="list" allowBlank="1" showInputMessage="1" showErrorMessage="1" sqref="D100 AR100 CF100 F100 H100 J100 L100 N100 P100 R100 AT100 AV100 AX100 AZ100 BB100 BD100 BF100 BH100 BJ100 T100 CH100 CJ100 CL100 CN100 CP100 CR100 CT100 CV100 CX100 V100 CZ100 DB100 DD100 DF100 DH100 DJ100 DL100 DN100 DP100 DR100 BL100 BN100 BP100 BR100 BT100 BV100 BX100 BZ100 CB100 CD100 X100 Z100 AB100 AD100 AF100 AH100 AJ100 AL100 AN100 AP100 DT100 DV100 DX100 DZ100 EB100 ED100 EF100 EH100 EJ100 EL100 EN100 EP100 ER100 ET100 EV100 EX100 EZ100 FB100 FD100 FF100" xr:uid="{00000000-0002-0000-0C00-000007000000}">
      <formula1>Valuation_1</formula1>
    </dataValidation>
    <dataValidation type="list" allowBlank="1" showInputMessage="1" showErrorMessage="1" sqref="H16 J16 L16 N16 P16 R16 F16 D16 AV16 CJ16 CL16 CN16 CP16 CR16 AX16 AZ16 BB16 BD16 T16 CT16 CH16 CF16 CV16 DD16 AB16 AD16 AF16 AH16 V16 DF16 DH16 DJ16 CX16 DL16 DN16 DB16 AJ16 AL16 CZ16 DP16 DR16 BF16 AT16 AR16 BH16 BP16 BR16 BT16 BV16 BJ16 BX16 BZ16 BN16 BL16 CB16 CD16 Z16 X16 AN16 AP16 DX16 DZ16 EB16 ED16 EF16 EH16 DV16 DT16 EJ16 ER16 ET16 EV16 EX16 EL16 EZ16 FB16 EP16 EN16 FD16 FF16" xr:uid="{00000000-0002-0000-0C00-000008000000}">
      <formula1>Description_Fund</formula1>
    </dataValidation>
    <dataValidation type="list" allowBlank="1" showInputMessage="1" showErrorMessage="1" sqref="D14 AR14 F14 H14 J14 L14 N14 P14 R14 T14 AT14 AV14 AX14 CF14 CH14 CJ14 CL14 CN14 CP14 V14 CR14 CT14 CV14 CX14 CZ14 DB14 DD14 DF14 DH14 DJ14 AZ14 DL14 BB14 BD14 DN14 DP14 DR14 X14 Z14 AB14 AD14 BF14 BH14 BJ14 AF14 AH14 AJ14 BL14 BN14 BP14 BR14 BT14 BV14 BX14 BZ14 CB14 AL14 AN14 AP14 CD14 DT14 DV14 DX14 DZ14 EB14 ED14 EF14 EH14 EJ14 EL14 EN14 EP14 ER14 ET14 EV14 EX14 EZ14 FB14 FD14 FF14" xr:uid="{00000000-0002-0000-0C00-000009000000}">
      <formula1>Open_Closed</formula1>
    </dataValidation>
    <dataValidation type="list" allowBlank="1" showInputMessage="1" showErrorMessage="1" sqref="EN102 DX102 D102 CJ102 F102 H102 J102 L102 N102 P102 ER102 ET102 EV102 EX102 EZ102 FB102 FD102 R102 FF102 BN102 DZ102 EB102 ED102 EF102 EH102 EJ102 CL102 EL102 DB102 DD102 Z102 AB102 AD102 AF102 AH102 AJ102 AL102 AN102 DV102 AP102 BP102 BR102 BT102 BV102 BX102 BZ102 CB102 CN102 CD102 AR102 AT102 AV102 AX102 AZ102 BB102 BD102 BF102 BH102 DT102 BJ102 CP102 CR102 CT102 CV102 X102 CX102 T102 V102 EP102 BL102 DF102 DH102 DJ102 DL102 DN102 DP102 CZ102 DR102 CF102 CH102 D112 F112 H112 J112 L112 N112 P112 R112 T112 V112 X112 Z112 AB112 AD112 AF112 AH112 AJ112 AL112 AN112 AP112 AR112 AT112 AV112 AX112 AZ112 BB112 BD112 BF112 BH112 BJ112 BL112 BN112 BP112 BR112 BT112 BV112 BX112 BZ112 CB112 CD112 CF112 CH112 CJ112 CL112 CN112 CP112 CR112 CT112 CV112 CX112 CZ112 DB112 DD112 DF112 DH112 DJ112 DL112 DN112 DP112 DR112 DT112 DV112 DX112 DZ112 EB112 ED112 EF112 EH112 EJ112 EL112 EN112 EP112 ER112 ET112 EV112 EX112 EZ112 FB112 FD112 FF112" xr:uid="{00000000-0002-0000-0C00-00000A000000}">
      <formula1>Positive</formula1>
    </dataValidation>
    <dataValidation type="list" allowBlank="1" showInputMessage="1" showErrorMessage="1" sqref="D114 T114 F114 H114 J114 L114 N114 P114 R114 V114 X114 Z114 AB114 AD114 AF114 AH114 AJ114 AL114 AN114 AP114 AR114 AT114 AV114 AX114 AZ114 BB114 BD114 BF114 BH114 BJ114 BL114 BN114 BP114 BR114 BT114 BV114 BX114 BZ114 CB114 CD114 CF114 CH114 CJ114 CL114 CN114 CP114 CR114 CT114 CV114 CX114 CZ114 DB114 DD114 DF114 DH114 DJ114 DL114 DN114 DP114 DR114 DT114 DV114 DX114 DZ114 EB114 ED114 EF114 EH114 EJ114 EL114 EN114 EP114 ER114 ET114 EV114 EX114 EZ114 FB114 FD114 FF114" xr:uid="{00000000-0002-0000-0C00-00000B000000}">
      <formula1>Articles</formula1>
    </dataValidation>
    <dataValidation type="decimal" allowBlank="1" showInputMessage="1" showErrorMessage="1" sqref="D120 F120 H120 J120 L120 N120 P120 R120 T120 V120 X120 Z120 AB120 AD120 AF120 AH120 AJ120 AL120 AN120 AP120 AR120 AT120 AV120 AX120 AZ120 BB120 BD120 BF120 BH120 BJ120 BL120 BN120 BP120 BR120 BT120 BV120 BX120 BZ120 CB120 CD120 CF120 CH120 CJ120 CL120 CN120 CP120 CR120 CT120 CV120 CX120 CZ120 DB120 DD120 DF120 DH120 DJ120 DL120 DN120 DP120 DR120 DT120 DV120 DX120 DZ120 EB120 ED120 EF120 EH120 EJ120 EL120 EN120 EP120 ER120 ET120 EV120 EX120 EZ120 FB120 FD120 FF120 D124 F124 H124 J124 L124 N124 P124 R124 T124 V124 X124 Z124 AB124 AD124 AF124 AH124 AJ124 AL124 AN124 AP124 AR124 AT124 AV124 AX124 AZ124 BB124 BD124 BF124 BH124 BJ124 BL124 BN124 BP124 BR124 BT124 BV124 BX124 BZ124 CB124 CD124 CF124 CH124 CJ124 CL124 CN124 CP124 CR124 CT124 CV124 CX124 CZ124 DB124 DD124 DF124 DH124 DJ124 DL124 DN124 DP124 DR124 DT124 DV124 DX124 DZ124 EB124 ED124 EF124 EH124 EJ124 EL124 EN124 EP124 ER124 ET124 EV124 EX124 EZ124 FB124 FD124 FF124 D126 F126 H126 J126 L126 N126 P126 R126 T126 V126 X126 Z126 AB126 AD126 AF126 AH126 AJ126 AL126 AN126 AP126 AR126 AT126 AV126 AX126 AZ126 BB126 BD126 BF126 BH126 BJ126 BL126 BN126 BP126 BR126 BT126 BV126 BX126 BZ126 CB126 CD126 CF126 CH126 CJ126 CL126 CN126 CP126 CR126 CT126 CV126 CX126 CZ126 DB126 DD126 DF126 DH126 DJ126 DL126 DN126 DP126 DR126 DT126 DV126 DX126 DZ126 EB126 ED126 EF126 EH126 EJ126 EL126 EN126 EP126 ER126 ET126 EV126 EX126 EZ126 FB126 FD126 FF126 D136 F136 H136 J136 L136 N136 P136 R136 T136 V136 X136 Z136 AB136 AD136 AF136 AH136 AJ136 AL136 AN136 AP136 AR136 AT136 AV136 AX136 AZ136 BB136 BD136 BF136 BH136 BJ136 BL136 BN136 BP136 BR136 BT136 BV136 BX136 BZ136 CB136 CD136 CF136 CH136 CJ136 CL136 CN136 CP136 CR136 CT136 CV136 CX136 CZ136 DB136 DD136 DF136 DH136 DJ136 DL136 DN136 DP136 DR136 DT136 DV136 DX136 DZ136 EB136 ED136 EF136 EH136 EJ136 EL136 EN136 EP136 ER136 ET136 EV136 EX136 EZ136 FB136 FD136 FF136 F138 H138 J138 L138 N138 P138 R138 T138 V138 X138 Z138 AB138 AD138 AF138 AH138 AJ138 AL138 AN138 AP138 AR138 AT138 AV138 AX138 AZ138 BB138 BD138 BF138 BH138 BJ138 BL138 BN138 BP138 BR138 BT138 BV138 BX138 BZ138 CB138 CD138 CF138 CH138 CJ138 CL138 CN138 CP138 CR138 CT138 CV138 CX138 CZ138 DB138 DD138 DF138 DH138 DJ138 DL138 DN138 DP138 DR138 DT138 DV138 DX138 DZ138 EB138 ED138 EF138 EH138 EJ138 EL138 EN138 EP138 ER138 ET138 EV138 EX138 EZ138 FB138 FD138 FF138 D138 F140 H140 J140 L140 N140 P140 R140 T140 V140 X140 Z140 AB140 AD140 AF140 AH140 AJ140 AL140 AN140 AP140 AR140 AT140 AV140 AX140 AZ140 BB140 BD140 BF140 BH140 BJ140 BL140 BN140 BP140 BR140 BT140 BV140 BX140 BZ140 CB140 CD140 CF140 CH140 CJ140 CL140 CN140 CP140 CR140 CT140 CV140 CX140 CZ140 DB140 DD140 DF140 DH140 DJ140 DL140 DN140 DP140 DR140 DT140 DV140 DX140 DZ140 EB140 ED140 EF140 EH140 EJ140 EL140 EN140 EP140 ER140 ET140 EV140 EX140 EZ140 FB140 FD140 FF140 D140" xr:uid="{0F4661C5-95E2-4E59-AB07-0EC223C9B6AF}">
      <formula1>0</formula1>
      <formula2>1</formula2>
    </dataValidation>
  </dataValidations>
  <pageMargins left="0.7" right="0.7" top="0.75" bottom="0.75" header="0.3" footer="0.3"/>
  <pageSetup scale="12" fitToWidth="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T65"/>
  <sheetViews>
    <sheetView showGridLines="0" view="pageBreakPreview" zoomScaleNormal="100" zoomScaleSheetLayoutView="100" workbookViewId="0"/>
  </sheetViews>
  <sheetFormatPr defaultColWidth="9.140625" defaultRowHeight="15.75" x14ac:dyDescent="0.25"/>
  <cols>
    <col min="1" max="1" width="3.42578125" style="296" customWidth="1"/>
    <col min="2" max="2" width="5.85546875" style="296" customWidth="1"/>
    <col min="3" max="3" width="7.5703125" style="296" customWidth="1"/>
    <col min="4" max="4" width="7.28515625" style="325" bestFit="1" customWidth="1"/>
    <col min="5" max="6" width="26.5703125" style="296" customWidth="1"/>
    <col min="7" max="7" width="45" style="296" customWidth="1"/>
    <col min="8" max="8" width="3.42578125" style="296" customWidth="1"/>
    <col min="9" max="9" width="9.140625" style="294" customWidth="1"/>
    <col min="10" max="10" width="9.140625" style="295" customWidth="1"/>
    <col min="11" max="19" width="9.140625" style="296" customWidth="1"/>
    <col min="20" max="20" width="4" style="296" customWidth="1"/>
    <col min="21" max="21" width="9.140625" style="296" customWidth="1"/>
    <col min="22" max="16384" width="9.140625" style="296"/>
  </cols>
  <sheetData>
    <row r="1" spans="1:20" s="92" customFormat="1" ht="18.75" customHeight="1" x14ac:dyDescent="0.25">
      <c r="C1" s="292"/>
      <c r="D1" s="292"/>
      <c r="E1" s="292"/>
      <c r="F1" s="292"/>
      <c r="G1" s="293"/>
      <c r="H1" s="293"/>
      <c r="I1" s="294"/>
      <c r="J1" s="295"/>
      <c r="K1" s="296"/>
      <c r="L1" s="296"/>
      <c r="M1" s="296"/>
      <c r="N1" s="296"/>
      <c r="O1" s="296"/>
      <c r="P1" s="296"/>
      <c r="Q1" s="296"/>
      <c r="R1" s="296"/>
      <c r="S1" s="296"/>
      <c r="T1" s="296"/>
    </row>
    <row r="2" spans="1:20" s="92" customFormat="1" ht="15.75" customHeight="1" x14ac:dyDescent="0.25">
      <c r="A2" s="297"/>
      <c r="B2" s="95" t="str">
        <f>Instructions!B1</f>
        <v>Form RBSF-MC</v>
      </c>
      <c r="C2" s="292"/>
      <c r="D2" s="292"/>
      <c r="E2" s="292"/>
      <c r="F2" s="292"/>
      <c r="G2" s="293"/>
      <c r="H2" s="293"/>
      <c r="I2" s="294"/>
      <c r="J2" s="295"/>
      <c r="K2" s="296"/>
      <c r="L2" s="296"/>
      <c r="M2" s="296"/>
      <c r="N2" s="296"/>
      <c r="O2" s="296"/>
      <c r="P2" s="296"/>
      <c r="Q2" s="296"/>
      <c r="R2" s="296"/>
      <c r="S2" s="296"/>
      <c r="T2" s="296"/>
    </row>
    <row r="3" spans="1:20" s="92" customFormat="1" ht="15.75" customHeight="1" x14ac:dyDescent="0.25">
      <c r="A3" s="297"/>
      <c r="B3" s="292"/>
      <c r="C3" s="292"/>
      <c r="D3" s="292"/>
      <c r="E3" s="292"/>
      <c r="F3" s="292"/>
      <c r="G3" s="293"/>
      <c r="H3" s="293"/>
      <c r="I3" s="294"/>
      <c r="J3" s="295"/>
      <c r="K3" s="296"/>
      <c r="L3" s="296"/>
      <c r="M3" s="296"/>
      <c r="N3" s="296"/>
      <c r="O3" s="296"/>
      <c r="P3" s="296"/>
      <c r="Q3" s="296"/>
      <c r="R3" s="296"/>
      <c r="S3" s="296"/>
      <c r="T3" s="296"/>
    </row>
    <row r="4" spans="1:20" s="92" customFormat="1" x14ac:dyDescent="0.25">
      <c r="A4" s="293"/>
      <c r="B4" s="293"/>
      <c r="C4" s="293"/>
      <c r="D4" s="298"/>
      <c r="E4" s="293"/>
      <c r="F4" s="293"/>
      <c r="G4" s="293"/>
      <c r="H4" s="293"/>
      <c r="I4" s="294"/>
      <c r="J4" s="295"/>
      <c r="K4" s="296"/>
      <c r="L4" s="296"/>
      <c r="M4" s="296"/>
      <c r="N4" s="296"/>
      <c r="O4" s="296"/>
      <c r="P4" s="296"/>
      <c r="Q4" s="296"/>
      <c r="R4" s="296"/>
      <c r="S4" s="296"/>
      <c r="T4" s="296"/>
    </row>
    <row r="5" spans="1:20" s="92" customFormat="1" ht="25.5" customHeight="1" x14ac:dyDescent="0.25">
      <c r="A5" s="299"/>
      <c r="B5" s="299"/>
      <c r="C5" s="299"/>
      <c r="D5" s="299"/>
      <c r="E5" s="299"/>
      <c r="F5" s="299"/>
      <c r="G5" s="293"/>
      <c r="H5" s="293"/>
      <c r="I5" s="294"/>
      <c r="J5" s="295"/>
      <c r="K5" s="296"/>
      <c r="L5" s="296"/>
      <c r="M5" s="296"/>
      <c r="N5" s="296"/>
      <c r="O5" s="296"/>
      <c r="P5" s="296"/>
      <c r="Q5" s="296"/>
      <c r="R5" s="296"/>
      <c r="S5" s="296"/>
      <c r="T5" s="296"/>
    </row>
    <row r="6" spans="1:20" s="92" customFormat="1" ht="18.75" customHeight="1" x14ac:dyDescent="0.25">
      <c r="B6" s="740" t="s">
        <v>1200</v>
      </c>
      <c r="C6" s="740"/>
      <c r="D6" s="740"/>
      <c r="E6" s="740"/>
      <c r="F6" s="740"/>
      <c r="G6" s="740"/>
      <c r="H6" s="293"/>
      <c r="I6" s="294"/>
      <c r="J6" s="295"/>
      <c r="K6" s="296"/>
      <c r="L6" s="296"/>
      <c r="M6" s="296"/>
      <c r="N6" s="296"/>
      <c r="O6" s="296"/>
      <c r="P6" s="296"/>
      <c r="Q6" s="296"/>
      <c r="R6" s="296"/>
      <c r="S6" s="296"/>
      <c r="T6" s="296"/>
    </row>
    <row r="7" spans="1:20" s="92" customFormat="1" ht="18.75" x14ac:dyDescent="0.25">
      <c r="A7" s="299"/>
      <c r="B7" s="299"/>
      <c r="C7" s="299"/>
      <c r="D7" s="299"/>
      <c r="E7" s="299"/>
      <c r="F7" s="299"/>
      <c r="G7" s="293"/>
      <c r="H7" s="293"/>
      <c r="I7" s="294"/>
      <c r="J7" s="295"/>
      <c r="K7" s="296"/>
      <c r="L7" s="296"/>
      <c r="M7" s="296"/>
      <c r="N7" s="296"/>
      <c r="O7" s="296"/>
      <c r="P7" s="296"/>
      <c r="Q7" s="296"/>
      <c r="R7" s="296"/>
      <c r="S7" s="296"/>
      <c r="T7" s="296"/>
    </row>
    <row r="8" spans="1:20" s="92" customFormat="1" ht="18.75" customHeight="1" x14ac:dyDescent="0.25">
      <c r="A8" s="299"/>
      <c r="B8" s="863" t="s">
        <v>21</v>
      </c>
      <c r="C8" s="865" t="s">
        <v>686</v>
      </c>
      <c r="D8" s="865"/>
      <c r="E8" s="865"/>
      <c r="F8" s="865"/>
      <c r="G8" s="866"/>
      <c r="H8" s="293"/>
      <c r="I8" s="294"/>
      <c r="J8" s="295"/>
      <c r="K8" s="296"/>
      <c r="L8" s="296"/>
      <c r="M8" s="296"/>
      <c r="N8" s="296"/>
      <c r="O8" s="296"/>
      <c r="P8" s="296"/>
      <c r="Q8" s="296"/>
      <c r="R8" s="296"/>
      <c r="S8" s="296"/>
      <c r="T8" s="296"/>
    </row>
    <row r="9" spans="1:20" s="92" customFormat="1" ht="18.75" x14ac:dyDescent="0.25">
      <c r="A9" s="299"/>
      <c r="B9" s="864"/>
      <c r="C9" s="855"/>
      <c r="D9" s="855"/>
      <c r="E9" s="855"/>
      <c r="F9" s="855"/>
      <c r="G9" s="867"/>
      <c r="H9" s="293"/>
      <c r="I9" s="294"/>
      <c r="J9" s="295"/>
      <c r="K9" s="296"/>
      <c r="L9" s="296"/>
      <c r="M9" s="296"/>
      <c r="N9" s="296"/>
      <c r="O9" s="296"/>
      <c r="P9" s="296"/>
      <c r="Q9" s="296"/>
      <c r="R9" s="296"/>
      <c r="S9" s="296"/>
      <c r="T9" s="296"/>
    </row>
    <row r="10" spans="1:20" s="92" customFormat="1" ht="63" customHeight="1" thickBot="1" x14ac:dyDescent="0.3">
      <c r="A10" s="299"/>
      <c r="B10" s="300" t="s">
        <v>18</v>
      </c>
      <c r="C10" s="870" t="s">
        <v>1246</v>
      </c>
      <c r="D10" s="870"/>
      <c r="E10" s="870"/>
      <c r="F10" s="870"/>
      <c r="G10" s="871"/>
      <c r="H10" s="293"/>
      <c r="I10" s="294"/>
      <c r="J10" s="295"/>
      <c r="K10" s="296"/>
      <c r="L10" s="296"/>
      <c r="M10" s="296"/>
      <c r="N10" s="296"/>
      <c r="O10" s="296"/>
      <c r="P10" s="296"/>
      <c r="Q10" s="296"/>
      <c r="R10" s="296"/>
      <c r="S10" s="296"/>
      <c r="T10" s="296"/>
    </row>
    <row r="11" spans="1:20" s="92" customFormat="1" ht="18.95" customHeight="1" thickBot="1" x14ac:dyDescent="0.3">
      <c r="A11" s="299"/>
      <c r="B11" s="301"/>
      <c r="C11" s="321" t="s">
        <v>32</v>
      </c>
      <c r="D11" s="855" t="s">
        <v>702</v>
      </c>
      <c r="E11" s="856"/>
      <c r="F11" s="43"/>
      <c r="G11" s="302"/>
      <c r="H11" s="293"/>
      <c r="I11" s="294"/>
      <c r="J11" s="295"/>
      <c r="K11" s="296"/>
      <c r="L11" s="296"/>
      <c r="M11" s="296"/>
      <c r="N11" s="296"/>
      <c r="O11" s="296"/>
      <c r="P11" s="296"/>
      <c r="Q11" s="296"/>
      <c r="R11" s="296"/>
      <c r="S11" s="296"/>
      <c r="T11" s="296"/>
    </row>
    <row r="12" spans="1:20" s="92" customFormat="1" ht="18.95" customHeight="1" thickBot="1" x14ac:dyDescent="0.3">
      <c r="A12" s="299"/>
      <c r="B12" s="301"/>
      <c r="C12" s="321"/>
      <c r="D12" s="355"/>
      <c r="E12" s="355"/>
      <c r="F12" s="367"/>
      <c r="G12" s="302"/>
      <c r="H12" s="293"/>
      <c r="I12" s="294"/>
      <c r="J12" s="295"/>
      <c r="K12" s="296"/>
      <c r="L12" s="296"/>
      <c r="M12" s="296"/>
      <c r="N12" s="296"/>
      <c r="O12" s="296"/>
      <c r="P12" s="296"/>
      <c r="Q12" s="296"/>
      <c r="R12" s="296"/>
      <c r="S12" s="296"/>
      <c r="T12" s="296"/>
    </row>
    <row r="13" spans="1:20" s="92" customFormat="1" ht="18.95" customHeight="1" thickBot="1" x14ac:dyDescent="0.3">
      <c r="A13" s="299"/>
      <c r="B13" s="309"/>
      <c r="C13" s="321" t="s">
        <v>703</v>
      </c>
      <c r="D13" s="855" t="s">
        <v>704</v>
      </c>
      <c r="E13" s="856"/>
      <c r="F13" s="43"/>
      <c r="G13" s="314"/>
      <c r="H13" s="293"/>
      <c r="I13" s="294"/>
      <c r="J13" s="295"/>
      <c r="K13" s="296"/>
      <c r="L13" s="296"/>
      <c r="M13" s="296"/>
      <c r="N13" s="296"/>
      <c r="O13" s="296"/>
      <c r="P13" s="296"/>
      <c r="Q13" s="296"/>
      <c r="R13" s="296"/>
      <c r="S13" s="296"/>
      <c r="T13" s="296"/>
    </row>
    <row r="14" spans="1:20" s="92" customFormat="1" ht="18.95" customHeight="1" thickBot="1" x14ac:dyDescent="0.3">
      <c r="A14" s="299"/>
      <c r="B14" s="301"/>
      <c r="C14" s="321"/>
      <c r="D14" s="355"/>
      <c r="E14" s="355"/>
      <c r="F14" s="367"/>
      <c r="G14" s="302"/>
      <c r="H14" s="293"/>
      <c r="I14" s="294"/>
      <c r="J14" s="295"/>
      <c r="K14" s="296"/>
      <c r="L14" s="296"/>
      <c r="M14" s="296"/>
      <c r="N14" s="296"/>
      <c r="O14" s="296"/>
      <c r="P14" s="296"/>
      <c r="Q14" s="296"/>
      <c r="R14" s="296"/>
      <c r="S14" s="296"/>
      <c r="T14" s="296"/>
    </row>
    <row r="15" spans="1:20" s="92" customFormat="1" ht="18.95" customHeight="1" thickBot="1" x14ac:dyDescent="0.3">
      <c r="A15" s="299"/>
      <c r="B15" s="309"/>
      <c r="C15" s="321" t="s">
        <v>705</v>
      </c>
      <c r="D15" s="855" t="s">
        <v>396</v>
      </c>
      <c r="E15" s="856"/>
      <c r="F15" s="43"/>
      <c r="G15" s="314"/>
      <c r="H15" s="293"/>
      <c r="I15" s="294"/>
      <c r="J15" s="295"/>
      <c r="K15" s="296"/>
      <c r="L15" s="296"/>
      <c r="M15" s="296"/>
      <c r="N15" s="296"/>
      <c r="O15" s="296"/>
      <c r="P15" s="296"/>
      <c r="Q15" s="296"/>
      <c r="R15" s="296"/>
      <c r="S15" s="296"/>
      <c r="T15" s="296"/>
    </row>
    <row r="16" spans="1:20" s="92" customFormat="1" ht="18.95" customHeight="1" x14ac:dyDescent="0.25">
      <c r="A16" s="299"/>
      <c r="B16" s="309"/>
      <c r="C16" s="321"/>
      <c r="D16" s="355"/>
      <c r="E16" s="355"/>
      <c r="F16" s="313"/>
      <c r="G16" s="314"/>
      <c r="H16" s="293"/>
      <c r="I16" s="294"/>
      <c r="J16" s="295"/>
      <c r="K16" s="296"/>
      <c r="L16" s="296"/>
      <c r="M16" s="296"/>
      <c r="N16" s="296"/>
      <c r="O16" s="296"/>
      <c r="P16" s="296"/>
      <c r="Q16" s="296"/>
      <c r="R16" s="296"/>
      <c r="S16" s="296"/>
      <c r="T16" s="296"/>
    </row>
    <row r="17" spans="1:20" s="92" customFormat="1" ht="53.25" customHeight="1" thickBot="1" x14ac:dyDescent="0.3">
      <c r="A17" s="299"/>
      <c r="B17" s="309" t="s">
        <v>19</v>
      </c>
      <c r="C17" s="857" t="s">
        <v>1245</v>
      </c>
      <c r="D17" s="857"/>
      <c r="E17" s="857"/>
      <c r="F17" s="857"/>
      <c r="G17" s="858"/>
      <c r="H17" s="293"/>
      <c r="I17" s="294"/>
      <c r="J17" s="295"/>
      <c r="K17" s="296"/>
      <c r="L17" s="296"/>
      <c r="M17" s="296"/>
      <c r="N17" s="296"/>
      <c r="O17" s="296"/>
      <c r="P17" s="296"/>
      <c r="Q17" s="296"/>
      <c r="R17" s="296"/>
      <c r="S17" s="296"/>
      <c r="T17" s="296"/>
    </row>
    <row r="18" spans="1:20" s="92" customFormat="1" ht="18.95" customHeight="1" thickBot="1" x14ac:dyDescent="0.3">
      <c r="A18" s="299"/>
      <c r="B18" s="309"/>
      <c r="C18" s="807"/>
      <c r="D18" s="808"/>
      <c r="E18" s="808"/>
      <c r="F18" s="809"/>
      <c r="G18" s="356"/>
      <c r="H18" s="293"/>
      <c r="I18" s="294"/>
      <c r="J18" s="295"/>
      <c r="K18" s="296"/>
      <c r="L18" s="296"/>
      <c r="M18" s="296"/>
      <c r="N18" s="296"/>
      <c r="O18" s="296"/>
      <c r="P18" s="296"/>
      <c r="Q18" s="296"/>
      <c r="R18" s="296"/>
      <c r="S18" s="296"/>
      <c r="T18" s="296"/>
    </row>
    <row r="19" spans="1:20" s="92" customFormat="1" ht="18.95" customHeight="1" x14ac:dyDescent="0.25">
      <c r="A19" s="299"/>
      <c r="B19" s="303"/>
      <c r="C19" s="304"/>
      <c r="D19" s="304"/>
      <c r="E19" s="304"/>
      <c r="F19" s="304"/>
      <c r="G19" s="305"/>
      <c r="H19" s="293"/>
      <c r="I19" s="294"/>
      <c r="J19" s="295"/>
      <c r="K19" s="296"/>
      <c r="L19" s="296"/>
      <c r="M19" s="296"/>
      <c r="N19" s="296"/>
      <c r="O19" s="296"/>
      <c r="P19" s="296"/>
      <c r="Q19" s="296"/>
      <c r="R19" s="296"/>
      <c r="S19" s="296"/>
      <c r="T19" s="296"/>
    </row>
    <row r="20" spans="1:20" s="92" customFormat="1" ht="18.75" x14ac:dyDescent="0.25">
      <c r="A20" s="299"/>
      <c r="B20" s="299"/>
      <c r="C20" s="299"/>
      <c r="D20" s="299"/>
      <c r="E20" s="299"/>
      <c r="F20" s="299"/>
      <c r="G20" s="293"/>
      <c r="H20" s="293"/>
      <c r="I20" s="294"/>
      <c r="J20" s="295"/>
      <c r="K20" s="296"/>
      <c r="L20" s="296"/>
      <c r="M20" s="296"/>
      <c r="N20" s="296"/>
      <c r="O20" s="296"/>
      <c r="P20" s="296"/>
      <c r="Q20" s="296"/>
      <c r="R20" s="296"/>
      <c r="S20" s="296"/>
      <c r="T20" s="296"/>
    </row>
    <row r="21" spans="1:20" s="92" customFormat="1" ht="18.75" x14ac:dyDescent="0.25">
      <c r="A21" s="299"/>
      <c r="B21" s="863" t="s">
        <v>22</v>
      </c>
      <c r="C21" s="865" t="s">
        <v>687</v>
      </c>
      <c r="D21" s="865"/>
      <c r="E21" s="865"/>
      <c r="F21" s="865"/>
      <c r="G21" s="866"/>
      <c r="H21" s="293"/>
      <c r="I21" s="294"/>
      <c r="J21" s="295"/>
      <c r="K21" s="296"/>
      <c r="L21" s="296"/>
      <c r="M21" s="296"/>
      <c r="N21" s="296"/>
      <c r="O21" s="296"/>
      <c r="P21" s="296"/>
      <c r="Q21" s="296"/>
      <c r="R21" s="296"/>
      <c r="S21" s="296"/>
      <c r="T21" s="296"/>
    </row>
    <row r="22" spans="1:20" s="92" customFormat="1" ht="18.75" x14ac:dyDescent="0.25">
      <c r="A22" s="299"/>
      <c r="B22" s="864"/>
      <c r="C22" s="855"/>
      <c r="D22" s="855"/>
      <c r="E22" s="855"/>
      <c r="F22" s="855"/>
      <c r="G22" s="867"/>
      <c r="H22" s="293"/>
      <c r="I22" s="294"/>
      <c r="J22" s="295"/>
      <c r="K22" s="296"/>
      <c r="L22" s="296"/>
      <c r="M22" s="296"/>
      <c r="N22" s="296"/>
      <c r="O22" s="296"/>
      <c r="P22" s="296"/>
      <c r="Q22" s="296"/>
      <c r="R22" s="296"/>
      <c r="S22" s="296"/>
      <c r="T22" s="296"/>
    </row>
    <row r="23" spans="1:20" s="92" customFormat="1" ht="51.75" customHeight="1" thickBot="1" x14ac:dyDescent="0.3">
      <c r="A23" s="293"/>
      <c r="B23" s="300" t="s">
        <v>1</v>
      </c>
      <c r="C23" s="857" t="s">
        <v>1244</v>
      </c>
      <c r="D23" s="857"/>
      <c r="E23" s="857"/>
      <c r="F23" s="857"/>
      <c r="G23" s="858"/>
      <c r="H23" s="293"/>
      <c r="I23" s="294"/>
      <c r="J23" s="295"/>
      <c r="K23" s="296"/>
      <c r="L23" s="296"/>
      <c r="M23" s="296"/>
      <c r="N23" s="296"/>
      <c r="O23" s="296"/>
      <c r="P23" s="296"/>
      <c r="Q23" s="296"/>
      <c r="R23" s="296"/>
      <c r="S23" s="296"/>
      <c r="T23" s="296"/>
    </row>
    <row r="24" spans="1:20" s="92" customFormat="1" ht="18.95" customHeight="1" thickBot="1" x14ac:dyDescent="0.3">
      <c r="A24" s="293"/>
      <c r="B24" s="306"/>
      <c r="C24" s="807"/>
      <c r="D24" s="808"/>
      <c r="E24" s="808"/>
      <c r="F24" s="809"/>
      <c r="G24" s="307"/>
      <c r="H24" s="293"/>
      <c r="I24" s="294"/>
      <c r="J24" s="295"/>
      <c r="K24" s="296"/>
      <c r="L24" s="296"/>
      <c r="M24" s="296"/>
      <c r="N24" s="296"/>
      <c r="O24" s="296"/>
      <c r="P24" s="296"/>
      <c r="Q24" s="296"/>
      <c r="R24" s="296"/>
      <c r="S24" s="296"/>
      <c r="T24" s="296"/>
    </row>
    <row r="25" spans="1:20" s="92" customFormat="1" ht="15" x14ac:dyDescent="0.25">
      <c r="A25" s="293"/>
      <c r="B25" s="306"/>
      <c r="G25" s="308"/>
      <c r="H25" s="293"/>
      <c r="I25" s="294"/>
      <c r="J25" s="295"/>
      <c r="K25" s="296"/>
      <c r="L25" s="296"/>
      <c r="M25" s="296"/>
      <c r="N25" s="296"/>
      <c r="O25" s="296"/>
      <c r="P25" s="296"/>
      <c r="Q25" s="296"/>
      <c r="R25" s="296"/>
      <c r="S25" s="296"/>
      <c r="T25" s="296"/>
    </row>
    <row r="26" spans="1:20" s="92" customFormat="1" ht="58.5" customHeight="1" thickBot="1" x14ac:dyDescent="0.3">
      <c r="A26" s="293"/>
      <c r="B26" s="309" t="s">
        <v>2</v>
      </c>
      <c r="C26" s="857" t="s">
        <v>1243</v>
      </c>
      <c r="D26" s="857"/>
      <c r="E26" s="857"/>
      <c r="F26" s="857"/>
      <c r="G26" s="858"/>
      <c r="H26" s="293"/>
      <c r="I26" s="294"/>
      <c r="J26" s="295"/>
      <c r="K26" s="296"/>
      <c r="L26" s="296"/>
      <c r="M26" s="296"/>
      <c r="N26" s="296"/>
      <c r="O26" s="296"/>
      <c r="P26" s="296"/>
      <c r="Q26" s="296"/>
      <c r="R26" s="296"/>
      <c r="S26" s="296"/>
      <c r="T26" s="296"/>
    </row>
    <row r="27" spans="1:20" s="92" customFormat="1" ht="18.95" customHeight="1" thickBot="1" x14ac:dyDescent="0.3">
      <c r="A27" s="293"/>
      <c r="B27" s="306"/>
      <c r="C27" s="807"/>
      <c r="D27" s="808"/>
      <c r="E27" s="808"/>
      <c r="F27" s="809"/>
      <c r="G27" s="307"/>
      <c r="H27" s="293"/>
      <c r="I27" s="294"/>
      <c r="J27" s="295"/>
      <c r="K27" s="296"/>
      <c r="L27" s="296"/>
      <c r="M27" s="296"/>
      <c r="N27" s="296"/>
      <c r="O27" s="296"/>
      <c r="P27" s="296"/>
      <c r="Q27" s="296"/>
      <c r="R27" s="296"/>
      <c r="S27" s="296"/>
      <c r="T27" s="296"/>
    </row>
    <row r="28" spans="1:20" s="92" customFormat="1" x14ac:dyDescent="0.25">
      <c r="A28" s="293"/>
      <c r="B28" s="306"/>
      <c r="C28" s="310"/>
      <c r="D28" s="355"/>
      <c r="E28" s="311"/>
      <c r="F28" s="311"/>
      <c r="G28" s="307"/>
      <c r="H28" s="293"/>
      <c r="I28" s="294"/>
      <c r="J28" s="295"/>
      <c r="K28" s="296"/>
      <c r="L28" s="296"/>
      <c r="M28" s="296"/>
      <c r="N28" s="296"/>
      <c r="O28" s="296"/>
      <c r="P28" s="296"/>
      <c r="Q28" s="296"/>
      <c r="R28" s="296"/>
      <c r="S28" s="296"/>
      <c r="T28" s="296"/>
    </row>
    <row r="29" spans="1:20" s="92" customFormat="1" ht="27.75" hidden="1" customHeight="1" x14ac:dyDescent="0.25">
      <c r="A29" s="293"/>
      <c r="B29" s="306"/>
      <c r="C29" s="310"/>
      <c r="D29" s="868"/>
      <c r="E29" s="868"/>
      <c r="F29" s="868"/>
      <c r="G29" s="869"/>
      <c r="H29" s="293"/>
      <c r="I29" s="294"/>
      <c r="J29" s="295"/>
      <c r="K29" s="296"/>
      <c r="L29" s="296"/>
      <c r="M29" s="296"/>
      <c r="N29" s="296"/>
      <c r="O29" s="296"/>
      <c r="P29" s="296"/>
      <c r="Q29" s="296"/>
      <c r="R29" s="296"/>
      <c r="S29" s="296"/>
      <c r="T29" s="296"/>
    </row>
    <row r="30" spans="1:20" s="92" customFormat="1" hidden="1" x14ac:dyDescent="0.25">
      <c r="A30" s="293"/>
      <c r="B30" s="306"/>
      <c r="C30" s="310"/>
      <c r="D30" s="312"/>
      <c r="E30" s="311"/>
      <c r="F30" s="311"/>
      <c r="G30" s="307"/>
      <c r="H30" s="293"/>
      <c r="I30" s="294"/>
      <c r="J30" s="295"/>
      <c r="K30" s="296"/>
      <c r="L30" s="296"/>
      <c r="M30" s="296"/>
      <c r="N30" s="296"/>
      <c r="O30" s="296"/>
      <c r="P30" s="296"/>
      <c r="Q30" s="296"/>
      <c r="R30" s="296"/>
      <c r="S30" s="296"/>
      <c r="T30" s="296"/>
    </row>
    <row r="31" spans="1:20" s="92" customFormat="1" ht="49.5" customHeight="1" thickBot="1" x14ac:dyDescent="0.3">
      <c r="A31" s="293"/>
      <c r="B31" s="300" t="s">
        <v>3</v>
      </c>
      <c r="C31" s="859" t="s">
        <v>1231</v>
      </c>
      <c r="D31" s="859"/>
      <c r="E31" s="859"/>
      <c r="F31" s="859"/>
      <c r="G31" s="860"/>
      <c r="H31" s="293"/>
      <c r="I31" s="294"/>
      <c r="J31" s="295"/>
      <c r="K31" s="296"/>
      <c r="L31" s="296"/>
      <c r="M31" s="296"/>
      <c r="N31" s="296"/>
      <c r="O31" s="296"/>
      <c r="P31" s="296"/>
      <c r="Q31" s="296"/>
      <c r="R31" s="296"/>
      <c r="S31" s="296"/>
      <c r="T31" s="296"/>
    </row>
    <row r="32" spans="1:20" s="92" customFormat="1" ht="18.95" customHeight="1" thickBot="1" x14ac:dyDescent="0.3">
      <c r="A32" s="293"/>
      <c r="B32" s="306"/>
      <c r="C32" s="807"/>
      <c r="D32" s="808"/>
      <c r="E32" s="808"/>
      <c r="F32" s="809"/>
      <c r="G32" s="307"/>
      <c r="H32" s="293"/>
      <c r="I32" s="296"/>
      <c r="J32" s="295"/>
      <c r="K32" s="296"/>
      <c r="L32" s="296"/>
      <c r="M32" s="296"/>
      <c r="N32" s="296"/>
      <c r="O32" s="296"/>
      <c r="P32" s="296"/>
      <c r="Q32" s="296"/>
      <c r="R32" s="296"/>
      <c r="S32" s="296"/>
      <c r="T32" s="296"/>
    </row>
    <row r="33" spans="1:20" s="92" customFormat="1" x14ac:dyDescent="0.25">
      <c r="A33" s="293"/>
      <c r="B33" s="306"/>
      <c r="C33" s="310"/>
      <c r="D33" s="355"/>
      <c r="E33" s="311"/>
      <c r="F33" s="311"/>
      <c r="G33" s="307"/>
      <c r="H33" s="293"/>
      <c r="I33" s="294"/>
      <c r="J33" s="295"/>
      <c r="K33" s="296"/>
      <c r="L33" s="296"/>
      <c r="M33" s="296"/>
      <c r="N33" s="296"/>
      <c r="O33" s="296"/>
      <c r="P33" s="296"/>
      <c r="Q33" s="296"/>
      <c r="R33" s="296"/>
      <c r="S33" s="296"/>
      <c r="T33" s="296"/>
    </row>
    <row r="34" spans="1:20" s="92" customFormat="1" ht="34.5" customHeight="1" thickBot="1" x14ac:dyDescent="0.3">
      <c r="A34" s="293"/>
      <c r="B34" s="300" t="s">
        <v>688</v>
      </c>
      <c r="C34" s="870" t="s">
        <v>1242</v>
      </c>
      <c r="D34" s="870"/>
      <c r="E34" s="870"/>
      <c r="F34" s="870"/>
      <c r="G34" s="871"/>
      <c r="H34" s="293"/>
      <c r="I34" s="294"/>
      <c r="J34" s="295"/>
      <c r="K34" s="296"/>
      <c r="L34" s="296"/>
      <c r="M34" s="296"/>
      <c r="N34" s="296"/>
      <c r="O34" s="296"/>
      <c r="P34" s="296"/>
      <c r="Q34" s="296"/>
      <c r="R34" s="296"/>
      <c r="S34" s="296"/>
      <c r="T34" s="296"/>
    </row>
    <row r="35" spans="1:20" s="92" customFormat="1" ht="18.95" customHeight="1" thickBot="1" x14ac:dyDescent="0.3">
      <c r="A35" s="293"/>
      <c r="B35" s="306"/>
      <c r="C35" s="807"/>
      <c r="D35" s="808"/>
      <c r="E35" s="808"/>
      <c r="F35" s="809"/>
      <c r="G35" s="307"/>
      <c r="H35" s="293"/>
      <c r="I35" s="294"/>
      <c r="J35" s="295"/>
      <c r="K35" s="296"/>
      <c r="L35" s="296"/>
      <c r="M35" s="296"/>
      <c r="N35" s="296"/>
      <c r="O35" s="296"/>
      <c r="P35" s="296"/>
      <c r="Q35" s="296"/>
      <c r="R35" s="296"/>
      <c r="S35" s="296"/>
      <c r="T35" s="296"/>
    </row>
    <row r="36" spans="1:20" s="92" customFormat="1" x14ac:dyDescent="0.25">
      <c r="A36" s="293"/>
      <c r="B36" s="306"/>
      <c r="C36" s="310"/>
      <c r="D36" s="355"/>
      <c r="E36" s="311"/>
      <c r="F36" s="311"/>
      <c r="G36" s="307"/>
      <c r="H36" s="293"/>
      <c r="I36" s="294"/>
      <c r="J36" s="295"/>
      <c r="K36" s="296"/>
      <c r="L36" s="296"/>
      <c r="M36" s="296"/>
      <c r="N36" s="296"/>
      <c r="O36" s="296"/>
      <c r="P36" s="296"/>
      <c r="Q36" s="296"/>
      <c r="R36" s="296"/>
      <c r="S36" s="296"/>
      <c r="T36" s="296"/>
    </row>
    <row r="37" spans="1:20" s="92" customFormat="1" ht="38.25" customHeight="1" thickBot="1" x14ac:dyDescent="0.3">
      <c r="A37" s="293"/>
      <c r="B37" s="357" t="s">
        <v>877</v>
      </c>
      <c r="C37" s="857" t="s">
        <v>1227</v>
      </c>
      <c r="D37" s="857"/>
      <c r="E37" s="857"/>
      <c r="F37" s="857"/>
      <c r="G37" s="858"/>
      <c r="H37" s="293"/>
      <c r="I37" s="294"/>
      <c r="J37" s="295"/>
      <c r="K37" s="296"/>
      <c r="L37" s="296"/>
      <c r="M37" s="296"/>
      <c r="N37" s="296"/>
      <c r="O37" s="296"/>
      <c r="P37" s="296"/>
      <c r="Q37" s="296"/>
      <c r="R37" s="296"/>
      <c r="S37" s="296"/>
      <c r="T37" s="296"/>
    </row>
    <row r="38" spans="1:20" s="92" customFormat="1" ht="18.95" customHeight="1" thickBot="1" x14ac:dyDescent="0.3">
      <c r="A38" s="293"/>
      <c r="B38" s="306"/>
      <c r="C38" s="807"/>
      <c r="D38" s="808"/>
      <c r="E38" s="808"/>
      <c r="F38" s="809"/>
      <c r="G38" s="307"/>
      <c r="H38" s="293"/>
      <c r="I38" s="294"/>
      <c r="J38" s="295"/>
      <c r="K38" s="296"/>
      <c r="L38" s="296"/>
      <c r="M38" s="296"/>
      <c r="N38" s="296"/>
      <c r="O38" s="296"/>
      <c r="P38" s="296"/>
      <c r="Q38" s="296"/>
      <c r="R38" s="296"/>
      <c r="S38" s="296"/>
      <c r="T38" s="296"/>
    </row>
    <row r="39" spans="1:20" s="92" customFormat="1" ht="18.95" customHeight="1" x14ac:dyDescent="0.25">
      <c r="A39" s="293"/>
      <c r="B39" s="306"/>
      <c r="C39" s="310"/>
      <c r="D39" s="355"/>
      <c r="E39" s="311"/>
      <c r="F39" s="311"/>
      <c r="G39" s="307"/>
      <c r="H39" s="293"/>
      <c r="I39" s="294"/>
      <c r="J39" s="295"/>
      <c r="K39" s="296"/>
      <c r="L39" s="296"/>
      <c r="M39" s="296"/>
      <c r="N39" s="296"/>
      <c r="O39" s="296"/>
      <c r="P39" s="296"/>
      <c r="Q39" s="296"/>
      <c r="R39" s="296"/>
      <c r="S39" s="296"/>
      <c r="T39" s="296"/>
    </row>
    <row r="40" spans="1:20" s="92" customFormat="1" ht="45" customHeight="1" thickBot="1" x14ac:dyDescent="0.3">
      <c r="A40" s="293"/>
      <c r="B40" s="357" t="s">
        <v>878</v>
      </c>
      <c r="C40" s="857" t="s">
        <v>1228</v>
      </c>
      <c r="D40" s="857"/>
      <c r="E40" s="857"/>
      <c r="F40" s="857"/>
      <c r="G40" s="858"/>
      <c r="H40" s="293"/>
      <c r="I40" s="294"/>
      <c r="J40" s="295"/>
      <c r="K40" s="296"/>
      <c r="L40" s="296"/>
      <c r="M40" s="296"/>
      <c r="N40" s="296"/>
      <c r="O40" s="296"/>
      <c r="P40" s="296"/>
      <c r="Q40" s="296"/>
      <c r="R40" s="296"/>
      <c r="S40" s="296"/>
      <c r="T40" s="296"/>
    </row>
    <row r="41" spans="1:20" s="92" customFormat="1" thickBot="1" x14ac:dyDescent="0.3">
      <c r="A41" s="293"/>
      <c r="B41" s="306"/>
      <c r="C41" s="807"/>
      <c r="D41" s="808"/>
      <c r="E41" s="808"/>
      <c r="F41" s="809"/>
      <c r="G41" s="307"/>
      <c r="H41" s="293"/>
      <c r="I41" s="294"/>
      <c r="J41" s="295"/>
      <c r="K41" s="296"/>
      <c r="L41" s="296"/>
      <c r="M41" s="296"/>
      <c r="N41" s="296"/>
      <c r="O41" s="296"/>
      <c r="P41" s="296"/>
      <c r="Q41" s="296"/>
      <c r="R41" s="296"/>
      <c r="S41" s="296"/>
      <c r="T41" s="296"/>
    </row>
    <row r="42" spans="1:20" s="92" customFormat="1" x14ac:dyDescent="0.25">
      <c r="A42" s="293"/>
      <c r="B42" s="315"/>
      <c r="C42" s="316"/>
      <c r="D42" s="317"/>
      <c r="E42" s="318"/>
      <c r="F42" s="318"/>
      <c r="G42" s="319"/>
      <c r="H42" s="293"/>
      <c r="I42" s="294"/>
      <c r="J42" s="295"/>
      <c r="K42" s="296"/>
      <c r="L42" s="296"/>
      <c r="M42" s="296"/>
      <c r="N42" s="296"/>
      <c r="O42" s="296"/>
      <c r="P42" s="296"/>
      <c r="Q42" s="296"/>
      <c r="R42" s="296"/>
      <c r="S42" s="296"/>
      <c r="T42" s="296"/>
    </row>
    <row r="43" spans="1:20" s="92" customFormat="1" x14ac:dyDescent="0.25">
      <c r="A43" s="293"/>
      <c r="B43" s="320"/>
      <c r="C43" s="310"/>
      <c r="D43" s="355"/>
      <c r="E43" s="311"/>
      <c r="F43" s="311"/>
      <c r="G43" s="311"/>
      <c r="H43" s="310"/>
      <c r="I43" s="294"/>
      <c r="J43" s="295"/>
      <c r="K43" s="296"/>
      <c r="L43" s="296"/>
      <c r="M43" s="296"/>
      <c r="N43" s="296"/>
      <c r="O43" s="296"/>
      <c r="P43" s="296"/>
      <c r="Q43" s="296"/>
      <c r="R43" s="296"/>
      <c r="S43" s="296"/>
      <c r="T43" s="296"/>
    </row>
    <row r="44" spans="1:20" s="92" customFormat="1" ht="15" customHeight="1" x14ac:dyDescent="0.25">
      <c r="A44" s="293"/>
      <c r="B44" s="863" t="s">
        <v>23</v>
      </c>
      <c r="C44" s="865" t="s">
        <v>689</v>
      </c>
      <c r="D44" s="865"/>
      <c r="E44" s="865"/>
      <c r="F44" s="865"/>
      <c r="G44" s="866"/>
      <c r="H44" s="310"/>
      <c r="I44" s="294"/>
      <c r="J44" s="295"/>
      <c r="K44" s="296"/>
      <c r="L44" s="296"/>
      <c r="M44" s="296"/>
      <c r="N44" s="296"/>
      <c r="O44" s="296"/>
      <c r="P44" s="296"/>
      <c r="Q44" s="296"/>
      <c r="R44" s="296"/>
      <c r="S44" s="296"/>
      <c r="T44" s="296"/>
    </row>
    <row r="45" spans="1:20" s="92" customFormat="1" ht="15.75" customHeight="1" x14ac:dyDescent="0.25">
      <c r="A45" s="293"/>
      <c r="B45" s="864"/>
      <c r="C45" s="855"/>
      <c r="D45" s="855"/>
      <c r="E45" s="855"/>
      <c r="F45" s="855"/>
      <c r="G45" s="867"/>
      <c r="H45" s="310"/>
      <c r="I45" s="294"/>
      <c r="J45" s="295"/>
      <c r="K45" s="296"/>
      <c r="L45" s="296"/>
      <c r="M45" s="296"/>
      <c r="N45" s="296"/>
      <c r="O45" s="296"/>
      <c r="P45" s="296"/>
      <c r="Q45" s="296"/>
      <c r="R45" s="296"/>
      <c r="S45" s="296"/>
      <c r="T45" s="296"/>
    </row>
    <row r="46" spans="1:20" s="92" customFormat="1" ht="59.25" customHeight="1" thickBot="1" x14ac:dyDescent="0.3">
      <c r="A46" s="293"/>
      <c r="B46" s="357" t="s">
        <v>4</v>
      </c>
      <c r="C46" s="857" t="s">
        <v>1241</v>
      </c>
      <c r="D46" s="857"/>
      <c r="E46" s="857"/>
      <c r="F46" s="857"/>
      <c r="G46" s="858"/>
      <c r="H46" s="293"/>
      <c r="I46" s="294"/>
      <c r="J46" s="295"/>
      <c r="K46" s="296"/>
      <c r="L46" s="296"/>
      <c r="M46" s="296"/>
      <c r="N46" s="296"/>
      <c r="O46" s="296"/>
      <c r="P46" s="296"/>
      <c r="Q46" s="296"/>
      <c r="R46" s="296"/>
      <c r="S46" s="296"/>
      <c r="T46" s="296"/>
    </row>
    <row r="47" spans="1:20" s="92" customFormat="1" ht="18.95" customHeight="1" thickBot="1" x14ac:dyDescent="0.3">
      <c r="A47" s="293"/>
      <c r="B47" s="306"/>
      <c r="C47" s="807"/>
      <c r="D47" s="808"/>
      <c r="E47" s="808"/>
      <c r="F47" s="809"/>
      <c r="G47" s="307"/>
      <c r="H47" s="293"/>
      <c r="I47" s="294"/>
      <c r="J47" s="295"/>
      <c r="K47" s="296"/>
      <c r="L47" s="296"/>
      <c r="M47" s="296"/>
      <c r="N47" s="296"/>
      <c r="O47" s="296"/>
      <c r="P47" s="296"/>
      <c r="Q47" s="296"/>
      <c r="R47" s="296"/>
      <c r="S47" s="296"/>
      <c r="T47" s="296"/>
    </row>
    <row r="48" spans="1:20" s="92" customFormat="1" x14ac:dyDescent="0.25">
      <c r="A48" s="293"/>
      <c r="B48" s="358"/>
      <c r="C48" s="359"/>
      <c r="D48" s="360"/>
      <c r="E48" s="361"/>
      <c r="F48" s="361"/>
      <c r="G48" s="362"/>
      <c r="H48" s="293"/>
      <c r="I48" s="294"/>
      <c r="J48" s="295"/>
      <c r="K48" s="296"/>
      <c r="L48" s="296"/>
      <c r="M48" s="296"/>
      <c r="N48" s="296"/>
      <c r="O48" s="296"/>
      <c r="P48" s="296"/>
      <c r="Q48" s="296"/>
      <c r="R48" s="296"/>
      <c r="S48" s="296"/>
      <c r="T48" s="296"/>
    </row>
    <row r="49" spans="1:20" s="355" customFormat="1" ht="25.5" hidden="1" customHeight="1" x14ac:dyDescent="0.25"/>
    <row r="50" spans="1:20" s="355" customFormat="1" ht="5.25" hidden="1" customHeight="1" x14ac:dyDescent="0.25"/>
    <row r="51" spans="1:20" s="355" customFormat="1" ht="21.75" hidden="1" customHeight="1" x14ac:dyDescent="0.25"/>
    <row r="52" spans="1:20" s="355" customFormat="1" ht="18.95" hidden="1" customHeight="1" x14ac:dyDescent="0.25"/>
    <row r="53" spans="1:20" s="355" customFormat="1" ht="51" hidden="1" customHeight="1" x14ac:dyDescent="0.25"/>
    <row r="54" spans="1:20" s="355" customFormat="1" hidden="1" x14ac:dyDescent="0.25"/>
    <row r="55" spans="1:20" s="355" customFormat="1" ht="23.25" hidden="1" customHeight="1" x14ac:dyDescent="0.25"/>
    <row r="56" spans="1:20" s="355" customFormat="1" ht="18.95" hidden="1" customHeight="1" x14ac:dyDescent="0.25"/>
    <row r="57" spans="1:20" s="355" customFormat="1" ht="64.5" hidden="1" customHeight="1" x14ac:dyDescent="0.25"/>
    <row r="58" spans="1:20" s="355" customFormat="1" hidden="1" x14ac:dyDescent="0.25"/>
    <row r="59" spans="1:20" s="92" customFormat="1" x14ac:dyDescent="0.25">
      <c r="A59" s="293"/>
      <c r="B59" s="310"/>
      <c r="C59" s="310"/>
      <c r="D59" s="355"/>
      <c r="E59" s="311"/>
      <c r="F59" s="311"/>
      <c r="G59" s="311"/>
      <c r="H59" s="293"/>
      <c r="I59" s="294"/>
      <c r="J59" s="295"/>
      <c r="K59" s="296"/>
      <c r="L59" s="296"/>
      <c r="M59" s="296"/>
      <c r="N59" s="296"/>
      <c r="O59" s="296"/>
      <c r="P59" s="296"/>
      <c r="Q59" s="296"/>
      <c r="R59" s="296"/>
      <c r="S59" s="296"/>
      <c r="T59" s="296"/>
    </row>
    <row r="60" spans="1:20" s="92" customFormat="1" ht="15" customHeight="1" x14ac:dyDescent="0.25">
      <c r="A60" s="293"/>
      <c r="B60" s="355"/>
      <c r="C60" s="355"/>
      <c r="D60" s="861" t="s">
        <v>566</v>
      </c>
      <c r="E60" s="861"/>
      <c r="F60" s="861"/>
      <c r="G60" s="355"/>
      <c r="H60" s="293"/>
      <c r="I60" s="294"/>
      <c r="J60" s="295"/>
      <c r="K60" s="296"/>
      <c r="L60" s="296"/>
      <c r="M60" s="296"/>
      <c r="N60" s="296"/>
      <c r="O60" s="296"/>
      <c r="P60" s="296"/>
      <c r="Q60" s="296"/>
      <c r="R60" s="296"/>
      <c r="S60" s="296"/>
      <c r="T60" s="296"/>
    </row>
    <row r="61" spans="1:20" s="92" customFormat="1" ht="15.95" customHeight="1" x14ac:dyDescent="0.25">
      <c r="A61" s="293"/>
      <c r="B61" s="321"/>
      <c r="C61" s="321"/>
      <c r="D61" s="862" t="b">
        <f>IF(OR(ISBLANK(C18),ISBLANK(C24),ISBLANK(C27),ISBLANK(C32),ISBLANK(C35),ISBLANK(C38),ISBLANK(C47),ISBLANK(F11),ISBLANK(F13),ISBLANK(F15),ISBLANK(C41)),FALSE,TRUE)</f>
        <v>0</v>
      </c>
      <c r="E61" s="862"/>
      <c r="F61" s="862"/>
      <c r="G61" s="322"/>
      <c r="H61" s="293"/>
      <c r="I61" s="294"/>
      <c r="J61" s="295"/>
      <c r="K61" s="296"/>
      <c r="L61" s="296"/>
      <c r="M61" s="296"/>
      <c r="N61" s="296"/>
      <c r="O61" s="296"/>
      <c r="P61" s="296"/>
      <c r="Q61" s="296"/>
      <c r="R61" s="296"/>
      <c r="S61" s="296"/>
      <c r="T61" s="296"/>
    </row>
    <row r="62" spans="1:20" s="92" customFormat="1" x14ac:dyDescent="0.25">
      <c r="A62" s="293"/>
      <c r="B62" s="323"/>
      <c r="C62" s="323"/>
      <c r="D62" s="324"/>
      <c r="E62" s="324"/>
      <c r="F62" s="324"/>
      <c r="G62" s="310"/>
      <c r="H62" s="293"/>
      <c r="I62" s="294"/>
      <c r="J62" s="295"/>
      <c r="K62" s="296"/>
      <c r="L62" s="296"/>
      <c r="M62" s="296"/>
      <c r="N62" s="296"/>
      <c r="O62" s="296"/>
      <c r="P62" s="296"/>
      <c r="Q62" s="296"/>
      <c r="R62" s="296"/>
      <c r="S62" s="296"/>
      <c r="T62" s="296"/>
    </row>
    <row r="64" spans="1:20" ht="15" x14ac:dyDescent="0.25">
      <c r="D64" s="296"/>
    </row>
    <row r="65" spans="4:4" ht="15" x14ac:dyDescent="0.25">
      <c r="D65" s="296"/>
    </row>
  </sheetData>
  <sheetProtection algorithmName="SHA-512" hashValue="3ERVmC4SQrTAWftltMoc2gw5FmnynukbxDZlC9CF1x3+gsvbXrA4eCIFH+M7Zk8izl2Lw3L4/A2+J8/xVgEUNw==" saltValue="AakIhGp1QwAzRBuGuLZuhQ==" spinCount="100000" sheet="1" objects="1" scenarios="1"/>
  <mergeCells count="30">
    <mergeCell ref="B6:G6"/>
    <mergeCell ref="C46:G46"/>
    <mergeCell ref="C47:F47"/>
    <mergeCell ref="C23:G23"/>
    <mergeCell ref="C24:F24"/>
    <mergeCell ref="C26:G26"/>
    <mergeCell ref="C27:F27"/>
    <mergeCell ref="D29:G29"/>
    <mergeCell ref="B21:B22"/>
    <mergeCell ref="C21:G22"/>
    <mergeCell ref="B8:B9"/>
    <mergeCell ref="C8:G9"/>
    <mergeCell ref="C10:G10"/>
    <mergeCell ref="D11:E11"/>
    <mergeCell ref="D13:E13"/>
    <mergeCell ref="C34:G34"/>
    <mergeCell ref="D60:F60"/>
    <mergeCell ref="D61:F61"/>
    <mergeCell ref="B44:B45"/>
    <mergeCell ref="C44:G45"/>
    <mergeCell ref="C37:G37"/>
    <mergeCell ref="C38:F38"/>
    <mergeCell ref="C40:G40"/>
    <mergeCell ref="C41:F41"/>
    <mergeCell ref="C35:F35"/>
    <mergeCell ref="D15:E15"/>
    <mergeCell ref="C17:G17"/>
    <mergeCell ref="C18:F18"/>
    <mergeCell ref="C31:G31"/>
    <mergeCell ref="C32:F32"/>
  </mergeCells>
  <conditionalFormatting sqref="D61:F61">
    <cfRule type="cellIs" dxfId="178" priority="1" operator="equal">
      <formula>FALSE</formula>
    </cfRule>
    <cfRule type="cellIs" dxfId="177" priority="2" operator="equal">
      <formula>TRUE</formula>
    </cfRule>
  </conditionalFormatting>
  <dataValidations count="3">
    <dataValidation type="whole" operator="greaterThanOrEqual" allowBlank="1" showInputMessage="1" showErrorMessage="1" promptTitle="Input data" prompt="Insert non-negative integer value" sqref="G38 G41" xr:uid="{00000000-0002-0000-0D00-000000000000}">
      <formula1>0</formula1>
    </dataValidation>
    <dataValidation type="whole" operator="greaterThanOrEqual" allowBlank="1" showInputMessage="1" showErrorMessage="1" sqref="C52 C56 F11 F13 F15 C18:F18 C24:F24 C27:F27 C41:F41 C47:F47 C38:F38 C32:F32 C35:F35" xr:uid="{00000000-0002-0000-0D00-000001000000}">
      <formula1>0</formula1>
    </dataValidation>
    <dataValidation operator="greaterThanOrEqual" allowBlank="1" showInputMessage="1" showErrorMessage="1" sqref="G47 G27" xr:uid="{00000000-0002-0000-0D00-000002000000}"/>
  </dataValidations>
  <pageMargins left="0.7" right="0.7" top="0.75" bottom="0.75" header="0.3" footer="0.3"/>
  <pageSetup scale="6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T78"/>
  <sheetViews>
    <sheetView showGridLines="0" view="pageBreakPreview" zoomScaleNormal="100" zoomScaleSheetLayoutView="100" workbookViewId="0"/>
  </sheetViews>
  <sheetFormatPr defaultColWidth="9.140625" defaultRowHeight="15.75" x14ac:dyDescent="0.25"/>
  <cols>
    <col min="1" max="1" width="3.28515625" style="296" customWidth="1"/>
    <col min="2" max="2" width="3.85546875" style="296" customWidth="1"/>
    <col min="3" max="3" width="4.7109375" style="330" customWidth="1"/>
    <col min="4" max="4" width="34.42578125" style="296" customWidth="1"/>
    <col min="5" max="5" width="60.5703125" style="296" customWidth="1"/>
    <col min="6" max="6" width="1.7109375" style="296" customWidth="1"/>
    <col min="7" max="7" width="3.28515625" style="296" customWidth="1"/>
    <col min="8" max="19" width="9.140625" style="296" customWidth="1"/>
    <col min="20" max="20" width="4" style="296" customWidth="1"/>
    <col min="21" max="21" width="9.140625" style="296" customWidth="1"/>
    <col min="22" max="16384" width="9.140625" style="296"/>
  </cols>
  <sheetData>
    <row r="1" spans="1:20" s="92" customFormat="1" ht="15.75" customHeight="1" x14ac:dyDescent="0.25">
      <c r="C1" s="432"/>
      <c r="D1" s="432"/>
      <c r="E1" s="293"/>
      <c r="F1" s="293"/>
      <c r="G1" s="296"/>
      <c r="H1" s="296"/>
      <c r="I1" s="296"/>
      <c r="J1" s="296"/>
      <c r="K1" s="296"/>
      <c r="L1" s="296"/>
      <c r="M1" s="296"/>
      <c r="N1" s="296"/>
      <c r="O1" s="296"/>
      <c r="P1" s="296"/>
      <c r="Q1" s="296"/>
      <c r="R1" s="296"/>
      <c r="S1" s="296"/>
      <c r="T1" s="296"/>
    </row>
    <row r="2" spans="1:20" s="92" customFormat="1" ht="15.75" customHeight="1" x14ac:dyDescent="0.25">
      <c r="A2" s="326"/>
      <c r="B2" s="326" t="str">
        <f>Instructions!B1</f>
        <v>Form RBSF-MC</v>
      </c>
      <c r="C2" s="432"/>
      <c r="D2" s="432"/>
      <c r="E2" s="293"/>
      <c r="F2" s="293"/>
      <c r="G2" s="296"/>
      <c r="H2" s="296"/>
      <c r="I2" s="296"/>
      <c r="J2" s="296"/>
      <c r="K2" s="296"/>
      <c r="L2" s="296"/>
      <c r="M2" s="296"/>
      <c r="N2" s="296"/>
      <c r="O2" s="296"/>
      <c r="P2" s="296"/>
      <c r="Q2" s="296"/>
      <c r="R2" s="296"/>
      <c r="S2" s="296"/>
      <c r="T2" s="296"/>
    </row>
    <row r="3" spans="1:20" s="92" customFormat="1" ht="15.75" customHeight="1" x14ac:dyDescent="0.25">
      <c r="A3" s="326"/>
      <c r="B3" s="432"/>
      <c r="C3" s="432"/>
      <c r="D3" s="432"/>
      <c r="E3" s="293"/>
      <c r="F3" s="293"/>
      <c r="G3" s="296"/>
      <c r="H3" s="296"/>
      <c r="I3" s="296"/>
      <c r="J3" s="296"/>
      <c r="K3" s="296"/>
      <c r="L3" s="296"/>
      <c r="M3" s="296"/>
      <c r="N3" s="296"/>
      <c r="O3" s="296"/>
      <c r="P3" s="296"/>
      <c r="Q3" s="296"/>
      <c r="R3" s="296"/>
      <c r="S3" s="296"/>
      <c r="T3" s="296"/>
    </row>
    <row r="4" spans="1:20" s="92" customFormat="1" x14ac:dyDescent="0.25">
      <c r="A4" s="293"/>
      <c r="B4" s="293"/>
      <c r="C4" s="609"/>
      <c r="D4" s="293"/>
      <c r="E4" s="293"/>
      <c r="F4" s="293"/>
      <c r="G4" s="296"/>
      <c r="H4" s="296"/>
      <c r="I4" s="296"/>
      <c r="J4" s="296"/>
      <c r="K4" s="296"/>
      <c r="L4" s="296"/>
      <c r="M4" s="296"/>
      <c r="N4" s="296"/>
      <c r="O4" s="296"/>
      <c r="P4" s="296"/>
      <c r="Q4" s="296"/>
      <c r="R4" s="296"/>
      <c r="S4" s="296"/>
      <c r="T4" s="296"/>
    </row>
    <row r="5" spans="1:20" s="92" customFormat="1" ht="25.5" customHeight="1" x14ac:dyDescent="0.25">
      <c r="A5" s="434"/>
      <c r="B5" s="434"/>
      <c r="C5" s="434"/>
      <c r="D5" s="434"/>
      <c r="E5" s="293"/>
      <c r="F5" s="293"/>
      <c r="G5" s="296"/>
      <c r="H5" s="296"/>
      <c r="I5" s="296"/>
      <c r="J5" s="296"/>
      <c r="K5" s="296"/>
      <c r="L5" s="296"/>
      <c r="M5" s="296"/>
      <c r="N5" s="296"/>
      <c r="O5" s="296"/>
      <c r="P5" s="296"/>
      <c r="Q5" s="296"/>
      <c r="R5" s="296"/>
      <c r="S5" s="296"/>
      <c r="T5" s="296"/>
    </row>
    <row r="6" spans="1:20" s="92" customFormat="1" ht="18.75" customHeight="1" x14ac:dyDescent="0.25">
      <c r="B6" s="872" t="s">
        <v>1199</v>
      </c>
      <c r="C6" s="872"/>
      <c r="D6" s="872"/>
      <c r="E6" s="872"/>
      <c r="F6" s="872"/>
      <c r="G6" s="296"/>
      <c r="H6" s="296"/>
      <c r="I6" s="296"/>
      <c r="J6" s="296"/>
      <c r="K6" s="296"/>
      <c r="L6" s="296"/>
      <c r="M6" s="296"/>
      <c r="N6" s="296"/>
      <c r="O6" s="296"/>
      <c r="P6" s="296"/>
      <c r="Q6" s="296"/>
      <c r="R6" s="296"/>
      <c r="S6" s="296"/>
      <c r="T6" s="296"/>
    </row>
    <row r="7" spans="1:20" s="92" customFormat="1" ht="27.75" customHeight="1" x14ac:dyDescent="0.25">
      <c r="A7" s="434"/>
      <c r="B7" s="884"/>
      <c r="C7" s="884"/>
      <c r="D7" s="884"/>
      <c r="E7" s="884"/>
      <c r="F7" s="293"/>
      <c r="G7" s="296"/>
      <c r="H7" s="296"/>
      <c r="I7" s="296"/>
      <c r="J7" s="296"/>
      <c r="K7" s="296"/>
      <c r="L7" s="296"/>
      <c r="M7" s="296"/>
      <c r="N7" s="296"/>
      <c r="O7" s="296"/>
      <c r="P7" s="296"/>
      <c r="Q7" s="296"/>
      <c r="R7" s="296"/>
      <c r="S7" s="296"/>
      <c r="T7" s="296"/>
    </row>
    <row r="8" spans="1:20" s="92" customFormat="1" ht="23.25" customHeight="1" x14ac:dyDescent="0.25">
      <c r="A8" s="293"/>
      <c r="B8" s="327" t="s">
        <v>21</v>
      </c>
      <c r="C8" s="874" t="s">
        <v>1024</v>
      </c>
      <c r="D8" s="874"/>
      <c r="E8" s="874"/>
      <c r="F8" s="610"/>
      <c r="G8" s="385"/>
      <c r="H8" s="296"/>
      <c r="I8" s="296"/>
      <c r="J8" s="296"/>
      <c r="K8" s="296"/>
      <c r="L8" s="296"/>
      <c r="M8" s="296"/>
      <c r="N8" s="296"/>
      <c r="O8" s="296"/>
      <c r="P8" s="296"/>
      <c r="Q8" s="296"/>
      <c r="R8" s="296"/>
      <c r="S8" s="296"/>
      <c r="T8" s="296"/>
    </row>
    <row r="9" spans="1:20" s="92" customFormat="1" x14ac:dyDescent="0.25">
      <c r="A9" s="293"/>
      <c r="B9" s="451"/>
      <c r="C9" s="328"/>
      <c r="D9" s="328"/>
      <c r="E9" s="328"/>
      <c r="F9" s="302"/>
      <c r="G9" s="385"/>
      <c r="H9" s="296"/>
      <c r="I9" s="296"/>
      <c r="J9" s="296"/>
      <c r="K9" s="296"/>
      <c r="L9" s="296"/>
      <c r="M9" s="296"/>
      <c r="N9" s="296"/>
      <c r="O9" s="296"/>
      <c r="P9" s="296"/>
      <c r="Q9" s="296"/>
      <c r="R9" s="296"/>
      <c r="S9" s="296"/>
      <c r="T9" s="296"/>
    </row>
    <row r="10" spans="1:20" s="92" customFormat="1" ht="36.75" customHeight="1" x14ac:dyDescent="0.25">
      <c r="A10" s="293"/>
      <c r="B10" s="451"/>
      <c r="C10" s="328" t="s">
        <v>690</v>
      </c>
      <c r="D10" s="875" t="s">
        <v>1337</v>
      </c>
      <c r="E10" s="875"/>
      <c r="F10" s="302"/>
      <c r="G10" s="385"/>
      <c r="H10" s="296"/>
      <c r="I10" s="296"/>
      <c r="J10" s="296"/>
      <c r="K10" s="296"/>
      <c r="L10" s="296"/>
      <c r="M10" s="296"/>
      <c r="N10" s="296"/>
      <c r="O10" s="296"/>
      <c r="P10" s="296"/>
      <c r="Q10" s="296"/>
      <c r="R10" s="296"/>
      <c r="S10" s="296"/>
      <c r="T10" s="296"/>
    </row>
    <row r="11" spans="1:20" s="92" customFormat="1" ht="15" customHeight="1" x14ac:dyDescent="0.25">
      <c r="A11" s="293"/>
      <c r="B11" s="451"/>
      <c r="D11" s="876"/>
      <c r="E11" s="877"/>
      <c r="F11" s="302"/>
      <c r="G11" s="385"/>
      <c r="H11" s="296"/>
      <c r="I11" s="296"/>
      <c r="J11" s="296"/>
      <c r="K11" s="296"/>
      <c r="L11" s="296"/>
      <c r="M11" s="296"/>
      <c r="N11" s="296"/>
      <c r="O11" s="296"/>
      <c r="P11" s="296"/>
      <c r="Q11" s="296"/>
      <c r="R11" s="296"/>
      <c r="S11" s="296"/>
      <c r="T11" s="296"/>
    </row>
    <row r="12" spans="1:20" s="92" customFormat="1" ht="32.25" customHeight="1" x14ac:dyDescent="0.25">
      <c r="A12" s="293"/>
      <c r="B12" s="451"/>
      <c r="C12" s="328"/>
      <c r="D12" s="883" t="s">
        <v>1222</v>
      </c>
      <c r="E12" s="883"/>
      <c r="F12" s="302"/>
      <c r="G12" s="385"/>
      <c r="H12" s="296"/>
      <c r="I12" s="296"/>
      <c r="J12" s="296"/>
      <c r="K12" s="296"/>
      <c r="L12" s="296"/>
      <c r="M12" s="296"/>
      <c r="N12" s="296"/>
      <c r="O12" s="296"/>
      <c r="P12" s="296"/>
      <c r="Q12" s="296"/>
      <c r="R12" s="296"/>
      <c r="S12" s="296"/>
      <c r="T12" s="296"/>
    </row>
    <row r="13" spans="1:20" s="92" customFormat="1" ht="44.25" customHeight="1" x14ac:dyDescent="0.25">
      <c r="A13" s="293"/>
      <c r="B13" s="451"/>
      <c r="C13" s="328"/>
      <c r="D13" s="873" t="s">
        <v>1221</v>
      </c>
      <c r="E13" s="873"/>
      <c r="F13" s="885"/>
      <c r="G13" s="385"/>
      <c r="H13" s="296"/>
      <c r="I13" s="296"/>
      <c r="J13" s="296"/>
      <c r="K13" s="296"/>
      <c r="L13" s="296"/>
      <c r="M13" s="296"/>
      <c r="N13" s="296"/>
      <c r="O13" s="296"/>
      <c r="P13" s="296"/>
      <c r="Q13" s="296"/>
      <c r="R13" s="296"/>
      <c r="S13" s="296"/>
      <c r="T13" s="296"/>
    </row>
    <row r="14" spans="1:20" s="92" customFormat="1" ht="15" customHeight="1" x14ac:dyDescent="0.25">
      <c r="A14" s="293"/>
      <c r="B14" s="451"/>
      <c r="C14" s="328"/>
      <c r="D14" s="611"/>
      <c r="E14" s="611"/>
      <c r="F14" s="612"/>
      <c r="G14" s="385"/>
      <c r="H14" s="296"/>
      <c r="I14" s="296"/>
      <c r="J14" s="296"/>
      <c r="K14" s="296"/>
      <c r="L14" s="296"/>
      <c r="M14" s="296"/>
      <c r="N14" s="296"/>
      <c r="O14" s="296"/>
      <c r="P14" s="296"/>
      <c r="Q14" s="296"/>
      <c r="R14" s="296"/>
      <c r="S14" s="296"/>
      <c r="T14" s="296"/>
    </row>
    <row r="15" spans="1:20" s="92" customFormat="1" ht="50.1" customHeight="1" x14ac:dyDescent="0.25">
      <c r="A15" s="293"/>
      <c r="B15" s="451"/>
      <c r="C15" s="328" t="s">
        <v>691</v>
      </c>
      <c r="D15" s="880" t="s">
        <v>1527</v>
      </c>
      <c r="E15" s="880"/>
      <c r="F15" s="302"/>
      <c r="G15" s="385"/>
      <c r="H15" s="296"/>
      <c r="I15" s="296"/>
      <c r="J15" s="296"/>
      <c r="K15" s="296"/>
      <c r="L15" s="296"/>
      <c r="M15" s="296"/>
      <c r="N15" s="296"/>
      <c r="O15" s="296"/>
      <c r="P15" s="296"/>
      <c r="Q15" s="296"/>
      <c r="R15" s="296"/>
      <c r="S15" s="296"/>
      <c r="T15" s="296"/>
    </row>
    <row r="16" spans="1:20" s="92" customFormat="1" ht="15" customHeight="1" x14ac:dyDescent="0.25">
      <c r="A16" s="293"/>
      <c r="B16" s="451"/>
      <c r="D16" s="876"/>
      <c r="E16" s="877"/>
      <c r="F16" s="302"/>
      <c r="G16" s="385"/>
      <c r="H16" s="296"/>
      <c r="I16" s="296"/>
      <c r="J16" s="296"/>
      <c r="K16" s="296"/>
      <c r="L16" s="296"/>
      <c r="M16" s="296"/>
      <c r="N16" s="296"/>
      <c r="O16" s="296"/>
      <c r="P16" s="296"/>
      <c r="Q16" s="296"/>
      <c r="R16" s="296"/>
      <c r="S16" s="296"/>
      <c r="T16" s="296"/>
    </row>
    <row r="17" spans="1:20" s="92" customFormat="1" ht="15" customHeight="1" x14ac:dyDescent="0.25">
      <c r="A17" s="293"/>
      <c r="B17" s="451"/>
      <c r="C17" s="328"/>
      <c r="D17" s="881" t="s">
        <v>1526</v>
      </c>
      <c r="E17" s="881"/>
      <c r="F17" s="882"/>
      <c r="G17" s="385"/>
      <c r="H17" s="296"/>
      <c r="I17" s="296"/>
      <c r="J17" s="296"/>
      <c r="K17" s="296"/>
      <c r="L17" s="296"/>
      <c r="M17" s="296"/>
      <c r="N17" s="296"/>
      <c r="O17" s="296"/>
      <c r="P17" s="296"/>
      <c r="Q17" s="296"/>
      <c r="R17" s="296"/>
      <c r="S17" s="296"/>
      <c r="T17" s="296"/>
    </row>
    <row r="18" spans="1:20" s="92" customFormat="1" ht="15" customHeight="1" x14ac:dyDescent="0.25">
      <c r="A18" s="293"/>
      <c r="B18" s="451"/>
      <c r="C18" s="328"/>
      <c r="D18" s="328"/>
      <c r="E18" s="328"/>
      <c r="F18" s="302"/>
      <c r="G18" s="385"/>
      <c r="H18" s="296"/>
      <c r="I18" s="296"/>
      <c r="J18" s="296"/>
      <c r="K18" s="296"/>
      <c r="L18" s="296"/>
      <c r="M18" s="296"/>
      <c r="N18" s="296"/>
      <c r="O18" s="296"/>
      <c r="P18" s="296"/>
      <c r="Q18" s="296"/>
      <c r="R18" s="296"/>
      <c r="S18" s="296"/>
      <c r="T18" s="296"/>
    </row>
    <row r="19" spans="1:20" s="92" customFormat="1" ht="37.5" customHeight="1" x14ac:dyDescent="0.25">
      <c r="A19" s="293"/>
      <c r="B19" s="451"/>
      <c r="C19" s="328" t="s">
        <v>692</v>
      </c>
      <c r="D19" s="875" t="s">
        <v>1226</v>
      </c>
      <c r="E19" s="875"/>
      <c r="F19" s="302"/>
      <c r="G19" s="385"/>
      <c r="H19" s="296"/>
      <c r="I19" s="296"/>
      <c r="J19" s="296"/>
      <c r="K19" s="296"/>
      <c r="L19" s="296"/>
      <c r="M19" s="296"/>
      <c r="N19" s="296"/>
      <c r="O19" s="296"/>
      <c r="P19" s="296"/>
      <c r="Q19" s="296"/>
      <c r="R19" s="296"/>
      <c r="S19" s="296"/>
      <c r="T19" s="296"/>
    </row>
    <row r="20" spans="1:20" s="92" customFormat="1" ht="15" customHeight="1" x14ac:dyDescent="0.25">
      <c r="A20" s="293"/>
      <c r="B20" s="451"/>
      <c r="D20" s="876"/>
      <c r="E20" s="877"/>
      <c r="F20" s="302"/>
      <c r="G20" s="385"/>
      <c r="H20" s="296"/>
      <c r="I20" s="296"/>
      <c r="J20" s="296"/>
      <c r="K20" s="296"/>
      <c r="L20" s="296"/>
      <c r="M20" s="296"/>
      <c r="N20" s="296"/>
      <c r="O20" s="296"/>
      <c r="P20" s="296"/>
      <c r="Q20" s="296"/>
      <c r="R20" s="296"/>
      <c r="S20" s="296"/>
      <c r="T20" s="296"/>
    </row>
    <row r="21" spans="1:20" s="92" customFormat="1" ht="15" customHeight="1" x14ac:dyDescent="0.25">
      <c r="A21" s="293"/>
      <c r="B21" s="451"/>
      <c r="C21" s="328"/>
      <c r="D21" s="878" t="s">
        <v>1224</v>
      </c>
      <c r="E21" s="878"/>
      <c r="F21" s="879"/>
      <c r="G21" s="296"/>
      <c r="H21" s="296"/>
      <c r="I21" s="296"/>
      <c r="J21" s="296"/>
      <c r="K21" s="296"/>
      <c r="L21" s="296"/>
      <c r="M21" s="296"/>
      <c r="N21" s="296"/>
      <c r="O21" s="296"/>
      <c r="P21" s="296"/>
      <c r="Q21" s="296"/>
      <c r="R21" s="296"/>
      <c r="S21" s="296"/>
      <c r="T21" s="296"/>
    </row>
    <row r="22" spans="1:20" s="92" customFormat="1" ht="15" customHeight="1" x14ac:dyDescent="0.25">
      <c r="A22" s="293"/>
      <c r="B22" s="451"/>
      <c r="C22" s="328"/>
      <c r="D22" s="328"/>
      <c r="E22" s="328"/>
      <c r="F22" s="302"/>
      <c r="G22" s="296"/>
      <c r="H22" s="296"/>
      <c r="I22" s="296"/>
      <c r="J22" s="296"/>
      <c r="K22" s="296"/>
      <c r="L22" s="296"/>
      <c r="M22" s="296"/>
      <c r="N22" s="296"/>
      <c r="O22" s="296"/>
      <c r="P22" s="296"/>
      <c r="Q22" s="296"/>
      <c r="R22" s="296"/>
      <c r="S22" s="296"/>
      <c r="T22" s="296"/>
    </row>
    <row r="23" spans="1:20" s="92" customFormat="1" ht="34.5" customHeight="1" x14ac:dyDescent="0.25">
      <c r="A23" s="293"/>
      <c r="B23" s="451"/>
      <c r="C23" s="328" t="s">
        <v>31</v>
      </c>
      <c r="D23" s="875" t="s">
        <v>1150</v>
      </c>
      <c r="E23" s="875"/>
      <c r="F23" s="302"/>
      <c r="G23" s="296"/>
      <c r="H23" s="296"/>
      <c r="I23" s="296"/>
      <c r="J23" s="296"/>
      <c r="K23" s="296"/>
      <c r="L23" s="296"/>
      <c r="M23" s="296"/>
      <c r="N23" s="296"/>
      <c r="O23" s="296"/>
      <c r="P23" s="296"/>
      <c r="Q23" s="296"/>
      <c r="R23" s="296"/>
      <c r="S23" s="296"/>
      <c r="T23" s="296"/>
    </row>
    <row r="24" spans="1:20" s="92" customFormat="1" ht="15" customHeight="1" x14ac:dyDescent="0.25">
      <c r="A24" s="293"/>
      <c r="B24" s="451"/>
      <c r="D24" s="876"/>
      <c r="E24" s="877"/>
      <c r="F24" s="302"/>
      <c r="G24" s="296"/>
      <c r="H24" s="296"/>
      <c r="I24" s="296"/>
      <c r="J24" s="296"/>
      <c r="K24" s="296"/>
      <c r="L24" s="296"/>
      <c r="M24" s="296"/>
      <c r="N24" s="296"/>
      <c r="O24" s="296"/>
      <c r="P24" s="296"/>
      <c r="Q24" s="296"/>
      <c r="R24" s="296"/>
      <c r="S24" s="296"/>
      <c r="T24" s="296"/>
    </row>
    <row r="25" spans="1:20" s="92" customFormat="1" ht="15" customHeight="1" x14ac:dyDescent="0.25">
      <c r="A25" s="293"/>
      <c r="B25" s="452"/>
      <c r="C25" s="613"/>
      <c r="D25" s="613"/>
      <c r="E25" s="613"/>
      <c r="F25" s="305"/>
      <c r="G25" s="296"/>
      <c r="H25" s="296"/>
      <c r="I25" s="296"/>
      <c r="J25" s="296"/>
      <c r="K25" s="296"/>
      <c r="L25" s="296"/>
      <c r="M25" s="296"/>
      <c r="N25" s="296"/>
      <c r="O25" s="296"/>
      <c r="P25" s="296"/>
      <c r="Q25" s="296"/>
      <c r="R25" s="296"/>
      <c r="S25" s="296"/>
      <c r="T25" s="296"/>
    </row>
    <row r="26" spans="1:20" s="92" customFormat="1" ht="15" customHeight="1" x14ac:dyDescent="0.25">
      <c r="A26" s="293"/>
      <c r="B26" s="328"/>
      <c r="C26" s="328"/>
      <c r="D26" s="328"/>
      <c r="E26" s="328"/>
      <c r="F26" s="293"/>
      <c r="G26" s="296"/>
      <c r="H26" s="296"/>
      <c r="I26" s="296"/>
      <c r="J26" s="296"/>
      <c r="K26" s="296"/>
      <c r="L26" s="296"/>
      <c r="M26" s="296"/>
      <c r="N26" s="296"/>
      <c r="O26" s="296"/>
      <c r="P26" s="296"/>
      <c r="Q26" s="296"/>
      <c r="R26" s="296"/>
      <c r="S26" s="296"/>
      <c r="T26" s="296"/>
    </row>
    <row r="27" spans="1:20" s="92" customFormat="1" ht="33" customHeight="1" x14ac:dyDescent="0.25">
      <c r="A27" s="293"/>
      <c r="B27" s="327" t="s">
        <v>22</v>
      </c>
      <c r="C27" s="874" t="s">
        <v>867</v>
      </c>
      <c r="D27" s="874"/>
      <c r="E27" s="874"/>
      <c r="F27" s="610"/>
      <c r="G27" s="385"/>
      <c r="H27" s="296"/>
      <c r="I27" s="296"/>
      <c r="J27" s="296"/>
      <c r="K27" s="296"/>
      <c r="L27" s="296"/>
      <c r="M27" s="296"/>
      <c r="N27" s="296"/>
      <c r="O27" s="296"/>
      <c r="P27" s="296"/>
      <c r="Q27" s="296"/>
      <c r="R27" s="296"/>
      <c r="S27" s="296"/>
      <c r="T27" s="296"/>
    </row>
    <row r="28" spans="1:20" s="92" customFormat="1" x14ac:dyDescent="0.25">
      <c r="A28" s="293"/>
      <c r="B28" s="451"/>
      <c r="C28" s="328"/>
      <c r="D28" s="328"/>
      <c r="E28" s="328"/>
      <c r="F28" s="302"/>
      <c r="G28" s="385"/>
      <c r="H28" s="296"/>
      <c r="I28" s="296"/>
      <c r="J28" s="296"/>
      <c r="K28" s="296"/>
      <c r="L28" s="296"/>
      <c r="M28" s="296"/>
      <c r="N28" s="296"/>
      <c r="O28" s="296"/>
      <c r="P28" s="296"/>
      <c r="Q28" s="296"/>
      <c r="R28" s="296"/>
      <c r="S28" s="296"/>
      <c r="T28" s="296"/>
    </row>
    <row r="29" spans="1:20" s="92" customFormat="1" ht="15.75" customHeight="1" x14ac:dyDescent="0.25">
      <c r="A29" s="293"/>
      <c r="B29" s="451"/>
      <c r="C29" s="328" t="s">
        <v>694</v>
      </c>
      <c r="D29" s="888" t="s">
        <v>729</v>
      </c>
      <c r="E29" s="888"/>
      <c r="F29" s="302"/>
      <c r="G29" s="385"/>
      <c r="H29" s="296"/>
      <c r="I29" s="296"/>
      <c r="J29" s="296"/>
      <c r="K29" s="296"/>
      <c r="L29" s="296"/>
      <c r="M29" s="296"/>
      <c r="N29" s="296"/>
      <c r="O29" s="296"/>
      <c r="P29" s="296"/>
      <c r="Q29" s="296"/>
      <c r="R29" s="296"/>
      <c r="S29" s="296"/>
      <c r="T29" s="296"/>
    </row>
    <row r="30" spans="1:20" s="92" customFormat="1" ht="15" customHeight="1" x14ac:dyDescent="0.25">
      <c r="A30" s="293"/>
      <c r="B30" s="451"/>
      <c r="D30" s="889"/>
      <c r="E30" s="890"/>
      <c r="F30" s="302"/>
      <c r="G30" s="385"/>
      <c r="H30" s="296"/>
      <c r="I30" s="296"/>
      <c r="J30" s="296"/>
      <c r="K30" s="296"/>
      <c r="L30" s="296"/>
      <c r="M30" s="296"/>
      <c r="N30" s="296"/>
      <c r="O30" s="296"/>
      <c r="P30" s="296"/>
      <c r="Q30" s="296"/>
      <c r="R30" s="296"/>
      <c r="S30" s="296"/>
      <c r="T30" s="296"/>
    </row>
    <row r="31" spans="1:20" s="92" customFormat="1" ht="30" customHeight="1" x14ac:dyDescent="0.25">
      <c r="A31" s="293"/>
      <c r="B31" s="451"/>
      <c r="C31" s="328"/>
      <c r="D31" s="883" t="s">
        <v>1222</v>
      </c>
      <c r="E31" s="883"/>
      <c r="F31" s="302"/>
      <c r="G31" s="385"/>
      <c r="H31" s="296"/>
      <c r="I31" s="296"/>
      <c r="J31" s="296"/>
      <c r="K31" s="296"/>
      <c r="L31" s="296"/>
      <c r="M31" s="296"/>
      <c r="N31" s="296"/>
      <c r="O31" s="296"/>
      <c r="P31" s="296"/>
      <c r="Q31" s="296"/>
      <c r="R31" s="296"/>
      <c r="S31" s="296"/>
      <c r="T31" s="296"/>
    </row>
    <row r="32" spans="1:20" s="92" customFormat="1" ht="61.5" customHeight="1" x14ac:dyDescent="0.25">
      <c r="A32" s="293"/>
      <c r="B32" s="451"/>
      <c r="C32" s="328"/>
      <c r="D32" s="873" t="s">
        <v>1221</v>
      </c>
      <c r="E32" s="873"/>
      <c r="F32" s="302"/>
      <c r="G32" s="385"/>
      <c r="H32" s="296"/>
      <c r="I32" s="296"/>
      <c r="J32" s="296"/>
      <c r="K32" s="296"/>
      <c r="L32" s="296"/>
      <c r="M32" s="296"/>
      <c r="N32" s="296"/>
      <c r="O32" s="296"/>
      <c r="P32" s="296"/>
      <c r="Q32" s="296"/>
      <c r="R32" s="296"/>
      <c r="S32" s="296"/>
      <c r="T32" s="296"/>
    </row>
    <row r="33" spans="1:20" s="92" customFormat="1" ht="35.1" customHeight="1" x14ac:dyDescent="0.25">
      <c r="A33" s="293"/>
      <c r="B33" s="451"/>
      <c r="C33" s="328" t="s">
        <v>695</v>
      </c>
      <c r="D33" s="891" t="s">
        <v>1528</v>
      </c>
      <c r="E33" s="891"/>
      <c r="F33" s="302"/>
      <c r="G33" s="385"/>
      <c r="H33" s="296"/>
      <c r="I33" s="296"/>
      <c r="J33" s="296"/>
      <c r="K33" s="296"/>
      <c r="L33" s="296"/>
      <c r="M33" s="296"/>
      <c r="N33" s="296"/>
      <c r="O33" s="296"/>
      <c r="P33" s="296"/>
      <c r="Q33" s="296"/>
      <c r="R33" s="296"/>
      <c r="S33" s="296"/>
      <c r="T33" s="296"/>
    </row>
    <row r="34" spans="1:20" s="92" customFormat="1" ht="15" customHeight="1" x14ac:dyDescent="0.25">
      <c r="A34" s="293"/>
      <c r="B34" s="451"/>
      <c r="D34" s="889"/>
      <c r="E34" s="890"/>
      <c r="F34" s="302"/>
      <c r="G34" s="385"/>
      <c r="H34" s="296"/>
      <c r="I34" s="296"/>
      <c r="J34" s="296"/>
      <c r="K34" s="296"/>
      <c r="L34" s="296"/>
      <c r="M34" s="296"/>
      <c r="N34" s="296"/>
      <c r="O34" s="296"/>
      <c r="P34" s="296"/>
      <c r="Q34" s="296"/>
      <c r="R34" s="296"/>
      <c r="S34" s="296"/>
      <c r="T34" s="296"/>
    </row>
    <row r="35" spans="1:20" s="92" customFormat="1" ht="15" customHeight="1" x14ac:dyDescent="0.25">
      <c r="A35" s="293"/>
      <c r="B35" s="451"/>
      <c r="C35" s="328"/>
      <c r="D35" s="881" t="s">
        <v>1526</v>
      </c>
      <c r="E35" s="881"/>
      <c r="F35" s="882"/>
      <c r="G35" s="385"/>
      <c r="H35" s="296"/>
      <c r="I35" s="296"/>
      <c r="J35" s="296"/>
      <c r="K35" s="296"/>
      <c r="L35" s="296"/>
      <c r="M35" s="296"/>
      <c r="N35" s="296"/>
      <c r="O35" s="296"/>
      <c r="P35" s="296"/>
      <c r="Q35" s="296"/>
      <c r="R35" s="296"/>
      <c r="S35" s="296"/>
      <c r="T35" s="296"/>
    </row>
    <row r="36" spans="1:20" s="92" customFormat="1" ht="15" customHeight="1" x14ac:dyDescent="0.25">
      <c r="A36" s="293"/>
      <c r="B36" s="451"/>
      <c r="C36" s="328"/>
      <c r="D36" s="328"/>
      <c r="E36" s="328"/>
      <c r="F36" s="302"/>
      <c r="G36" s="385"/>
      <c r="H36" s="296"/>
      <c r="I36" s="296"/>
      <c r="J36" s="296"/>
      <c r="K36" s="296"/>
      <c r="L36" s="296"/>
      <c r="M36" s="296"/>
      <c r="N36" s="296"/>
      <c r="O36" s="296"/>
      <c r="P36" s="296"/>
      <c r="Q36" s="296"/>
      <c r="R36" s="296"/>
      <c r="S36" s="296"/>
      <c r="T36" s="296"/>
    </row>
    <row r="37" spans="1:20" s="92" customFormat="1" ht="15" customHeight="1" x14ac:dyDescent="0.25">
      <c r="A37" s="293"/>
      <c r="B37" s="451"/>
      <c r="C37" s="328" t="s">
        <v>696</v>
      </c>
      <c r="D37" s="888" t="s">
        <v>1223</v>
      </c>
      <c r="E37" s="888"/>
      <c r="F37" s="302"/>
      <c r="G37" s="385"/>
      <c r="H37" s="296"/>
      <c r="I37" s="296"/>
      <c r="J37" s="296"/>
      <c r="K37" s="296"/>
      <c r="L37" s="296"/>
      <c r="M37" s="296"/>
      <c r="N37" s="296"/>
      <c r="O37" s="296"/>
      <c r="P37" s="296"/>
      <c r="Q37" s="296"/>
      <c r="R37" s="296"/>
      <c r="S37" s="296"/>
      <c r="T37" s="296"/>
    </row>
    <row r="38" spans="1:20" s="92" customFormat="1" ht="15" customHeight="1" x14ac:dyDescent="0.25">
      <c r="A38" s="293"/>
      <c r="B38" s="451"/>
      <c r="D38" s="889"/>
      <c r="E38" s="890"/>
      <c r="F38" s="302"/>
      <c r="G38" s="385"/>
      <c r="H38" s="296"/>
      <c r="I38" s="296"/>
      <c r="J38" s="296"/>
      <c r="K38" s="296"/>
      <c r="L38" s="296"/>
      <c r="M38" s="296"/>
      <c r="N38" s="296"/>
      <c r="O38" s="296"/>
      <c r="P38" s="296"/>
      <c r="Q38" s="296"/>
      <c r="R38" s="296"/>
      <c r="S38" s="296"/>
      <c r="T38" s="296"/>
    </row>
    <row r="39" spans="1:20" s="92" customFormat="1" ht="15" customHeight="1" x14ac:dyDescent="0.25">
      <c r="A39" s="293"/>
      <c r="B39" s="451"/>
      <c r="C39" s="328"/>
      <c r="D39" s="878" t="s">
        <v>1224</v>
      </c>
      <c r="E39" s="878"/>
      <c r="F39" s="879"/>
      <c r="G39" s="296"/>
      <c r="H39" s="296"/>
      <c r="I39" s="296"/>
      <c r="J39" s="296"/>
      <c r="K39" s="296"/>
      <c r="L39" s="296"/>
      <c r="M39" s="296"/>
      <c r="N39" s="296"/>
      <c r="O39" s="296"/>
      <c r="P39" s="296"/>
      <c r="Q39" s="296"/>
      <c r="R39" s="296"/>
      <c r="S39" s="296"/>
      <c r="T39" s="296"/>
    </row>
    <row r="40" spans="1:20" s="92" customFormat="1" ht="15" customHeight="1" x14ac:dyDescent="0.25">
      <c r="A40" s="293"/>
      <c r="B40" s="451"/>
      <c r="C40" s="328"/>
      <c r="D40" s="328"/>
      <c r="E40" s="328"/>
      <c r="F40" s="302"/>
      <c r="G40" s="296"/>
      <c r="H40" s="296"/>
      <c r="I40" s="296"/>
      <c r="J40" s="296"/>
      <c r="K40" s="296"/>
      <c r="L40" s="296"/>
      <c r="M40" s="296"/>
      <c r="N40" s="296"/>
      <c r="O40" s="296"/>
      <c r="P40" s="296"/>
      <c r="Q40" s="296"/>
      <c r="R40" s="296"/>
      <c r="S40" s="296"/>
      <c r="T40" s="296"/>
    </row>
    <row r="41" spans="1:20" s="92" customFormat="1" ht="23.25" customHeight="1" x14ac:dyDescent="0.25">
      <c r="A41" s="293"/>
      <c r="B41" s="451"/>
      <c r="C41" s="328" t="s">
        <v>688</v>
      </c>
      <c r="D41" s="888" t="s">
        <v>730</v>
      </c>
      <c r="E41" s="888"/>
      <c r="F41" s="302"/>
      <c r="G41" s="296"/>
      <c r="H41" s="296"/>
      <c r="I41" s="296"/>
      <c r="J41" s="296"/>
      <c r="K41" s="296"/>
      <c r="L41" s="296"/>
      <c r="M41" s="296"/>
      <c r="N41" s="296"/>
      <c r="O41" s="296"/>
      <c r="P41" s="296"/>
      <c r="Q41" s="296"/>
      <c r="R41" s="296"/>
      <c r="S41" s="296"/>
      <c r="T41" s="296"/>
    </row>
    <row r="42" spans="1:20" s="92" customFormat="1" ht="15" customHeight="1" x14ac:dyDescent="0.25">
      <c r="A42" s="293"/>
      <c r="B42" s="451"/>
      <c r="D42" s="889"/>
      <c r="E42" s="890"/>
      <c r="F42" s="302"/>
      <c r="G42" s="296"/>
      <c r="H42" s="296"/>
      <c r="I42" s="296"/>
      <c r="J42" s="296"/>
      <c r="K42" s="296"/>
      <c r="L42" s="296"/>
      <c r="M42" s="296"/>
      <c r="N42" s="296"/>
      <c r="O42" s="296"/>
      <c r="P42" s="296"/>
      <c r="Q42" s="296"/>
      <c r="R42" s="296"/>
      <c r="S42" s="296"/>
      <c r="T42" s="296"/>
    </row>
    <row r="43" spans="1:20" s="92" customFormat="1" ht="15" customHeight="1" x14ac:dyDescent="0.25">
      <c r="A43" s="293"/>
      <c r="B43" s="452"/>
      <c r="C43" s="613"/>
      <c r="D43" s="613"/>
      <c r="E43" s="613"/>
      <c r="F43" s="305"/>
      <c r="G43" s="296"/>
      <c r="H43" s="296"/>
      <c r="I43" s="296"/>
      <c r="J43" s="296"/>
      <c r="K43" s="296"/>
      <c r="L43" s="296"/>
      <c r="M43" s="296"/>
      <c r="N43" s="296"/>
      <c r="O43" s="296"/>
      <c r="P43" s="296"/>
      <c r="Q43" s="296"/>
      <c r="R43" s="296"/>
      <c r="S43" s="296"/>
      <c r="T43" s="296"/>
    </row>
    <row r="44" spans="1:20" s="92" customFormat="1" ht="15" customHeight="1" x14ac:dyDescent="0.25">
      <c r="A44" s="293"/>
      <c r="B44" s="328"/>
      <c r="C44" s="328"/>
      <c r="D44" s="328"/>
      <c r="E44" s="328"/>
      <c r="F44" s="293"/>
      <c r="G44" s="296"/>
      <c r="H44" s="296"/>
      <c r="I44" s="296"/>
      <c r="J44" s="296"/>
      <c r="K44" s="296"/>
      <c r="L44" s="296"/>
      <c r="M44" s="296"/>
      <c r="N44" s="296"/>
      <c r="O44" s="296"/>
      <c r="P44" s="296"/>
      <c r="Q44" s="296"/>
      <c r="R44" s="296"/>
      <c r="S44" s="296"/>
      <c r="T44" s="296"/>
    </row>
    <row r="45" spans="1:20" s="92" customFormat="1" ht="24" customHeight="1" x14ac:dyDescent="0.25">
      <c r="A45" s="293"/>
      <c r="B45" s="327" t="s">
        <v>23</v>
      </c>
      <c r="C45" s="892" t="s">
        <v>701</v>
      </c>
      <c r="D45" s="892"/>
      <c r="E45" s="892"/>
      <c r="F45" s="610"/>
      <c r="G45" s="385"/>
      <c r="H45" s="296"/>
      <c r="I45" s="296"/>
      <c r="J45" s="296"/>
      <c r="K45" s="296"/>
      <c r="L45" s="296"/>
      <c r="M45" s="296"/>
      <c r="N45" s="296"/>
      <c r="O45" s="296"/>
      <c r="P45" s="296"/>
      <c r="Q45" s="296"/>
      <c r="R45" s="296"/>
      <c r="S45" s="296"/>
      <c r="T45" s="296"/>
    </row>
    <row r="46" spans="1:20" s="92" customFormat="1" x14ac:dyDescent="0.25">
      <c r="A46" s="293"/>
      <c r="B46" s="451"/>
      <c r="C46" s="328"/>
      <c r="D46" s="328"/>
      <c r="E46" s="328"/>
      <c r="F46" s="302"/>
      <c r="G46" s="385"/>
      <c r="H46" s="296"/>
      <c r="I46" s="296"/>
      <c r="J46" s="296"/>
      <c r="K46" s="296"/>
      <c r="L46" s="296"/>
      <c r="M46" s="296"/>
      <c r="N46" s="296"/>
      <c r="O46" s="296"/>
      <c r="P46" s="296"/>
      <c r="Q46" s="296"/>
      <c r="R46" s="296"/>
      <c r="S46" s="296"/>
      <c r="T46" s="296"/>
    </row>
    <row r="47" spans="1:20" s="92" customFormat="1" ht="15.75" customHeight="1" x14ac:dyDescent="0.25">
      <c r="A47" s="293"/>
      <c r="B47" s="451"/>
      <c r="C47" s="328" t="s">
        <v>697</v>
      </c>
      <c r="D47" s="888" t="s">
        <v>729</v>
      </c>
      <c r="E47" s="888"/>
      <c r="F47" s="302"/>
      <c r="G47" s="385"/>
      <c r="H47" s="296"/>
      <c r="I47" s="296"/>
      <c r="J47" s="296"/>
      <c r="K47" s="296"/>
      <c r="L47" s="296"/>
      <c r="M47" s="296"/>
      <c r="N47" s="296"/>
      <c r="O47" s="296"/>
      <c r="P47" s="296"/>
      <c r="Q47" s="296"/>
      <c r="R47" s="296"/>
      <c r="S47" s="296"/>
      <c r="T47" s="296"/>
    </row>
    <row r="48" spans="1:20" s="92" customFormat="1" ht="15" customHeight="1" x14ac:dyDescent="0.25">
      <c r="A48" s="293"/>
      <c r="B48" s="451"/>
      <c r="D48" s="889"/>
      <c r="E48" s="890"/>
      <c r="F48" s="302"/>
      <c r="G48" s="385"/>
      <c r="H48" s="296"/>
      <c r="I48" s="296"/>
      <c r="J48" s="296"/>
      <c r="K48" s="296"/>
      <c r="L48" s="296"/>
      <c r="M48" s="296"/>
      <c r="N48" s="296"/>
      <c r="O48" s="296"/>
      <c r="P48" s="296"/>
      <c r="Q48" s="296"/>
      <c r="R48" s="296"/>
      <c r="S48" s="296"/>
      <c r="T48" s="296"/>
    </row>
    <row r="49" spans="1:20" s="92" customFormat="1" ht="32.25" customHeight="1" x14ac:dyDescent="0.25">
      <c r="A49" s="293"/>
      <c r="B49" s="451"/>
      <c r="C49" s="328"/>
      <c r="D49" s="883" t="s">
        <v>1222</v>
      </c>
      <c r="E49" s="883"/>
      <c r="F49" s="302"/>
      <c r="G49" s="385"/>
      <c r="H49" s="296"/>
      <c r="I49" s="296"/>
      <c r="J49" s="296"/>
      <c r="K49" s="296"/>
      <c r="L49" s="296"/>
      <c r="M49" s="296"/>
      <c r="N49" s="296"/>
      <c r="O49" s="296"/>
      <c r="P49" s="296"/>
      <c r="Q49" s="296"/>
      <c r="R49" s="296"/>
      <c r="S49" s="296"/>
      <c r="T49" s="296"/>
    </row>
    <row r="50" spans="1:20" s="92" customFormat="1" ht="57.75" customHeight="1" x14ac:dyDescent="0.25">
      <c r="A50" s="293"/>
      <c r="B50" s="451"/>
      <c r="C50" s="328"/>
      <c r="D50" s="873" t="s">
        <v>1221</v>
      </c>
      <c r="E50" s="873"/>
      <c r="F50" s="302"/>
      <c r="G50" s="385"/>
      <c r="H50" s="296"/>
      <c r="I50" s="296"/>
      <c r="J50" s="296"/>
      <c r="K50" s="296"/>
      <c r="L50" s="296"/>
      <c r="M50" s="296"/>
      <c r="N50" s="296"/>
      <c r="O50" s="296"/>
      <c r="P50" s="296"/>
      <c r="Q50" s="296"/>
      <c r="R50" s="296"/>
      <c r="S50" s="296"/>
      <c r="T50" s="296"/>
    </row>
    <row r="51" spans="1:20" s="92" customFormat="1" ht="35.1" customHeight="1" x14ac:dyDescent="0.25">
      <c r="A51" s="293"/>
      <c r="B51" s="451"/>
      <c r="C51" s="328" t="s">
        <v>698</v>
      </c>
      <c r="D51" s="891" t="s">
        <v>1528</v>
      </c>
      <c r="E51" s="891"/>
      <c r="F51" s="302"/>
      <c r="G51" s="385"/>
      <c r="H51" s="296"/>
      <c r="I51" s="296"/>
      <c r="J51" s="296"/>
      <c r="K51" s="296"/>
      <c r="L51" s="296"/>
      <c r="M51" s="296"/>
      <c r="N51" s="296"/>
      <c r="O51" s="296"/>
      <c r="P51" s="296"/>
      <c r="Q51" s="296"/>
      <c r="R51" s="296"/>
      <c r="S51" s="296"/>
      <c r="T51" s="296"/>
    </row>
    <row r="52" spans="1:20" s="92" customFormat="1" ht="15" customHeight="1" x14ac:dyDescent="0.25">
      <c r="A52" s="293"/>
      <c r="B52" s="451"/>
      <c r="D52" s="889"/>
      <c r="E52" s="890"/>
      <c r="F52" s="302"/>
      <c r="G52" s="385"/>
      <c r="H52" s="296"/>
      <c r="I52" s="296"/>
      <c r="J52" s="296"/>
      <c r="K52" s="296"/>
      <c r="L52" s="296"/>
      <c r="M52" s="296"/>
      <c r="N52" s="296"/>
      <c r="O52" s="296"/>
      <c r="P52" s="296"/>
      <c r="Q52" s="296"/>
      <c r="R52" s="296"/>
      <c r="S52" s="296"/>
      <c r="T52" s="296"/>
    </row>
    <row r="53" spans="1:20" s="92" customFormat="1" ht="18.75" customHeight="1" x14ac:dyDescent="0.25">
      <c r="A53" s="293"/>
      <c r="B53" s="451"/>
      <c r="C53" s="614"/>
      <c r="D53" s="881" t="s">
        <v>1526</v>
      </c>
      <c r="E53" s="881"/>
      <c r="F53" s="882"/>
      <c r="G53" s="385"/>
      <c r="H53" s="296"/>
      <c r="I53" s="296"/>
      <c r="J53" s="296"/>
      <c r="K53" s="296"/>
      <c r="L53" s="296"/>
      <c r="M53" s="296"/>
      <c r="N53" s="296"/>
      <c r="O53" s="296"/>
      <c r="P53" s="296"/>
      <c r="Q53" s="296"/>
      <c r="R53" s="296"/>
      <c r="S53" s="296"/>
      <c r="T53" s="296"/>
    </row>
    <row r="54" spans="1:20" s="92" customFormat="1" ht="15" customHeight="1" x14ac:dyDescent="0.25">
      <c r="A54" s="293"/>
      <c r="B54" s="451"/>
      <c r="C54" s="328"/>
      <c r="D54" s="328"/>
      <c r="E54" s="328"/>
      <c r="F54" s="302"/>
      <c r="G54" s="385"/>
      <c r="H54" s="296"/>
      <c r="I54" s="296"/>
      <c r="J54" s="296"/>
      <c r="K54" s="296"/>
      <c r="L54" s="296"/>
      <c r="M54" s="296"/>
      <c r="N54" s="296"/>
      <c r="O54" s="296"/>
      <c r="P54" s="296"/>
      <c r="Q54" s="296"/>
      <c r="R54" s="296"/>
      <c r="S54" s="296"/>
      <c r="T54" s="296"/>
    </row>
    <row r="55" spans="1:20" s="92" customFormat="1" ht="15" customHeight="1" x14ac:dyDescent="0.25">
      <c r="A55" s="293"/>
      <c r="B55" s="451"/>
      <c r="C55" s="328" t="s">
        <v>699</v>
      </c>
      <c r="D55" s="888" t="s">
        <v>1225</v>
      </c>
      <c r="E55" s="888"/>
      <c r="F55" s="302"/>
      <c r="G55" s="385"/>
      <c r="H55" s="296"/>
      <c r="I55" s="296"/>
      <c r="J55" s="296"/>
      <c r="K55" s="296"/>
      <c r="L55" s="296"/>
      <c r="M55" s="296"/>
      <c r="N55" s="296"/>
      <c r="O55" s="296"/>
      <c r="P55" s="296"/>
      <c r="Q55" s="296"/>
      <c r="R55" s="296"/>
      <c r="S55" s="296"/>
      <c r="T55" s="296"/>
    </row>
    <row r="56" spans="1:20" s="92" customFormat="1" ht="15" customHeight="1" x14ac:dyDescent="0.25">
      <c r="A56" s="293"/>
      <c r="B56" s="451"/>
      <c r="D56" s="889"/>
      <c r="E56" s="890"/>
      <c r="F56" s="302"/>
      <c r="G56" s="385"/>
      <c r="H56" s="296"/>
      <c r="I56" s="296"/>
      <c r="J56" s="296"/>
      <c r="K56" s="296"/>
      <c r="L56" s="296"/>
      <c r="M56" s="296"/>
      <c r="N56" s="296"/>
      <c r="O56" s="296"/>
      <c r="P56" s="296"/>
      <c r="Q56" s="296"/>
      <c r="R56" s="296"/>
      <c r="S56" s="296"/>
      <c r="T56" s="296"/>
    </row>
    <row r="57" spans="1:20" s="92" customFormat="1" ht="22.5" customHeight="1" x14ac:dyDescent="0.25">
      <c r="A57" s="293"/>
      <c r="B57" s="451"/>
      <c r="C57" s="614"/>
      <c r="D57" s="878" t="s">
        <v>1224</v>
      </c>
      <c r="E57" s="878"/>
      <c r="F57" s="879"/>
      <c r="G57" s="296"/>
      <c r="H57" s="296"/>
      <c r="I57" s="296"/>
      <c r="J57" s="296"/>
      <c r="K57" s="296"/>
      <c r="L57" s="296"/>
      <c r="M57" s="296"/>
      <c r="N57" s="296"/>
      <c r="O57" s="296"/>
      <c r="P57" s="296"/>
      <c r="Q57" s="296"/>
      <c r="R57" s="296"/>
      <c r="S57" s="296"/>
      <c r="T57" s="296"/>
    </row>
    <row r="58" spans="1:20" s="92" customFormat="1" ht="15" customHeight="1" x14ac:dyDescent="0.25">
      <c r="A58" s="293"/>
      <c r="B58" s="451"/>
      <c r="C58" s="328"/>
      <c r="D58" s="328"/>
      <c r="E58" s="328"/>
      <c r="F58" s="302"/>
      <c r="G58" s="296"/>
      <c r="H58" s="296"/>
      <c r="I58" s="296"/>
      <c r="J58" s="296"/>
      <c r="K58" s="296"/>
      <c r="L58" s="296"/>
      <c r="M58" s="296"/>
      <c r="N58" s="296"/>
      <c r="O58" s="296"/>
      <c r="P58" s="296"/>
      <c r="Q58" s="296"/>
      <c r="R58" s="296"/>
      <c r="S58" s="296"/>
      <c r="T58" s="296"/>
    </row>
    <row r="59" spans="1:20" s="92" customFormat="1" ht="15" customHeight="1" x14ac:dyDescent="0.25">
      <c r="A59" s="293"/>
      <c r="B59" s="451"/>
      <c r="C59" s="328" t="s">
        <v>700</v>
      </c>
      <c r="D59" s="888" t="s">
        <v>730</v>
      </c>
      <c r="E59" s="888"/>
      <c r="F59" s="302"/>
      <c r="G59" s="296"/>
      <c r="H59" s="296"/>
      <c r="I59" s="296"/>
      <c r="J59" s="296"/>
      <c r="K59" s="296"/>
      <c r="L59" s="296"/>
      <c r="M59" s="296"/>
      <c r="N59" s="296"/>
      <c r="O59" s="296"/>
      <c r="P59" s="296"/>
      <c r="Q59" s="296"/>
      <c r="R59" s="296"/>
      <c r="S59" s="296"/>
      <c r="T59" s="296"/>
    </row>
    <row r="60" spans="1:20" s="92" customFormat="1" ht="15" customHeight="1" x14ac:dyDescent="0.25">
      <c r="A60" s="293"/>
      <c r="B60" s="451"/>
      <c r="D60" s="889"/>
      <c r="E60" s="890"/>
      <c r="F60" s="302"/>
      <c r="G60" s="296"/>
      <c r="H60" s="296"/>
      <c r="I60" s="296"/>
      <c r="J60" s="296"/>
      <c r="K60" s="296"/>
      <c r="L60" s="296"/>
      <c r="M60" s="296"/>
      <c r="N60" s="296"/>
      <c r="O60" s="296"/>
      <c r="P60" s="296"/>
      <c r="Q60" s="296"/>
      <c r="R60" s="296"/>
      <c r="S60" s="296"/>
      <c r="T60" s="296"/>
    </row>
    <row r="61" spans="1:20" s="92" customFormat="1" ht="15" customHeight="1" x14ac:dyDescent="0.25">
      <c r="A61" s="293"/>
      <c r="B61" s="452"/>
      <c r="C61" s="613"/>
      <c r="D61" s="613"/>
      <c r="E61" s="613"/>
      <c r="F61" s="305"/>
      <c r="G61" s="296"/>
      <c r="H61" s="296"/>
      <c r="I61" s="296"/>
      <c r="J61" s="296"/>
      <c r="K61" s="296"/>
      <c r="L61" s="296"/>
      <c r="M61" s="296"/>
      <c r="N61" s="296"/>
      <c r="O61" s="296"/>
      <c r="P61" s="296"/>
      <c r="Q61" s="296"/>
      <c r="R61" s="296"/>
      <c r="S61" s="296"/>
      <c r="T61" s="296"/>
    </row>
    <row r="62" spans="1:20" s="92" customFormat="1" ht="15" customHeight="1" x14ac:dyDescent="0.25">
      <c r="A62" s="293"/>
      <c r="B62" s="328"/>
      <c r="C62" s="328"/>
      <c r="D62" s="328"/>
      <c r="E62" s="328"/>
      <c r="F62" s="310"/>
      <c r="G62" s="296"/>
      <c r="H62" s="296"/>
      <c r="I62" s="296"/>
      <c r="J62" s="296"/>
      <c r="K62" s="296"/>
      <c r="L62" s="296"/>
      <c r="M62" s="296"/>
      <c r="N62" s="296"/>
      <c r="O62" s="296"/>
      <c r="P62" s="296"/>
      <c r="Q62" s="296"/>
      <c r="R62" s="296"/>
      <c r="S62" s="296"/>
      <c r="T62" s="296"/>
    </row>
    <row r="63" spans="1:20" s="92" customFormat="1" ht="15" customHeight="1" x14ac:dyDescent="0.25">
      <c r="A63" s="293"/>
      <c r="B63" s="328"/>
      <c r="C63" s="328"/>
      <c r="D63" s="328"/>
      <c r="E63" s="328"/>
      <c r="F63" s="293"/>
      <c r="G63" s="296"/>
      <c r="H63" s="296"/>
      <c r="I63" s="296"/>
      <c r="J63" s="296"/>
      <c r="K63" s="296"/>
      <c r="L63" s="296"/>
      <c r="M63" s="296"/>
      <c r="N63" s="296"/>
      <c r="O63" s="296"/>
      <c r="P63" s="296"/>
      <c r="Q63" s="296"/>
      <c r="R63" s="296"/>
      <c r="S63" s="296"/>
      <c r="T63" s="296"/>
    </row>
    <row r="64" spans="1:20" s="92" customFormat="1" ht="20.25" customHeight="1" x14ac:dyDescent="0.25">
      <c r="A64" s="293"/>
      <c r="B64" s="438"/>
      <c r="D64" s="815" t="s">
        <v>566</v>
      </c>
      <c r="E64" s="815"/>
      <c r="F64" s="293"/>
      <c r="G64" s="296"/>
      <c r="H64" s="296"/>
      <c r="I64" s="296"/>
      <c r="J64" s="296"/>
      <c r="K64" s="296"/>
      <c r="L64" s="296"/>
      <c r="M64" s="296"/>
      <c r="N64" s="296"/>
      <c r="O64" s="296"/>
      <c r="P64" s="296"/>
      <c r="Q64" s="296"/>
      <c r="R64" s="296"/>
      <c r="S64" s="296"/>
      <c r="T64" s="296"/>
    </row>
    <row r="65" spans="1:20" s="92" customFormat="1" ht="15.95" customHeight="1" x14ac:dyDescent="0.25">
      <c r="A65" s="293"/>
      <c r="B65" s="615"/>
      <c r="D65" s="816" t="b">
        <f>IF(OR(ISBLANK(D11),ISBLANK(D16),ISBLANK(D20),ISBLANK(D24),ISBLANK(D30),ISBLANK(D34),ISBLANK(D38),ISBLANK(D42),ISBLANK(D48),ISBLANK(D52),ISBLANK(D56),ISBLANK(D60)),FALSE,TRUE)</f>
        <v>0</v>
      </c>
      <c r="E65" s="816"/>
      <c r="F65" s="293"/>
      <c r="G65" s="296"/>
      <c r="H65" s="296"/>
      <c r="I65" s="296"/>
      <c r="J65" s="296"/>
      <c r="K65" s="296"/>
      <c r="L65" s="296"/>
      <c r="M65" s="296"/>
      <c r="N65" s="296"/>
      <c r="O65" s="296"/>
      <c r="P65" s="296"/>
      <c r="Q65" s="296"/>
      <c r="R65" s="296"/>
      <c r="S65" s="296"/>
      <c r="T65" s="296"/>
    </row>
    <row r="66" spans="1:20" s="92" customFormat="1" x14ac:dyDescent="0.25">
      <c r="A66" s="293"/>
      <c r="B66" s="323"/>
      <c r="C66" s="616"/>
      <c r="D66" s="616"/>
      <c r="E66" s="310"/>
      <c r="F66" s="293"/>
      <c r="G66" s="296"/>
      <c r="H66" s="296"/>
      <c r="I66" s="296"/>
      <c r="J66" s="296"/>
      <c r="K66" s="296"/>
      <c r="L66" s="296"/>
      <c r="M66" s="296"/>
      <c r="N66" s="296"/>
      <c r="O66" s="296"/>
      <c r="P66" s="296"/>
      <c r="Q66" s="296"/>
      <c r="R66" s="296"/>
      <c r="S66" s="296"/>
      <c r="T66" s="296"/>
    </row>
    <row r="69" spans="1:20" s="329" customFormat="1" x14ac:dyDescent="0.25">
      <c r="B69" s="816"/>
      <c r="C69" s="886"/>
      <c r="D69" s="886"/>
      <c r="E69" s="617"/>
    </row>
    <row r="70" spans="1:20" s="329" customFormat="1" x14ac:dyDescent="0.25">
      <c r="B70" s="816"/>
      <c r="C70" s="886"/>
      <c r="D70" s="886"/>
      <c r="E70" s="617"/>
    </row>
    <row r="71" spans="1:20" s="329" customFormat="1" x14ac:dyDescent="0.25">
      <c r="B71" s="608"/>
      <c r="C71" s="614"/>
      <c r="D71" s="614"/>
      <c r="E71" s="614"/>
    </row>
    <row r="72" spans="1:20" s="329" customFormat="1" ht="20.25" customHeight="1" x14ac:dyDescent="0.25">
      <c r="B72" s="618"/>
      <c r="C72" s="886"/>
      <c r="D72" s="886"/>
      <c r="E72" s="617"/>
    </row>
    <row r="73" spans="1:20" s="329" customFormat="1" x14ac:dyDescent="0.25">
      <c r="B73" s="618"/>
      <c r="C73" s="619"/>
      <c r="D73" s="614"/>
      <c r="E73" s="617"/>
    </row>
    <row r="74" spans="1:20" s="329" customFormat="1" ht="38.25" customHeight="1" x14ac:dyDescent="0.25">
      <c r="B74" s="620"/>
      <c r="C74" s="887"/>
      <c r="D74" s="887"/>
      <c r="E74" s="621"/>
    </row>
    <row r="75" spans="1:20" s="329" customFormat="1" x14ac:dyDescent="0.25">
      <c r="B75" s="620"/>
      <c r="C75" s="614"/>
      <c r="D75" s="621"/>
      <c r="E75" s="621"/>
    </row>
    <row r="76" spans="1:20" s="329" customFormat="1" ht="23.25" customHeight="1" x14ac:dyDescent="0.25">
      <c r="B76" s="618"/>
      <c r="C76" s="886"/>
      <c r="D76" s="886"/>
      <c r="E76" s="617"/>
    </row>
    <row r="77" spans="1:20" s="329" customFormat="1" x14ac:dyDescent="0.25">
      <c r="B77" s="622"/>
      <c r="C77" s="619"/>
      <c r="D77" s="622"/>
      <c r="E77" s="622"/>
    </row>
    <row r="78" spans="1:20" s="329" customFormat="1" ht="40.5" customHeight="1" x14ac:dyDescent="0.25">
      <c r="B78" s="620"/>
      <c r="C78" s="887"/>
      <c r="D78" s="887"/>
      <c r="E78" s="621"/>
    </row>
  </sheetData>
  <sheetProtection algorithmName="SHA-512" hashValue="AtMfgaEP9OfBNFvgLDjaeKfuMwbO9D/mi19pg8kHTqe5id6O/CszNrBk+nLM5IIpx+XgwjlqoOHFQbkLrTc1XQ==" saltValue="kLn2bT1AtqT1e06+pPtqBw==" spinCount="100000" sheet="1" objects="1" scenarios="1"/>
  <mergeCells count="49">
    <mergeCell ref="B69:B70"/>
    <mergeCell ref="C69:D70"/>
    <mergeCell ref="D24:E24"/>
    <mergeCell ref="C27:E27"/>
    <mergeCell ref="D29:E29"/>
    <mergeCell ref="D30:E30"/>
    <mergeCell ref="D35:F35"/>
    <mergeCell ref="D33:E33"/>
    <mergeCell ref="D34:E34"/>
    <mergeCell ref="D31:E31"/>
    <mergeCell ref="C45:E45"/>
    <mergeCell ref="D47:E47"/>
    <mergeCell ref="D48:E48"/>
    <mergeCell ref="D52:E52"/>
    <mergeCell ref="D51:E51"/>
    <mergeCell ref="D49:E49"/>
    <mergeCell ref="D50:E50"/>
    <mergeCell ref="D37:E37"/>
    <mergeCell ref="D38:E38"/>
    <mergeCell ref="D39:F39"/>
    <mergeCell ref="D41:E41"/>
    <mergeCell ref="D42:E42"/>
    <mergeCell ref="C76:D76"/>
    <mergeCell ref="C78:D78"/>
    <mergeCell ref="D64:E64"/>
    <mergeCell ref="D65:E65"/>
    <mergeCell ref="D53:F53"/>
    <mergeCell ref="D55:E55"/>
    <mergeCell ref="D56:E56"/>
    <mergeCell ref="D57:F57"/>
    <mergeCell ref="D59:E59"/>
    <mergeCell ref="D60:E60"/>
    <mergeCell ref="C74:D74"/>
    <mergeCell ref="C72:D72"/>
    <mergeCell ref="B6:F6"/>
    <mergeCell ref="D32:E32"/>
    <mergeCell ref="C8:E8"/>
    <mergeCell ref="D10:E10"/>
    <mergeCell ref="D11:E11"/>
    <mergeCell ref="D21:F21"/>
    <mergeCell ref="D23:E23"/>
    <mergeCell ref="D15:E15"/>
    <mergeCell ref="D16:E16"/>
    <mergeCell ref="D17:F17"/>
    <mergeCell ref="D19:E19"/>
    <mergeCell ref="D20:E20"/>
    <mergeCell ref="D12:E12"/>
    <mergeCell ref="B7:E7"/>
    <mergeCell ref="D13:F13"/>
  </mergeCells>
  <conditionalFormatting sqref="D65:E65">
    <cfRule type="cellIs" dxfId="176" priority="1" operator="equal">
      <formula>FALSE</formula>
    </cfRule>
    <cfRule type="cellIs" dxfId="175" priority="2" operator="equal">
      <formula>TRUE</formula>
    </cfRule>
  </conditionalFormatting>
  <dataValidations count="2">
    <dataValidation type="whole" operator="greaterThanOrEqual" allowBlank="1" showInputMessage="1" showErrorMessage="1" sqref="C73 C77 D11:E11 D16:E16 D20:E20 D24:E24" xr:uid="{00000000-0002-0000-0E00-000000000000}">
      <formula1>0</formula1>
    </dataValidation>
    <dataValidation type="list" operator="greaterThanOrEqual" allowBlank="1" showInputMessage="1" showErrorMessage="1" sqref="D48:E48 D52:E52 D56:E56 D60:E60 D30:E30 D34:E34 D38:E38 D42:E42" xr:uid="{00000000-0002-0000-0E00-000001000000}">
      <formula1>Yes_No</formula1>
    </dataValidation>
  </dataValidations>
  <hyperlinks>
    <hyperlink ref="D21" r:id="rId1" xr:uid="{00000000-0004-0000-0E00-000000000000}"/>
    <hyperlink ref="D17" r:id="rId2" xr:uid="{00000000-0004-0000-0E00-000001000000}"/>
    <hyperlink ref="D39" r:id="rId3" xr:uid="{00000000-0004-0000-0E00-000002000000}"/>
    <hyperlink ref="D57" r:id="rId4" xr:uid="{00000000-0004-0000-0E00-000004000000}"/>
    <hyperlink ref="D13" r:id="rId5" display="http://europa.eu/rapid/press-release_IP-19-781_en.htm" xr:uid="{00000000-0004-0000-0E00-000006000000}"/>
    <hyperlink ref="D32" r:id="rId6" xr:uid="{00000000-0004-0000-0E00-000007000000}"/>
    <hyperlink ref="D50" r:id="rId7" xr:uid="{00000000-0004-0000-0E00-000008000000}"/>
    <hyperlink ref="D35" r:id="rId8" xr:uid="{4332F850-3961-4F15-B2F9-7D77DBE28445}"/>
    <hyperlink ref="D53" r:id="rId9" xr:uid="{A098EDC1-522B-486A-A026-6B8CD75986E4}"/>
  </hyperlinks>
  <pageMargins left="0.7" right="0.7" top="0.75" bottom="0.75" header="0.3" footer="0.3"/>
  <pageSetup scale="80" fitToHeight="0" orientation="portrait" r:id="rId10"/>
  <rowBreaks count="2" manualBreakCount="2">
    <brk id="26" max="6" man="1"/>
    <brk id="66" max="16383" man="1"/>
  </rowBreaks>
  <drawing r:id="rId1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J99"/>
  <sheetViews>
    <sheetView showGridLines="0" view="pageBreakPreview" zoomScaleNormal="100" zoomScaleSheetLayoutView="100" workbookViewId="0"/>
  </sheetViews>
  <sheetFormatPr defaultColWidth="9.140625" defaultRowHeight="15" x14ac:dyDescent="0.25"/>
  <cols>
    <col min="1" max="1" width="4.28515625" style="296" customWidth="1"/>
    <col min="2" max="2" width="5.140625" style="296" customWidth="1"/>
    <col min="3" max="3" width="26.140625" style="296" customWidth="1"/>
    <col min="4" max="5" width="22" style="296" customWidth="1"/>
    <col min="6" max="6" width="19.42578125" style="91" customWidth="1"/>
    <col min="7" max="7" width="14.5703125" style="91" customWidth="1"/>
    <col min="8" max="8" width="4.28515625" style="92" customWidth="1"/>
    <col min="9" max="9" width="9.140625" style="92" hidden="1" customWidth="1"/>
    <col min="10" max="10" width="0" style="92" hidden="1" customWidth="1"/>
    <col min="11" max="16384" width="9.140625" style="92"/>
  </cols>
  <sheetData>
    <row r="1" spans="1:9" ht="15.75" x14ac:dyDescent="0.25">
      <c r="C1" s="432"/>
      <c r="D1" s="293"/>
      <c r="E1" s="92"/>
    </row>
    <row r="2" spans="1:9" ht="18.75" x14ac:dyDescent="0.25">
      <c r="A2" s="326"/>
      <c r="B2" s="326" t="str">
        <f>Instructions!B1</f>
        <v>Form RBSF-MC</v>
      </c>
      <c r="C2" s="432"/>
      <c r="D2" s="293"/>
      <c r="E2" s="326"/>
      <c r="I2" s="433"/>
    </row>
    <row r="3" spans="1:9" ht="18.75" x14ac:dyDescent="0.25">
      <c r="A3" s="326"/>
      <c r="B3" s="432"/>
      <c r="C3" s="432"/>
      <c r="D3" s="293"/>
      <c r="E3" s="326"/>
      <c r="I3" s="433"/>
    </row>
    <row r="4" spans="1:9" x14ac:dyDescent="0.25">
      <c r="A4" s="293"/>
      <c r="B4" s="293"/>
      <c r="C4" s="293"/>
      <c r="D4" s="293"/>
      <c r="E4" s="293"/>
      <c r="I4" s="433"/>
    </row>
    <row r="5" spans="1:9" ht="18.75" x14ac:dyDescent="0.25">
      <c r="A5" s="434"/>
      <c r="B5" s="434"/>
      <c r="C5" s="434"/>
      <c r="D5" s="293"/>
      <c r="E5" s="434"/>
      <c r="I5" s="433"/>
    </row>
    <row r="6" spans="1:9" ht="18.75" customHeight="1" x14ac:dyDescent="0.25">
      <c r="B6" s="872" t="s">
        <v>1588</v>
      </c>
      <c r="C6" s="872"/>
      <c r="D6" s="872"/>
      <c r="E6" s="872"/>
      <c r="F6" s="872"/>
      <c r="G6" s="872"/>
      <c r="I6" s="433"/>
    </row>
    <row r="7" spans="1:9" ht="18.75" x14ac:dyDescent="0.25">
      <c r="A7" s="434"/>
      <c r="B7" s="884"/>
      <c r="C7" s="884"/>
      <c r="D7" s="884"/>
      <c r="E7" s="434"/>
    </row>
    <row r="8" spans="1:9" ht="30" customHeight="1" x14ac:dyDescent="0.25">
      <c r="A8" s="293"/>
      <c r="B8" s="327" t="s">
        <v>21</v>
      </c>
      <c r="C8" s="874" t="s">
        <v>896</v>
      </c>
      <c r="D8" s="874"/>
      <c r="E8" s="444"/>
      <c r="F8" s="445"/>
      <c r="G8" s="446"/>
    </row>
    <row r="9" spans="1:9" ht="19.5" customHeight="1" x14ac:dyDescent="0.25">
      <c r="A9" s="293"/>
      <c r="B9" s="447" t="s">
        <v>18</v>
      </c>
      <c r="C9" s="888" t="s">
        <v>897</v>
      </c>
      <c r="D9" s="888"/>
      <c r="E9" s="888"/>
      <c r="F9" s="349"/>
      <c r="G9" s="448"/>
    </row>
    <row r="10" spans="1:9" ht="8.25" customHeight="1" x14ac:dyDescent="0.25">
      <c r="A10" s="293"/>
      <c r="B10" s="447"/>
      <c r="C10" s="438"/>
      <c r="D10" s="438"/>
      <c r="E10" s="438"/>
      <c r="F10" s="349"/>
      <c r="G10" s="448"/>
    </row>
    <row r="11" spans="1:9" ht="31.5" customHeight="1" x14ac:dyDescent="0.25">
      <c r="A11" s="293"/>
      <c r="B11" s="447"/>
      <c r="C11" s="888" t="s">
        <v>886</v>
      </c>
      <c r="D11" s="893"/>
      <c r="E11" s="391"/>
      <c r="F11" s="349"/>
      <c r="G11" s="448"/>
    </row>
    <row r="12" spans="1:9" ht="27" customHeight="1" x14ac:dyDescent="0.25">
      <c r="A12" s="293"/>
      <c r="B12" s="449"/>
      <c r="C12" s="888" t="s">
        <v>887</v>
      </c>
      <c r="D12" s="893"/>
      <c r="E12" s="391"/>
      <c r="F12" s="349"/>
      <c r="G12" s="448"/>
    </row>
    <row r="13" spans="1:9" ht="15.75" x14ac:dyDescent="0.25">
      <c r="A13" s="293"/>
      <c r="B13" s="449"/>
      <c r="C13" s="91"/>
      <c r="D13" s="91"/>
      <c r="E13" s="310"/>
      <c r="F13" s="349"/>
      <c r="G13" s="448"/>
    </row>
    <row r="14" spans="1:9" ht="24" customHeight="1" x14ac:dyDescent="0.25">
      <c r="A14" s="293"/>
      <c r="B14" s="447" t="s">
        <v>19</v>
      </c>
      <c r="C14" s="888" t="s">
        <v>909</v>
      </c>
      <c r="D14" s="888"/>
      <c r="E14" s="888"/>
      <c r="F14" s="888"/>
      <c r="G14" s="448"/>
    </row>
    <row r="15" spans="1:9" ht="8.25" customHeight="1" thickBot="1" x14ac:dyDescent="0.3">
      <c r="A15" s="293"/>
      <c r="B15" s="447"/>
      <c r="C15" s="438"/>
      <c r="D15" s="438"/>
      <c r="E15" s="438"/>
      <c r="F15" s="349"/>
      <c r="G15" s="448"/>
    </row>
    <row r="16" spans="1:9" ht="24" customHeight="1" thickBot="1" x14ac:dyDescent="0.3">
      <c r="A16" s="293"/>
      <c r="B16" s="450"/>
      <c r="C16" s="888" t="s">
        <v>883</v>
      </c>
      <c r="D16" s="893"/>
      <c r="E16" s="388"/>
      <c r="F16" s="349"/>
      <c r="G16" s="448"/>
    </row>
    <row r="17" spans="1:9" ht="24" customHeight="1" thickBot="1" x14ac:dyDescent="0.3">
      <c r="A17" s="293"/>
      <c r="B17" s="450"/>
      <c r="C17" s="888" t="s">
        <v>882</v>
      </c>
      <c r="D17" s="893"/>
      <c r="E17" s="388"/>
      <c r="F17" s="349"/>
      <c r="G17" s="448"/>
    </row>
    <row r="18" spans="1:9" ht="24" customHeight="1" thickBot="1" x14ac:dyDescent="0.3">
      <c r="A18" s="293"/>
      <c r="B18" s="450"/>
      <c r="C18" s="888" t="s">
        <v>515</v>
      </c>
      <c r="D18" s="893"/>
      <c r="E18" s="388"/>
      <c r="F18" s="349"/>
      <c r="G18" s="448"/>
    </row>
    <row r="19" spans="1:9" ht="26.25" customHeight="1" thickBot="1" x14ac:dyDescent="0.3">
      <c r="A19" s="293"/>
      <c r="B19" s="451"/>
      <c r="C19" s="438" t="s">
        <v>114</v>
      </c>
      <c r="D19" s="438"/>
      <c r="E19" s="390">
        <f>E16+E17+E18</f>
        <v>0</v>
      </c>
      <c r="F19" s="349"/>
      <c r="G19" s="448"/>
      <c r="I19" s="92" t="b">
        <f>IF('Section  C1'!F55&gt;0,'Section M'!E19=100%,'Section M'!E19=0%)</f>
        <v>1</v>
      </c>
    </row>
    <row r="20" spans="1:9" ht="15.75" x14ac:dyDescent="0.25">
      <c r="A20" s="293"/>
      <c r="B20" s="451"/>
      <c r="C20" s="91"/>
      <c r="D20" s="91"/>
      <c r="E20" s="91"/>
      <c r="F20" s="349"/>
      <c r="G20" s="448"/>
    </row>
    <row r="21" spans="1:9" ht="18.75" customHeight="1" x14ac:dyDescent="0.25">
      <c r="A21" s="293"/>
      <c r="B21" s="451" t="s">
        <v>20</v>
      </c>
      <c r="C21" s="888" t="s">
        <v>889</v>
      </c>
      <c r="D21" s="888"/>
      <c r="E21" s="888"/>
      <c r="F21" s="349"/>
      <c r="G21" s="448"/>
    </row>
    <row r="22" spans="1:9" ht="8.25" customHeight="1" x14ac:dyDescent="0.25">
      <c r="A22" s="293"/>
      <c r="B22" s="451"/>
      <c r="C22" s="438"/>
      <c r="D22" s="438"/>
      <c r="E22" s="438"/>
      <c r="F22" s="349"/>
      <c r="G22" s="448"/>
    </row>
    <row r="23" spans="1:9" ht="36" customHeight="1" thickBot="1" x14ac:dyDescent="0.3">
      <c r="A23" s="293"/>
      <c r="B23" s="451"/>
      <c r="C23" s="385"/>
      <c r="D23" s="349" t="s">
        <v>875</v>
      </c>
      <c r="E23" s="349" t="s">
        <v>888</v>
      </c>
      <c r="F23" s="349" t="s">
        <v>876</v>
      </c>
      <c r="G23" s="448"/>
    </row>
    <row r="24" spans="1:9" ht="24.95" customHeight="1" thickBot="1" x14ac:dyDescent="0.3">
      <c r="A24" s="293"/>
      <c r="B24" s="451"/>
      <c r="C24" s="386" t="s">
        <v>883</v>
      </c>
      <c r="D24" s="550"/>
      <c r="E24" s="550"/>
      <c r="F24" s="550"/>
      <c r="G24" s="448"/>
    </row>
    <row r="25" spans="1:9" ht="24.95" customHeight="1" thickBot="1" x14ac:dyDescent="0.3">
      <c r="A25" s="293"/>
      <c r="B25" s="451"/>
      <c r="C25" s="386" t="s">
        <v>882</v>
      </c>
      <c r="D25" s="550"/>
      <c r="E25" s="550"/>
      <c r="F25" s="550"/>
      <c r="G25" s="448"/>
    </row>
    <row r="26" spans="1:9" ht="24.95" customHeight="1" thickBot="1" x14ac:dyDescent="0.3">
      <c r="A26" s="293"/>
      <c r="B26" s="451"/>
      <c r="C26" s="386" t="s">
        <v>515</v>
      </c>
      <c r="D26" s="550"/>
      <c r="E26" s="550"/>
      <c r="F26" s="550"/>
      <c r="G26" s="448"/>
    </row>
    <row r="27" spans="1:9" ht="15.75" x14ac:dyDescent="0.25">
      <c r="A27" s="293"/>
      <c r="B27" s="451"/>
      <c r="C27" s="91"/>
      <c r="D27" s="91"/>
      <c r="E27" s="435"/>
      <c r="F27" s="349"/>
      <c r="G27" s="448"/>
    </row>
    <row r="28" spans="1:9" ht="15.75" x14ac:dyDescent="0.25">
      <c r="A28" s="293"/>
      <c r="B28" s="451" t="s">
        <v>31</v>
      </c>
      <c r="C28" s="888" t="s">
        <v>1531</v>
      </c>
      <c r="D28" s="888"/>
      <c r="E28" s="888"/>
      <c r="F28" s="888"/>
      <c r="G28" s="448"/>
    </row>
    <row r="29" spans="1:9" ht="8.25" customHeight="1" x14ac:dyDescent="0.25">
      <c r="A29" s="293"/>
      <c r="B29" s="451"/>
      <c r="C29" s="438"/>
      <c r="D29" s="438"/>
      <c r="E29" s="438"/>
      <c r="F29" s="349"/>
      <c r="G29" s="448"/>
    </row>
    <row r="30" spans="1:9" ht="24.95" customHeight="1" x14ac:dyDescent="0.25">
      <c r="A30" s="293"/>
      <c r="B30" s="451"/>
      <c r="C30" s="888" t="s">
        <v>886</v>
      </c>
      <c r="D30" s="893"/>
      <c r="E30" s="391"/>
      <c r="F30" s="349"/>
      <c r="G30" s="448"/>
    </row>
    <row r="31" spans="1:9" ht="24.95" customHeight="1" x14ac:dyDescent="0.25">
      <c r="A31" s="293"/>
      <c r="B31" s="451"/>
      <c r="C31" s="888" t="s">
        <v>887</v>
      </c>
      <c r="D31" s="893"/>
      <c r="E31" s="391"/>
      <c r="F31" s="349"/>
      <c r="G31" s="448"/>
    </row>
    <row r="32" spans="1:9" ht="15.75" x14ac:dyDescent="0.25">
      <c r="A32" s="293"/>
      <c r="B32" s="451"/>
      <c r="C32" s="91"/>
      <c r="D32" s="91"/>
      <c r="E32" s="310"/>
      <c r="F32" s="349"/>
      <c r="G32" s="448"/>
    </row>
    <row r="33" spans="1:7" ht="48" customHeight="1" x14ac:dyDescent="0.25">
      <c r="A33" s="293"/>
      <c r="B33" s="451" t="s">
        <v>36</v>
      </c>
      <c r="C33" s="888" t="s">
        <v>915</v>
      </c>
      <c r="D33" s="888"/>
      <c r="E33" s="888"/>
      <c r="F33" s="888"/>
      <c r="G33" s="448"/>
    </row>
    <row r="34" spans="1:7" ht="8.25" customHeight="1" thickBot="1" x14ac:dyDescent="0.3">
      <c r="A34" s="293"/>
      <c r="B34" s="451"/>
      <c r="C34" s="438"/>
      <c r="D34" s="438"/>
      <c r="E34" s="438"/>
      <c r="F34" s="349"/>
      <c r="G34" s="448"/>
    </row>
    <row r="35" spans="1:7" ht="24.95" customHeight="1" thickBot="1" x14ac:dyDescent="0.3">
      <c r="A35" s="293"/>
      <c r="B35" s="450"/>
      <c r="C35" s="888" t="s">
        <v>881</v>
      </c>
      <c r="D35" s="893"/>
      <c r="E35" s="388"/>
      <c r="F35" s="349"/>
      <c r="G35" s="448"/>
    </row>
    <row r="36" spans="1:7" ht="24.95" customHeight="1" thickBot="1" x14ac:dyDescent="0.3">
      <c r="A36" s="293"/>
      <c r="B36" s="450"/>
      <c r="C36" s="888" t="s">
        <v>882</v>
      </c>
      <c r="D36" s="893"/>
      <c r="E36" s="388"/>
      <c r="F36" s="349"/>
      <c r="G36" s="448"/>
    </row>
    <row r="37" spans="1:7" ht="15.75" x14ac:dyDescent="0.25">
      <c r="A37" s="293"/>
      <c r="B37" s="451"/>
      <c r="C37" s="91"/>
      <c r="D37" s="91"/>
      <c r="E37" s="435"/>
      <c r="F37" s="349"/>
      <c r="G37" s="448"/>
    </row>
    <row r="38" spans="1:7" ht="49.5" customHeight="1" x14ac:dyDescent="0.25">
      <c r="A38" s="293"/>
      <c r="B38" s="451" t="s">
        <v>37</v>
      </c>
      <c r="C38" s="888" t="s">
        <v>916</v>
      </c>
      <c r="D38" s="888"/>
      <c r="E38" s="888"/>
      <c r="F38" s="888"/>
      <c r="G38" s="448"/>
    </row>
    <row r="39" spans="1:7" ht="36" customHeight="1" thickBot="1" x14ac:dyDescent="0.3">
      <c r="A39" s="293"/>
      <c r="B39" s="451"/>
      <c r="C39" s="385"/>
      <c r="D39" s="349" t="s">
        <v>875</v>
      </c>
      <c r="E39" s="349" t="s">
        <v>879</v>
      </c>
      <c r="F39" s="349" t="s">
        <v>876</v>
      </c>
      <c r="G39" s="448"/>
    </row>
    <row r="40" spans="1:7" ht="24.95" customHeight="1" thickBot="1" x14ac:dyDescent="0.3">
      <c r="A40" s="293"/>
      <c r="B40" s="451"/>
      <c r="C40" s="386" t="s">
        <v>881</v>
      </c>
      <c r="D40" s="550"/>
      <c r="E40" s="550"/>
      <c r="F40" s="550"/>
      <c r="G40" s="448"/>
    </row>
    <row r="41" spans="1:7" ht="24.95" customHeight="1" thickBot="1" x14ac:dyDescent="0.3">
      <c r="A41" s="293"/>
      <c r="B41" s="451"/>
      <c r="C41" s="386" t="s">
        <v>882</v>
      </c>
      <c r="D41" s="550"/>
      <c r="E41" s="550"/>
      <c r="F41" s="550"/>
      <c r="G41" s="448"/>
    </row>
    <row r="42" spans="1:7" ht="12" customHeight="1" x14ac:dyDescent="0.25">
      <c r="A42" s="293"/>
      <c r="B42" s="452"/>
      <c r="C42" s="453"/>
      <c r="D42" s="453"/>
      <c r="E42" s="453"/>
      <c r="F42" s="453"/>
      <c r="G42" s="454"/>
    </row>
    <row r="43" spans="1:7" ht="22.5" customHeight="1" x14ac:dyDescent="0.25">
      <c r="A43" s="91"/>
      <c r="B43" s="91"/>
      <c r="C43" s="91"/>
      <c r="D43" s="91"/>
      <c r="E43" s="91"/>
    </row>
    <row r="44" spans="1:7" ht="35.25" customHeight="1" x14ac:dyDescent="0.25">
      <c r="A44" s="329"/>
      <c r="B44" s="327" t="s">
        <v>22</v>
      </c>
      <c r="C44" s="874" t="s">
        <v>898</v>
      </c>
      <c r="D44" s="874"/>
      <c r="E44" s="874"/>
      <c r="F44" s="874"/>
      <c r="G44" s="446"/>
    </row>
    <row r="45" spans="1:7" ht="15.75" customHeight="1" x14ac:dyDescent="0.25">
      <c r="A45" s="329"/>
      <c r="B45" s="455"/>
      <c r="C45" s="438"/>
      <c r="D45" s="438"/>
      <c r="E45" s="438"/>
      <c r="F45" s="438"/>
      <c r="G45" s="448"/>
    </row>
    <row r="46" spans="1:7" ht="38.25" customHeight="1" x14ac:dyDescent="0.25">
      <c r="A46" s="329"/>
      <c r="B46" s="451" t="s">
        <v>1</v>
      </c>
      <c r="C46" s="888" t="s">
        <v>899</v>
      </c>
      <c r="D46" s="888"/>
      <c r="E46" s="888"/>
      <c r="F46" s="888"/>
      <c r="G46" s="448"/>
    </row>
    <row r="47" spans="1:7" ht="9" customHeight="1" x14ac:dyDescent="0.25">
      <c r="A47" s="329"/>
      <c r="B47" s="451"/>
      <c r="C47" s="438"/>
      <c r="D47" s="438"/>
      <c r="E47" s="438"/>
      <c r="F47" s="438"/>
      <c r="G47" s="448"/>
    </row>
    <row r="48" spans="1:7" ht="31.5" customHeight="1" x14ac:dyDescent="0.25">
      <c r="A48" s="293"/>
      <c r="B48" s="451"/>
      <c r="C48" s="888" t="s">
        <v>886</v>
      </c>
      <c r="D48" s="893"/>
      <c r="E48" s="391"/>
      <c r="F48" s="349"/>
      <c r="G48" s="448"/>
    </row>
    <row r="49" spans="1:9" ht="27" customHeight="1" x14ac:dyDescent="0.25">
      <c r="A49" s="293"/>
      <c r="B49" s="450"/>
      <c r="C49" s="888" t="s">
        <v>887</v>
      </c>
      <c r="D49" s="893"/>
      <c r="E49" s="391"/>
      <c r="F49" s="349"/>
      <c r="G49" s="448"/>
    </row>
    <row r="50" spans="1:9" ht="31.5" customHeight="1" x14ac:dyDescent="0.25">
      <c r="A50" s="293"/>
      <c r="B50" s="451"/>
      <c r="C50" s="888" t="s">
        <v>890</v>
      </c>
      <c r="D50" s="893"/>
      <c r="E50" s="391"/>
      <c r="F50" s="349"/>
      <c r="G50" s="448"/>
    </row>
    <row r="51" spans="1:9" ht="15.75" x14ac:dyDescent="0.25">
      <c r="A51" s="329"/>
      <c r="B51" s="450"/>
      <c r="C51" s="438"/>
      <c r="D51" s="438"/>
      <c r="E51" s="438"/>
      <c r="F51" s="438"/>
      <c r="G51" s="448"/>
    </row>
    <row r="52" spans="1:9" ht="32.25" customHeight="1" x14ac:dyDescent="0.25">
      <c r="A52" s="329"/>
      <c r="B52" s="456" t="s">
        <v>2</v>
      </c>
      <c r="C52" s="888" t="s">
        <v>912</v>
      </c>
      <c r="D52" s="888"/>
      <c r="E52" s="888"/>
      <c r="F52" s="888"/>
      <c r="G52" s="448"/>
    </row>
    <row r="53" spans="1:9" ht="9" customHeight="1" thickBot="1" x14ac:dyDescent="0.3">
      <c r="A53" s="329"/>
      <c r="B53" s="451"/>
      <c r="C53" s="438"/>
      <c r="D53" s="438"/>
      <c r="E53" s="438"/>
      <c r="F53" s="438"/>
      <c r="G53" s="448"/>
    </row>
    <row r="54" spans="1:9" ht="24" customHeight="1" thickBot="1" x14ac:dyDescent="0.3">
      <c r="A54" s="293"/>
      <c r="B54" s="450"/>
      <c r="C54" s="888" t="s">
        <v>883</v>
      </c>
      <c r="D54" s="893"/>
      <c r="E54" s="388"/>
      <c r="F54" s="349"/>
      <c r="G54" s="448"/>
    </row>
    <row r="55" spans="1:9" ht="24" customHeight="1" thickBot="1" x14ac:dyDescent="0.3">
      <c r="A55" s="293"/>
      <c r="B55" s="450"/>
      <c r="C55" s="888" t="s">
        <v>882</v>
      </c>
      <c r="D55" s="893"/>
      <c r="E55" s="388"/>
      <c r="F55" s="349"/>
      <c r="G55" s="448"/>
    </row>
    <row r="56" spans="1:9" ht="24" customHeight="1" thickBot="1" x14ac:dyDescent="0.3">
      <c r="A56" s="293"/>
      <c r="B56" s="450"/>
      <c r="C56" s="888" t="s">
        <v>515</v>
      </c>
      <c r="D56" s="893"/>
      <c r="E56" s="388"/>
      <c r="F56" s="349"/>
      <c r="G56" s="448"/>
    </row>
    <row r="57" spans="1:9" ht="26.25" customHeight="1" thickBot="1" x14ac:dyDescent="0.3">
      <c r="A57" s="293"/>
      <c r="B57" s="451"/>
      <c r="C57" s="438" t="s">
        <v>114</v>
      </c>
      <c r="D57" s="438"/>
      <c r="E57" s="390">
        <f>E54+E55+E56</f>
        <v>0</v>
      </c>
      <c r="F57" s="349"/>
      <c r="G57" s="448"/>
      <c r="I57" s="92" t="b">
        <f>IF('Section C2'!E8&gt;0,'Section M'!E57=100%,'Section M'!E57=0%)</f>
        <v>1</v>
      </c>
    </row>
    <row r="58" spans="1:9" ht="15.75" x14ac:dyDescent="0.25">
      <c r="A58" s="329"/>
      <c r="B58" s="451"/>
      <c r="C58" s="438"/>
      <c r="D58" s="438"/>
      <c r="E58" s="438"/>
      <c r="F58" s="438"/>
      <c r="G58" s="448"/>
    </row>
    <row r="59" spans="1:9" ht="30" customHeight="1" x14ac:dyDescent="0.25">
      <c r="A59" s="329"/>
      <c r="B59" s="451" t="s">
        <v>3</v>
      </c>
      <c r="C59" s="888" t="s">
        <v>891</v>
      </c>
      <c r="D59" s="888"/>
      <c r="E59" s="888"/>
      <c r="F59" s="888"/>
      <c r="G59" s="448"/>
    </row>
    <row r="60" spans="1:9" ht="9" customHeight="1" x14ac:dyDescent="0.25">
      <c r="A60" s="329"/>
      <c r="B60" s="451"/>
      <c r="C60" s="438"/>
      <c r="D60" s="438"/>
      <c r="E60" s="438"/>
      <c r="F60" s="438"/>
      <c r="G60" s="448"/>
    </row>
    <row r="61" spans="1:9" ht="34.5" customHeight="1" thickBot="1" x14ac:dyDescent="0.3">
      <c r="B61" s="451"/>
      <c r="C61" s="385"/>
      <c r="D61" s="349" t="s">
        <v>875</v>
      </c>
      <c r="E61" s="349" t="s">
        <v>879</v>
      </c>
      <c r="F61" s="349" t="s">
        <v>876</v>
      </c>
      <c r="G61" s="448"/>
    </row>
    <row r="62" spans="1:9" ht="33.75" customHeight="1" thickBot="1" x14ac:dyDescent="0.3">
      <c r="A62" s="293"/>
      <c r="B62" s="451"/>
      <c r="C62" s="386" t="s">
        <v>881</v>
      </c>
      <c r="D62" s="550"/>
      <c r="E62" s="550"/>
      <c r="F62" s="550"/>
      <c r="G62" s="448"/>
    </row>
    <row r="63" spans="1:9" ht="33.75" customHeight="1" thickBot="1" x14ac:dyDescent="0.3">
      <c r="A63" s="293"/>
      <c r="B63" s="451"/>
      <c r="C63" s="386" t="s">
        <v>882</v>
      </c>
      <c r="D63" s="550"/>
      <c r="E63" s="550"/>
      <c r="F63" s="550"/>
      <c r="G63" s="448"/>
    </row>
    <row r="64" spans="1:9" ht="33.75" customHeight="1" thickBot="1" x14ac:dyDescent="0.3">
      <c r="A64" s="293"/>
      <c r="B64" s="451"/>
      <c r="C64" s="386" t="s">
        <v>515</v>
      </c>
      <c r="D64" s="550"/>
      <c r="E64" s="550"/>
      <c r="F64" s="550"/>
      <c r="G64" s="448"/>
    </row>
    <row r="65" spans="1:7" ht="15.75" x14ac:dyDescent="0.25">
      <c r="A65" s="387"/>
      <c r="B65" s="451"/>
      <c r="C65" s="436"/>
      <c r="D65" s="436"/>
      <c r="E65" s="435"/>
      <c r="F65" s="438"/>
      <c r="G65" s="448"/>
    </row>
    <row r="66" spans="1:7" ht="39.75" customHeight="1" x14ac:dyDescent="0.25">
      <c r="A66" s="387"/>
      <c r="B66" s="451" t="s">
        <v>688</v>
      </c>
      <c r="C66" s="888" t="s">
        <v>910</v>
      </c>
      <c r="D66" s="888"/>
      <c r="E66" s="888"/>
      <c r="F66" s="888"/>
      <c r="G66" s="448"/>
    </row>
    <row r="67" spans="1:7" ht="9" customHeight="1" x14ac:dyDescent="0.25">
      <c r="A67" s="329"/>
      <c r="B67" s="451"/>
      <c r="C67" s="438"/>
      <c r="D67" s="438"/>
      <c r="E67" s="438"/>
      <c r="F67" s="438"/>
      <c r="G67" s="448"/>
    </row>
    <row r="68" spans="1:7" ht="31.5" customHeight="1" x14ac:dyDescent="0.25">
      <c r="A68" s="293"/>
      <c r="B68" s="451"/>
      <c r="C68" s="888" t="s">
        <v>886</v>
      </c>
      <c r="D68" s="893"/>
      <c r="E68" s="391"/>
      <c r="F68" s="349"/>
      <c r="G68" s="448"/>
    </row>
    <row r="69" spans="1:7" ht="27" customHeight="1" x14ac:dyDescent="0.25">
      <c r="A69" s="293"/>
      <c r="B69" s="450"/>
      <c r="C69" s="888" t="s">
        <v>887</v>
      </c>
      <c r="D69" s="893"/>
      <c r="E69" s="391"/>
      <c r="F69" s="349"/>
      <c r="G69" s="448"/>
    </row>
    <row r="70" spans="1:7" ht="15.75" x14ac:dyDescent="0.25">
      <c r="A70" s="387"/>
      <c r="B70" s="451"/>
      <c r="C70" s="91"/>
      <c r="D70" s="91"/>
      <c r="E70" s="310"/>
      <c r="F70" s="438"/>
      <c r="G70" s="448"/>
    </row>
    <row r="71" spans="1:7" ht="52.5" customHeight="1" x14ac:dyDescent="0.25">
      <c r="A71" s="387"/>
      <c r="B71" s="457" t="s">
        <v>877</v>
      </c>
      <c r="C71" s="888" t="s">
        <v>913</v>
      </c>
      <c r="D71" s="888"/>
      <c r="E71" s="888"/>
      <c r="F71" s="888"/>
      <c r="G71" s="448"/>
    </row>
    <row r="72" spans="1:7" ht="7.5" customHeight="1" thickBot="1" x14ac:dyDescent="0.3">
      <c r="A72" s="387"/>
      <c r="B72" s="457"/>
      <c r="C72" s="438"/>
      <c r="D72" s="438"/>
      <c r="E72" s="438"/>
      <c r="F72" s="438"/>
      <c r="G72" s="448"/>
    </row>
    <row r="73" spans="1:7" ht="24" customHeight="1" thickBot="1" x14ac:dyDescent="0.3">
      <c r="A73" s="293"/>
      <c r="B73" s="450"/>
      <c r="C73" s="888" t="s">
        <v>881</v>
      </c>
      <c r="D73" s="893"/>
      <c r="E73" s="388"/>
      <c r="F73" s="349"/>
      <c r="G73" s="448"/>
    </row>
    <row r="74" spans="1:7" ht="24" customHeight="1" thickBot="1" x14ac:dyDescent="0.3">
      <c r="A74" s="293"/>
      <c r="B74" s="450"/>
      <c r="C74" s="888" t="s">
        <v>882</v>
      </c>
      <c r="D74" s="893"/>
      <c r="E74" s="388"/>
      <c r="F74" s="349"/>
      <c r="G74" s="448"/>
    </row>
    <row r="75" spans="1:7" ht="15.75" x14ac:dyDescent="0.25">
      <c r="A75" s="387"/>
      <c r="B75" s="451"/>
      <c r="C75" s="91"/>
      <c r="D75" s="91"/>
      <c r="E75" s="435"/>
      <c r="F75" s="438"/>
      <c r="G75" s="448"/>
    </row>
    <row r="76" spans="1:7" ht="37.5" customHeight="1" x14ac:dyDescent="0.25">
      <c r="A76" s="387"/>
      <c r="B76" s="451" t="s">
        <v>878</v>
      </c>
      <c r="C76" s="888" t="s">
        <v>911</v>
      </c>
      <c r="D76" s="888"/>
      <c r="E76" s="888"/>
      <c r="F76" s="888"/>
      <c r="G76" s="448"/>
    </row>
    <row r="77" spans="1:7" ht="12.75" customHeight="1" x14ac:dyDescent="0.25">
      <c r="A77" s="387"/>
      <c r="B77" s="451"/>
      <c r="C77" s="438"/>
      <c r="D77" s="438"/>
      <c r="E77" s="438"/>
      <c r="F77" s="438"/>
      <c r="G77" s="448"/>
    </row>
    <row r="78" spans="1:7" s="437" customFormat="1" ht="32.25" thickBot="1" x14ac:dyDescent="0.3">
      <c r="A78" s="384"/>
      <c r="B78" s="451"/>
      <c r="C78" s="393"/>
      <c r="D78" s="349" t="s">
        <v>901</v>
      </c>
      <c r="E78" s="349" t="s">
        <v>900</v>
      </c>
      <c r="F78" s="349" t="s">
        <v>876</v>
      </c>
      <c r="G78" s="458"/>
    </row>
    <row r="79" spans="1:7" ht="33.75" customHeight="1" thickBot="1" x14ac:dyDescent="0.3">
      <c r="A79" s="293"/>
      <c r="B79" s="451"/>
      <c r="C79" s="386" t="s">
        <v>881</v>
      </c>
      <c r="D79" s="550"/>
      <c r="E79" s="550"/>
      <c r="F79" s="550"/>
      <c r="G79" s="448"/>
    </row>
    <row r="80" spans="1:7" ht="33.75" customHeight="1" thickBot="1" x14ac:dyDescent="0.3">
      <c r="A80" s="293"/>
      <c r="B80" s="451"/>
      <c r="C80" s="386" t="s">
        <v>882</v>
      </c>
      <c r="D80" s="550"/>
      <c r="E80" s="550"/>
      <c r="F80" s="550"/>
      <c r="G80" s="448"/>
    </row>
    <row r="81" spans="2:10" ht="15.75" x14ac:dyDescent="0.25">
      <c r="B81" s="452"/>
      <c r="C81" s="459"/>
      <c r="D81" s="459"/>
      <c r="E81" s="459"/>
      <c r="F81" s="459"/>
      <c r="G81" s="305"/>
    </row>
    <row r="83" spans="2:10" ht="15.75" customHeight="1" x14ac:dyDescent="0.25">
      <c r="B83" s="726" t="s">
        <v>23</v>
      </c>
      <c r="C83" s="894" t="s">
        <v>1595</v>
      </c>
      <c r="D83" s="894"/>
      <c r="E83" s="894"/>
      <c r="F83" s="894"/>
      <c r="G83" s="895"/>
    </row>
    <row r="84" spans="2:10" ht="15.75" x14ac:dyDescent="0.25">
      <c r="B84" s="716"/>
      <c r="C84" s="92"/>
      <c r="D84" s="92"/>
      <c r="E84" s="92"/>
      <c r="F84" s="349"/>
      <c r="G84" s="717"/>
    </row>
    <row r="85" spans="2:10" ht="31.5" customHeight="1" x14ac:dyDescent="0.25">
      <c r="B85" s="727" t="s">
        <v>4</v>
      </c>
      <c r="C85" s="896" t="s">
        <v>1596</v>
      </c>
      <c r="D85" s="896"/>
      <c r="E85" s="896"/>
      <c r="F85" s="391"/>
      <c r="G85" s="717"/>
      <c r="I85" s="92" t="b">
        <f>IF(AND(F85="YES",OR(F87="",F89="",F91="",F93="",F95="")),FALSE,TRUE)</f>
        <v>1</v>
      </c>
      <c r="J85" s="92" t="b">
        <f>IF(AND(F85="NO",OR(F87&lt;&gt;"",F89&lt;&gt;"",F91&lt;&gt;"",F93&lt;&gt;"",F95&lt;&gt;"")),FALSE,TRUE)</f>
        <v>1</v>
      </c>
    </row>
    <row r="86" spans="2:10" ht="15.75" x14ac:dyDescent="0.25">
      <c r="B86" s="728"/>
      <c r="C86" s="91"/>
      <c r="D86" s="91"/>
      <c r="E86" s="91"/>
      <c r="F86" s="349"/>
      <c r="G86" s="717"/>
    </row>
    <row r="87" spans="2:10" ht="49.5" customHeight="1" x14ac:dyDescent="0.25">
      <c r="B87" s="727" t="s">
        <v>5</v>
      </c>
      <c r="C87" s="896" t="s">
        <v>1563</v>
      </c>
      <c r="D87" s="896"/>
      <c r="E87" s="896"/>
      <c r="F87" s="391"/>
      <c r="G87" s="717"/>
    </row>
    <row r="88" spans="2:10" ht="15.75" x14ac:dyDescent="0.25">
      <c r="B88" s="729"/>
      <c r="C88" s="891"/>
      <c r="D88" s="891"/>
      <c r="E88" s="891"/>
      <c r="G88" s="717"/>
    </row>
    <row r="89" spans="2:10" ht="64.5" customHeight="1" x14ac:dyDescent="0.25">
      <c r="B89" s="727" t="s">
        <v>1566</v>
      </c>
      <c r="C89" s="896" t="s">
        <v>1564</v>
      </c>
      <c r="D89" s="896"/>
      <c r="E89" s="896"/>
      <c r="F89" s="391"/>
      <c r="G89" s="717"/>
    </row>
    <row r="90" spans="2:10" x14ac:dyDescent="0.25">
      <c r="B90" s="729"/>
      <c r="C90" s="730"/>
      <c r="D90" s="730"/>
      <c r="E90" s="730"/>
      <c r="G90" s="717"/>
    </row>
    <row r="91" spans="2:10" ht="47.25" customHeight="1" x14ac:dyDescent="0.25">
      <c r="B91" s="727" t="s">
        <v>700</v>
      </c>
      <c r="C91" s="896" t="s">
        <v>1592</v>
      </c>
      <c r="D91" s="896"/>
      <c r="E91" s="896"/>
      <c r="F91" s="391"/>
      <c r="G91" s="717"/>
    </row>
    <row r="92" spans="2:10" x14ac:dyDescent="0.25">
      <c r="B92" s="729"/>
      <c r="C92" s="730"/>
      <c r="D92" s="730"/>
      <c r="E92" s="730"/>
      <c r="G92" s="717"/>
    </row>
    <row r="93" spans="2:10" ht="48.75" customHeight="1" x14ac:dyDescent="0.25">
      <c r="B93" s="727" t="s">
        <v>1567</v>
      </c>
      <c r="C93" s="896" t="s">
        <v>1565</v>
      </c>
      <c r="D93" s="896"/>
      <c r="E93" s="896"/>
      <c r="F93" s="391"/>
      <c r="G93" s="717"/>
    </row>
    <row r="94" spans="2:10" x14ac:dyDescent="0.25">
      <c r="B94" s="729"/>
      <c r="C94" s="730"/>
      <c r="D94" s="730"/>
      <c r="E94" s="730"/>
      <c r="G94" s="717"/>
    </row>
    <row r="95" spans="2:10" ht="63" customHeight="1" x14ac:dyDescent="0.25">
      <c r="B95" s="727" t="s">
        <v>1594</v>
      </c>
      <c r="C95" s="896" t="s">
        <v>1591</v>
      </c>
      <c r="D95" s="896"/>
      <c r="E95" s="896"/>
      <c r="F95" s="391"/>
      <c r="G95" s="717"/>
    </row>
    <row r="96" spans="2:10" x14ac:dyDescent="0.25">
      <c r="B96" s="731"/>
      <c r="C96" s="732"/>
      <c r="D96" s="732"/>
      <c r="E96" s="732"/>
      <c r="F96" s="718"/>
      <c r="G96" s="719"/>
    </row>
    <row r="98" spans="4:5" x14ac:dyDescent="0.25">
      <c r="D98" s="815" t="s">
        <v>566</v>
      </c>
      <c r="E98" s="815"/>
    </row>
    <row r="99" spans="4:5" ht="15.95" customHeight="1" x14ac:dyDescent="0.25">
      <c r="D99" s="816" t="b">
        <f>IF(OR(ISBLANK(E11),ISBLANK(E12),ISBLANK(E16),ISBLANK(E17),ISBLANK(E18),ISBLANK(D24),ISBLANK(E24),ISBLANK(F24),ISBLANK(D25),ISBLANK(E25),ISBLANK(F25),ISBLANK(D26), ISBLANK(E26),ISBLANK(F26),ISBLANK(E30),ISBLANK(E31),ISBLANK(E35),ISBLANK(E36),ISBLANK(D40),ISBLANK(E40),ISBLANK(F40),ISBLANK(D41),ISBLANK(E41),ISBLANK(F41),ISBLANK(E48),ISBLANK(E49),ISBLANK(E50),ISBLANK(E54),ISBLANK(E55),ISBLANK(E56),ISBLANK(D62),ISBLANK(E62),ISBLANK(F62),ISBLANK(D63),ISBLANK(E63),ISBLANK(F63),ISBLANK(D64),ISBLANK(E64),ISBLANK(F64),ISBLANK(E68),ISBLANK(E69),ISBLANK(E73),ISBLANK(E74),ISBLANK(D79),ISBLANK(E79),ISBLANK(F79),ISBLANK(D80),ISBLANK(E80),ISBLANK(F80),ISBLANK(F85),I85=FALSE,J85=FALSE),FALSE,TRUE)</f>
        <v>0</v>
      </c>
      <c r="E99" s="816"/>
    </row>
  </sheetData>
  <sheetProtection algorithmName="SHA-512" hashValue="GiWYwDQ9xCRA9lEkrsMx3nHiQJplI4E8+tKipDxgFN2KV2bBr38B917r5fNyYTYCcdcSeTgWZOjq6AOw7xdTpA==" saltValue="GrTJtC9iheHv35wJes5+Ug==" spinCount="100000" sheet="1" objects="1" scenarios="1"/>
  <mergeCells count="45">
    <mergeCell ref="C85:E85"/>
    <mergeCell ref="C89:E89"/>
    <mergeCell ref="C91:E91"/>
    <mergeCell ref="C93:E93"/>
    <mergeCell ref="C95:E95"/>
    <mergeCell ref="C88:E88"/>
    <mergeCell ref="C83:G83"/>
    <mergeCell ref="C87:E87"/>
    <mergeCell ref="D98:E98"/>
    <mergeCell ref="D99:E99"/>
    <mergeCell ref="B6:G6"/>
    <mergeCell ref="C76:F76"/>
    <mergeCell ref="C33:F33"/>
    <mergeCell ref="C38:F38"/>
    <mergeCell ref="C36:D36"/>
    <mergeCell ref="C48:D48"/>
    <mergeCell ref="C49:D49"/>
    <mergeCell ref="C54:D54"/>
    <mergeCell ref="C55:D55"/>
    <mergeCell ref="C30:D30"/>
    <mergeCell ref="C31:D31"/>
    <mergeCell ref="C35:D35"/>
    <mergeCell ref="C28:F28"/>
    <mergeCell ref="C44:F44"/>
    <mergeCell ref="C68:D68"/>
    <mergeCell ref="C69:D69"/>
    <mergeCell ref="C73:D73"/>
    <mergeCell ref="C59:F59"/>
    <mergeCell ref="C56:D56"/>
    <mergeCell ref="C74:D74"/>
    <mergeCell ref="C71:F71"/>
    <mergeCell ref="C9:E9"/>
    <mergeCell ref="C21:E21"/>
    <mergeCell ref="B7:D7"/>
    <mergeCell ref="C11:D11"/>
    <mergeCell ref="C12:D12"/>
    <mergeCell ref="C16:D16"/>
    <mergeCell ref="C17:D17"/>
    <mergeCell ref="C14:F14"/>
    <mergeCell ref="C18:D18"/>
    <mergeCell ref="C8:D8"/>
    <mergeCell ref="C46:F46"/>
    <mergeCell ref="C50:D50"/>
    <mergeCell ref="C52:F52"/>
    <mergeCell ref="C66:F66"/>
  </mergeCells>
  <conditionalFormatting sqref="D99:E99">
    <cfRule type="cellIs" dxfId="174" priority="1" operator="equal">
      <formula>FALSE</formula>
    </cfRule>
    <cfRule type="cellIs" dxfId="173" priority="2" operator="equal">
      <formula>TRUE</formula>
    </cfRule>
  </conditionalFormatting>
  <dataValidations count="3">
    <dataValidation type="whole" operator="greaterThanOrEqual" allowBlank="1" showInputMessage="1" showErrorMessage="1" promptTitle="Data input" prompt="Insert non-negative integer value" sqref="D79:F80 D40:F41 D24:F26 E57 E19 D62:F64 F16:F19" xr:uid="{00000000-0002-0000-0F00-000000000000}">
      <formula1>0</formula1>
    </dataValidation>
    <dataValidation type="list" allowBlank="1" showInputMessage="1" showErrorMessage="1" sqref="E48:E50 E11:E12 E30:E31 E68:E69 F87 F89 F91 F93 F95 F85" xr:uid="{00000000-0002-0000-0F00-000001000000}">
      <formula1>Yes_No</formula1>
    </dataValidation>
    <dataValidation operator="greaterThanOrEqual" allowBlank="1" showInputMessage="1" showErrorMessage="1" promptTitle="Data input" prompt="Insert non-negative integer value" sqref="E35:E36 E16:E18 E54:E56 E73:E74" xr:uid="{00000000-0002-0000-0F00-000002000000}"/>
  </dataValidations>
  <pageMargins left="0.7" right="0.7" top="0.75" bottom="0.75" header="0.3" footer="0.3"/>
  <pageSetup scale="76" fitToHeight="0" orientation="portrait" r:id="rId1"/>
  <rowBreaks count="2" manualBreakCount="2">
    <brk id="42" max="7" man="1"/>
    <brk id="75" max="7"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J112"/>
  <sheetViews>
    <sheetView showGridLines="0" view="pageBreakPreview" zoomScaleNormal="100" zoomScaleSheetLayoutView="100" workbookViewId="0"/>
  </sheetViews>
  <sheetFormatPr defaultColWidth="9.140625" defaultRowHeight="15" x14ac:dyDescent="0.25"/>
  <cols>
    <col min="1" max="1" width="4" style="296" customWidth="1"/>
    <col min="2" max="2" width="7.7109375" style="296" customWidth="1"/>
    <col min="3" max="3" width="26.140625" style="296" customWidth="1"/>
    <col min="4" max="5" width="22" style="296" customWidth="1"/>
    <col min="6" max="6" width="19.42578125" style="91" customWidth="1"/>
    <col min="7" max="7" width="14.5703125" style="91" customWidth="1"/>
    <col min="8" max="8" width="4" style="92" customWidth="1"/>
    <col min="9" max="9" width="9.140625" style="92" customWidth="1"/>
    <col min="10" max="10" width="9.140625" style="413" customWidth="1"/>
    <col min="11" max="16384" width="9.140625" style="92"/>
  </cols>
  <sheetData>
    <row r="1" spans="1:10" ht="15.75" x14ac:dyDescent="0.25">
      <c r="C1" s="432"/>
      <c r="D1" s="293"/>
      <c r="E1" s="92"/>
    </row>
    <row r="2" spans="1:10" ht="18.75" x14ac:dyDescent="0.25">
      <c r="A2" s="326"/>
      <c r="B2" s="326" t="str">
        <f>Instructions!B1</f>
        <v>Form RBSF-MC</v>
      </c>
      <c r="C2" s="432"/>
      <c r="D2" s="293"/>
      <c r="E2" s="326"/>
      <c r="I2" s="433"/>
    </row>
    <row r="3" spans="1:10" ht="18.75" x14ac:dyDescent="0.25">
      <c r="A3" s="326"/>
      <c r="B3" s="432"/>
      <c r="C3" s="432"/>
      <c r="D3" s="293"/>
      <c r="E3" s="326"/>
      <c r="I3" s="433"/>
    </row>
    <row r="4" spans="1:10" x14ac:dyDescent="0.25">
      <c r="A4" s="293"/>
      <c r="B4" s="293"/>
      <c r="C4" s="293"/>
      <c r="D4" s="293"/>
      <c r="E4" s="293"/>
      <c r="I4" s="433"/>
    </row>
    <row r="5" spans="1:10" ht="18.75" x14ac:dyDescent="0.25">
      <c r="A5" s="434"/>
      <c r="B5" s="434"/>
      <c r="C5" s="434"/>
      <c r="D5" s="293"/>
      <c r="E5" s="434"/>
      <c r="I5" s="433"/>
    </row>
    <row r="6" spans="1:10" ht="18.75" customHeight="1" x14ac:dyDescent="0.25">
      <c r="B6" s="872" t="s">
        <v>1204</v>
      </c>
      <c r="C6" s="872"/>
      <c r="D6" s="872"/>
      <c r="E6" s="872"/>
      <c r="F6" s="872"/>
      <c r="G6" s="872"/>
      <c r="I6" s="433"/>
    </row>
    <row r="7" spans="1:10" ht="18.75" x14ac:dyDescent="0.25">
      <c r="A7" s="434"/>
      <c r="B7" s="884" t="s">
        <v>511</v>
      </c>
      <c r="C7" s="884"/>
      <c r="D7" s="884"/>
      <c r="E7" s="434"/>
    </row>
    <row r="8" spans="1:10" ht="18.75" x14ac:dyDescent="0.25">
      <c r="A8" s="434"/>
      <c r="B8" s="460"/>
      <c r="C8" s="461"/>
      <c r="D8" s="461"/>
      <c r="E8" s="462"/>
      <c r="F8" s="463"/>
      <c r="G8" s="446"/>
    </row>
    <row r="9" spans="1:10" ht="34.5" customHeight="1" x14ac:dyDescent="0.25">
      <c r="A9" s="434"/>
      <c r="B9" s="455" t="s">
        <v>21</v>
      </c>
      <c r="C9" s="888" t="s">
        <v>1229</v>
      </c>
      <c r="D9" s="888"/>
      <c r="E9" s="888"/>
      <c r="F9" s="888"/>
      <c r="G9" s="900"/>
    </row>
    <row r="10" spans="1:10" ht="18.75" x14ac:dyDescent="0.25">
      <c r="A10" s="434"/>
      <c r="B10" s="464"/>
      <c r="C10" s="901"/>
      <c r="D10" s="902"/>
      <c r="E10" s="903"/>
      <c r="G10" s="448"/>
      <c r="J10" s="413" t="b">
        <f>IF(AND(C10=0,C13&gt;0),FALSE,TRUE)</f>
        <v>1</v>
      </c>
    </row>
    <row r="11" spans="1:10" ht="18.75" x14ac:dyDescent="0.25">
      <c r="A11" s="434"/>
      <c r="B11" s="465"/>
      <c r="C11" s="442"/>
      <c r="D11" s="442"/>
      <c r="E11" s="443"/>
      <c r="G11" s="448"/>
    </row>
    <row r="12" spans="1:10" ht="33" customHeight="1" x14ac:dyDescent="0.25">
      <c r="A12" s="434"/>
      <c r="B12" s="451" t="s">
        <v>18</v>
      </c>
      <c r="C12" s="888" t="s">
        <v>1146</v>
      </c>
      <c r="D12" s="888"/>
      <c r="E12" s="888"/>
      <c r="F12" s="888"/>
      <c r="G12" s="900"/>
    </row>
    <row r="13" spans="1:10" ht="18.75" x14ac:dyDescent="0.25">
      <c r="A13" s="434"/>
      <c r="B13" s="464"/>
      <c r="C13" s="897"/>
      <c r="D13" s="898"/>
      <c r="E13" s="899"/>
      <c r="G13" s="448"/>
    </row>
    <row r="14" spans="1:10" ht="18.75" x14ac:dyDescent="0.25">
      <c r="A14" s="434"/>
      <c r="B14" s="466"/>
      <c r="C14" s="467"/>
      <c r="D14" s="467"/>
      <c r="E14" s="468"/>
      <c r="F14" s="469"/>
      <c r="G14" s="454"/>
    </row>
    <row r="15" spans="1:10" ht="18.75" x14ac:dyDescent="0.25">
      <c r="A15" s="434"/>
      <c r="B15" s="505"/>
      <c r="C15" s="505"/>
      <c r="D15" s="505"/>
      <c r="E15" s="434"/>
    </row>
    <row r="16" spans="1:10" ht="18.75" x14ac:dyDescent="0.25">
      <c r="A16" s="434"/>
      <c r="B16" s="460"/>
      <c r="C16" s="461"/>
      <c r="D16" s="461"/>
      <c r="E16" s="462"/>
      <c r="F16" s="463"/>
      <c r="G16" s="446"/>
    </row>
    <row r="17" spans="1:10" ht="108.75" customHeight="1" x14ac:dyDescent="0.25">
      <c r="A17" s="434"/>
      <c r="B17" s="471" t="s">
        <v>22</v>
      </c>
      <c r="C17" s="888" t="s">
        <v>1076</v>
      </c>
      <c r="D17" s="888"/>
      <c r="E17" s="888"/>
      <c r="F17" s="888"/>
      <c r="G17" s="900"/>
    </row>
    <row r="18" spans="1:10" ht="18.75" x14ac:dyDescent="0.25">
      <c r="A18" s="434"/>
      <c r="B18" s="464"/>
      <c r="C18" s="901"/>
      <c r="D18" s="902"/>
      <c r="E18" s="903"/>
      <c r="G18" s="448"/>
      <c r="J18" s="413" t="b">
        <f>IF(AND(C18=0,C21&gt;0),FALSE,TRUE)</f>
        <v>1</v>
      </c>
    </row>
    <row r="19" spans="1:10" ht="18.75" x14ac:dyDescent="0.25">
      <c r="A19" s="434"/>
      <c r="B19" s="472"/>
      <c r="C19" s="470"/>
      <c r="D19" s="470"/>
      <c r="E19" s="470"/>
      <c r="G19" s="448"/>
    </row>
    <row r="20" spans="1:10" ht="37.5" customHeight="1" x14ac:dyDescent="0.25">
      <c r="A20" s="434"/>
      <c r="B20" s="451" t="s">
        <v>1</v>
      </c>
      <c r="C20" s="888" t="s">
        <v>1146</v>
      </c>
      <c r="D20" s="888"/>
      <c r="E20" s="888"/>
      <c r="F20" s="888"/>
      <c r="G20" s="900"/>
    </row>
    <row r="21" spans="1:10" ht="18.75" x14ac:dyDescent="0.25">
      <c r="A21" s="434"/>
      <c r="B21" s="464"/>
      <c r="C21" s="897"/>
      <c r="D21" s="898"/>
      <c r="E21" s="899"/>
      <c r="G21" s="448"/>
    </row>
    <row r="22" spans="1:10" ht="18.75" x14ac:dyDescent="0.25">
      <c r="A22" s="434"/>
      <c r="B22" s="466"/>
      <c r="C22" s="467"/>
      <c r="D22" s="467"/>
      <c r="E22" s="468"/>
      <c r="F22" s="469"/>
      <c r="G22" s="454"/>
    </row>
    <row r="23" spans="1:10" ht="18.75" x14ac:dyDescent="0.25">
      <c r="A23" s="434"/>
      <c r="B23" s="505"/>
      <c r="C23" s="505"/>
      <c r="D23" s="505"/>
      <c r="E23" s="434"/>
    </row>
    <row r="24" spans="1:10" ht="18.75" x14ac:dyDescent="0.25">
      <c r="A24" s="434"/>
      <c r="B24" s="460"/>
      <c r="C24" s="461"/>
      <c r="D24" s="461"/>
      <c r="E24" s="462"/>
      <c r="F24" s="463"/>
      <c r="G24" s="446" t="s">
        <v>511</v>
      </c>
    </row>
    <row r="25" spans="1:10" ht="18.75" customHeight="1" x14ac:dyDescent="0.25">
      <c r="A25" s="434"/>
      <c r="B25" s="455" t="s">
        <v>23</v>
      </c>
      <c r="C25" s="888" t="s">
        <v>938</v>
      </c>
      <c r="D25" s="888"/>
      <c r="E25" s="888"/>
      <c r="F25" s="888"/>
      <c r="G25" s="900"/>
    </row>
    <row r="26" spans="1:10" ht="18.75" x14ac:dyDescent="0.25">
      <c r="A26" s="434"/>
      <c r="B26" s="464"/>
      <c r="C26" s="901"/>
      <c r="D26" s="902"/>
      <c r="E26" s="903"/>
      <c r="G26" s="448"/>
    </row>
    <row r="27" spans="1:10" ht="18.75" x14ac:dyDescent="0.25">
      <c r="A27" s="434"/>
      <c r="B27" s="472"/>
      <c r="C27" s="470"/>
      <c r="D27" s="470"/>
      <c r="E27" s="470"/>
      <c r="G27" s="448"/>
    </row>
    <row r="28" spans="1:10" ht="18.75" hidden="1" x14ac:dyDescent="0.25">
      <c r="A28" s="434"/>
      <c r="B28" s="472"/>
      <c r="C28" s="470"/>
      <c r="D28" s="470"/>
      <c r="E28" s="470"/>
      <c r="G28" s="448"/>
    </row>
    <row r="29" spans="1:10" ht="18.75" hidden="1" x14ac:dyDescent="0.25">
      <c r="A29" s="434"/>
      <c r="B29" s="472"/>
      <c r="C29" s="470"/>
      <c r="D29" s="470"/>
      <c r="E29" s="470"/>
      <c r="G29" s="448"/>
    </row>
    <row r="30" spans="1:10" ht="18.75" customHeight="1" x14ac:dyDescent="0.25">
      <c r="A30" s="434"/>
      <c r="B30" s="455" t="s">
        <v>24</v>
      </c>
      <c r="C30" s="888" t="s">
        <v>939</v>
      </c>
      <c r="D30" s="888"/>
      <c r="E30" s="888"/>
      <c r="F30" s="888"/>
      <c r="G30" s="900"/>
    </row>
    <row r="31" spans="1:10" ht="18.75" x14ac:dyDescent="0.25">
      <c r="A31" s="434"/>
      <c r="B31" s="464"/>
      <c r="C31" s="901"/>
      <c r="D31" s="902"/>
      <c r="E31" s="903"/>
      <c r="G31" s="448"/>
    </row>
    <row r="32" spans="1:10" ht="18.75" x14ac:dyDescent="0.25">
      <c r="A32" s="434"/>
      <c r="B32" s="517"/>
      <c r="C32" s="518"/>
      <c r="D32" s="518"/>
      <c r="E32" s="518"/>
      <c r="F32" s="469"/>
      <c r="G32" s="454"/>
    </row>
    <row r="33" spans="1:7" ht="18.75" x14ac:dyDescent="0.25">
      <c r="A33" s="434"/>
      <c r="B33" s="519"/>
      <c r="C33" s="519"/>
      <c r="D33" s="519"/>
      <c r="E33" s="519"/>
    </row>
    <row r="34" spans="1:7" ht="18.75" x14ac:dyDescent="0.25">
      <c r="A34" s="434"/>
      <c r="B34" s="520"/>
      <c r="C34" s="521"/>
      <c r="D34" s="521"/>
      <c r="E34" s="521"/>
      <c r="F34" s="463"/>
      <c r="G34" s="446"/>
    </row>
    <row r="35" spans="1:7" ht="129" customHeight="1" x14ac:dyDescent="0.25">
      <c r="A35" s="434"/>
      <c r="B35" s="471" t="s">
        <v>25</v>
      </c>
      <c r="C35" s="904" t="s">
        <v>1112</v>
      </c>
      <c r="D35" s="904"/>
      <c r="E35" s="904"/>
      <c r="F35" s="904"/>
      <c r="G35" s="905"/>
    </row>
    <row r="36" spans="1:7" ht="18.75" x14ac:dyDescent="0.25">
      <c r="A36" s="434"/>
      <c r="B36" s="464"/>
      <c r="C36" s="901"/>
      <c r="D36" s="902"/>
      <c r="E36" s="903"/>
      <c r="G36" s="448"/>
    </row>
    <row r="37" spans="1:7" ht="18.75" x14ac:dyDescent="0.25">
      <c r="A37" s="434"/>
      <c r="B37" s="517"/>
      <c r="C37" s="518"/>
      <c r="D37" s="518"/>
      <c r="E37" s="518"/>
      <c r="F37" s="469"/>
      <c r="G37" s="454"/>
    </row>
    <row r="38" spans="1:7" ht="18.75" x14ac:dyDescent="0.25">
      <c r="A38" s="434"/>
      <c r="B38" s="519"/>
      <c r="C38" s="519"/>
      <c r="D38" s="519"/>
      <c r="E38" s="519"/>
    </row>
    <row r="39" spans="1:7" ht="18.75" x14ac:dyDescent="0.25">
      <c r="A39" s="434"/>
      <c r="B39" s="520"/>
      <c r="C39" s="521"/>
      <c r="D39" s="521"/>
      <c r="E39" s="521"/>
      <c r="F39" s="463"/>
      <c r="G39" s="446"/>
    </row>
    <row r="40" spans="1:7" ht="34.5" customHeight="1" x14ac:dyDescent="0.25">
      <c r="A40" s="434"/>
      <c r="B40" s="471" t="s">
        <v>26</v>
      </c>
      <c r="C40" s="904" t="s">
        <v>943</v>
      </c>
      <c r="D40" s="904"/>
      <c r="E40" s="904"/>
      <c r="F40" s="904"/>
      <c r="G40" s="905"/>
    </row>
    <row r="41" spans="1:7" ht="18.75" x14ac:dyDescent="0.25">
      <c r="A41" s="434"/>
      <c r="B41" s="464"/>
      <c r="C41" s="901"/>
      <c r="D41" s="902"/>
      <c r="E41" s="903"/>
      <c r="G41" s="448"/>
    </row>
    <row r="42" spans="1:7" ht="18.75" x14ac:dyDescent="0.25">
      <c r="A42" s="434"/>
      <c r="B42" s="315"/>
      <c r="C42" s="518"/>
      <c r="D42" s="518"/>
      <c r="E42" s="518"/>
      <c r="F42" s="469"/>
      <c r="G42" s="454"/>
    </row>
    <row r="43" spans="1:7" ht="18.75" x14ac:dyDescent="0.25">
      <c r="A43" s="434"/>
      <c r="B43" s="310"/>
      <c r="C43" s="519"/>
      <c r="D43" s="519"/>
      <c r="E43" s="519"/>
    </row>
    <row r="44" spans="1:7" ht="18.75" x14ac:dyDescent="0.25">
      <c r="A44" s="434"/>
      <c r="B44" s="477"/>
      <c r="C44" s="521"/>
      <c r="D44" s="521"/>
      <c r="E44" s="521"/>
      <c r="F44" s="463"/>
      <c r="G44" s="446"/>
    </row>
    <row r="45" spans="1:7" ht="38.25" customHeight="1" x14ac:dyDescent="0.25">
      <c r="A45" s="434"/>
      <c r="B45" s="516" t="s">
        <v>27</v>
      </c>
      <c r="C45" s="904" t="s">
        <v>944</v>
      </c>
      <c r="D45" s="904"/>
      <c r="E45" s="904"/>
      <c r="F45" s="904"/>
      <c r="G45" s="905"/>
    </row>
    <row r="46" spans="1:7" ht="18.75" x14ac:dyDescent="0.25">
      <c r="A46" s="434"/>
      <c r="B46" s="464"/>
      <c r="C46" s="901"/>
      <c r="D46" s="902"/>
      <c r="E46" s="903"/>
      <c r="G46" s="448"/>
    </row>
    <row r="47" spans="1:7" ht="18.75" x14ac:dyDescent="0.25">
      <c r="A47" s="434"/>
      <c r="B47" s="315"/>
      <c r="C47" s="518"/>
      <c r="D47" s="518"/>
      <c r="E47" s="518"/>
      <c r="F47" s="469"/>
      <c r="G47" s="454"/>
    </row>
    <row r="48" spans="1:7" ht="18.75" x14ac:dyDescent="0.25">
      <c r="A48" s="434"/>
      <c r="B48" s="310"/>
      <c r="C48" s="519"/>
      <c r="D48" s="519"/>
      <c r="E48" s="519"/>
    </row>
    <row r="49" spans="1:10" ht="18.75" x14ac:dyDescent="0.25">
      <c r="A49" s="434"/>
      <c r="B49" s="477"/>
      <c r="C49" s="521"/>
      <c r="D49" s="521"/>
      <c r="E49" s="521"/>
      <c r="F49" s="463"/>
      <c r="G49" s="446"/>
    </row>
    <row r="50" spans="1:10" ht="18.75" customHeight="1" x14ac:dyDescent="0.25">
      <c r="A50" s="434"/>
      <c r="B50" s="471" t="s">
        <v>28</v>
      </c>
      <c r="C50" s="888" t="s">
        <v>1025</v>
      </c>
      <c r="D50" s="888"/>
      <c r="E50" s="888"/>
      <c r="F50" s="888"/>
      <c r="G50" s="900"/>
    </row>
    <row r="51" spans="1:10" ht="18.75" x14ac:dyDescent="0.25">
      <c r="A51" s="434"/>
      <c r="B51" s="464"/>
      <c r="C51" s="901"/>
      <c r="D51" s="902"/>
      <c r="E51" s="903"/>
      <c r="G51" s="448"/>
    </row>
    <row r="52" spans="1:10" ht="18.75" x14ac:dyDescent="0.25">
      <c r="A52" s="434"/>
      <c r="B52" s="315"/>
      <c r="C52" s="518"/>
      <c r="D52" s="518"/>
      <c r="E52" s="518"/>
      <c r="F52" s="469"/>
      <c r="G52" s="454"/>
    </row>
    <row r="53" spans="1:10" ht="18.75" x14ac:dyDescent="0.25">
      <c r="A53" s="434"/>
      <c r="B53" s="310"/>
      <c r="C53" s="519"/>
      <c r="D53" s="519"/>
      <c r="E53" s="519"/>
    </row>
    <row r="54" spans="1:10" ht="18.75" x14ac:dyDescent="0.25">
      <c r="A54" s="434"/>
      <c r="B54" s="477"/>
      <c r="C54" s="521"/>
      <c r="D54" s="521"/>
      <c r="E54" s="521"/>
      <c r="F54" s="463"/>
      <c r="G54" s="446"/>
    </row>
    <row r="55" spans="1:10" ht="156.75" customHeight="1" x14ac:dyDescent="0.25">
      <c r="A55" s="434"/>
      <c r="B55" s="471" t="s">
        <v>29</v>
      </c>
      <c r="C55" s="906" t="s">
        <v>1529</v>
      </c>
      <c r="D55" s="906"/>
      <c r="E55" s="906"/>
      <c r="F55" s="906"/>
      <c r="G55" s="907"/>
    </row>
    <row r="56" spans="1:10" ht="18.75" x14ac:dyDescent="0.25">
      <c r="A56" s="434"/>
      <c r="B56" s="464"/>
      <c r="C56" s="901"/>
      <c r="D56" s="902"/>
      <c r="E56" s="903"/>
      <c r="G56" s="448"/>
    </row>
    <row r="57" spans="1:10" ht="18.75" x14ac:dyDescent="0.25">
      <c r="A57" s="434"/>
      <c r="B57" s="315"/>
      <c r="C57" s="518"/>
      <c r="D57" s="518"/>
      <c r="E57" s="518"/>
      <c r="F57" s="469"/>
      <c r="G57" s="454"/>
    </row>
    <row r="58" spans="1:10" ht="18.75" x14ac:dyDescent="0.25">
      <c r="A58" s="434"/>
      <c r="B58" s="310"/>
      <c r="C58" s="519"/>
      <c r="D58" s="519"/>
      <c r="E58" s="519"/>
    </row>
    <row r="59" spans="1:10" ht="18.75" x14ac:dyDescent="0.25">
      <c r="A59" s="434"/>
      <c r="B59" s="477"/>
      <c r="C59" s="521"/>
      <c r="D59" s="521"/>
      <c r="E59" s="521"/>
      <c r="F59" s="463"/>
      <c r="G59" s="446"/>
    </row>
    <row r="60" spans="1:10" ht="18.75" x14ac:dyDescent="0.25">
      <c r="A60" s="434"/>
      <c r="B60" s="471" t="s">
        <v>30</v>
      </c>
      <c r="C60" s="904" t="s">
        <v>947</v>
      </c>
      <c r="D60" s="904"/>
      <c r="E60" s="904"/>
      <c r="F60" s="904"/>
      <c r="G60" s="905"/>
    </row>
    <row r="61" spans="1:10" ht="18.75" x14ac:dyDescent="0.25">
      <c r="A61" s="434"/>
      <c r="B61" s="471"/>
      <c r="C61" s="507"/>
      <c r="D61" s="507"/>
      <c r="E61" s="507"/>
      <c r="F61" s="507"/>
      <c r="G61" s="508"/>
    </row>
    <row r="62" spans="1:10" ht="66.75" customHeight="1" x14ac:dyDescent="0.25">
      <c r="A62" s="434"/>
      <c r="B62" s="471" t="s">
        <v>727</v>
      </c>
      <c r="C62" s="904" t="s">
        <v>1167</v>
      </c>
      <c r="D62" s="904"/>
      <c r="E62" s="904"/>
      <c r="F62" s="904"/>
      <c r="G62" s="905"/>
    </row>
    <row r="63" spans="1:10" ht="18.75" x14ac:dyDescent="0.25">
      <c r="A63" s="434"/>
      <c r="B63" s="464"/>
      <c r="C63" s="908"/>
      <c r="D63" s="909"/>
      <c r="E63" s="910"/>
      <c r="G63" s="448"/>
      <c r="J63" s="413" t="b">
        <f>IF(AND(C63&gt;0,C66=0),FALSE,TRUE)</f>
        <v>1</v>
      </c>
    </row>
    <row r="64" spans="1:10" ht="18.75" x14ac:dyDescent="0.25">
      <c r="A64" s="434"/>
      <c r="B64" s="464"/>
      <c r="C64" s="519"/>
      <c r="D64" s="519"/>
      <c r="E64" s="519"/>
      <c r="G64" s="448"/>
    </row>
    <row r="65" spans="1:10" ht="32.25" customHeight="1" x14ac:dyDescent="0.25">
      <c r="A65" s="434"/>
      <c r="B65" s="471" t="s">
        <v>728</v>
      </c>
      <c r="C65" s="888" t="s">
        <v>1147</v>
      </c>
      <c r="D65" s="888"/>
      <c r="E65" s="888"/>
      <c r="F65" s="888"/>
      <c r="G65" s="900"/>
    </row>
    <row r="66" spans="1:10" ht="18.75" x14ac:dyDescent="0.25">
      <c r="A66" s="434"/>
      <c r="B66" s="464"/>
      <c r="C66" s="901"/>
      <c r="D66" s="902"/>
      <c r="E66" s="903"/>
      <c r="G66" s="448"/>
    </row>
    <row r="67" spans="1:10" ht="18.75" x14ac:dyDescent="0.25">
      <c r="A67" s="434"/>
      <c r="B67" s="315"/>
      <c r="C67" s="518"/>
      <c r="D67" s="518"/>
      <c r="E67" s="518"/>
      <c r="F67" s="469"/>
      <c r="G67" s="454"/>
    </row>
    <row r="68" spans="1:10" ht="18.75" x14ac:dyDescent="0.25">
      <c r="A68" s="434"/>
      <c r="B68" s="310"/>
      <c r="C68" s="519"/>
      <c r="D68" s="519"/>
      <c r="E68" s="519"/>
    </row>
    <row r="69" spans="1:10" ht="18.75" x14ac:dyDescent="0.25">
      <c r="A69" s="434"/>
      <c r="B69" s="477"/>
      <c r="C69" s="521"/>
      <c r="D69" s="521"/>
      <c r="E69" s="521"/>
      <c r="F69" s="463"/>
      <c r="G69" s="446"/>
    </row>
    <row r="70" spans="1:10" ht="18.75" x14ac:dyDescent="0.25">
      <c r="A70" s="434"/>
      <c r="B70" s="471" t="s">
        <v>1268</v>
      </c>
      <c r="C70" s="888" t="s">
        <v>946</v>
      </c>
      <c r="D70" s="888"/>
      <c r="E70" s="888"/>
      <c r="F70" s="888"/>
      <c r="G70" s="900"/>
    </row>
    <row r="71" spans="1:10" ht="18.75" x14ac:dyDescent="0.25">
      <c r="A71" s="434"/>
      <c r="B71" s="471"/>
      <c r="C71" s="438"/>
      <c r="D71" s="438"/>
      <c r="E71" s="438"/>
      <c r="F71" s="438"/>
      <c r="G71" s="506"/>
    </row>
    <row r="72" spans="1:10" ht="18.75" customHeight="1" x14ac:dyDescent="0.25">
      <c r="A72" s="434"/>
      <c r="B72" s="471" t="s">
        <v>1249</v>
      </c>
      <c r="C72" s="888" t="s">
        <v>1168</v>
      </c>
      <c r="D72" s="888"/>
      <c r="E72" s="888"/>
      <c r="F72" s="888"/>
      <c r="G72" s="900"/>
    </row>
    <row r="73" spans="1:10" ht="18.75" x14ac:dyDescent="0.25">
      <c r="A73" s="434"/>
      <c r="B73" s="464"/>
      <c r="C73" s="908"/>
      <c r="D73" s="909"/>
      <c r="E73" s="910"/>
      <c r="G73" s="448"/>
      <c r="J73" s="413" t="b">
        <f>IF(AND(C73&gt;0,C76=0),FALSE,TRUE)</f>
        <v>1</v>
      </c>
    </row>
    <row r="74" spans="1:10" ht="18.75" x14ac:dyDescent="0.25">
      <c r="A74" s="434"/>
      <c r="B74" s="464"/>
      <c r="C74" s="519"/>
      <c r="D74" s="519"/>
      <c r="E74" s="519"/>
      <c r="G74" s="448"/>
    </row>
    <row r="75" spans="1:10" ht="18.75" customHeight="1" x14ac:dyDescent="0.25">
      <c r="A75" s="434"/>
      <c r="B75" s="471" t="s">
        <v>1250</v>
      </c>
      <c r="C75" s="888" t="s">
        <v>940</v>
      </c>
      <c r="D75" s="888"/>
      <c r="E75" s="888"/>
      <c r="F75" s="888"/>
      <c r="G75" s="900"/>
    </row>
    <row r="76" spans="1:10" ht="18.75" x14ac:dyDescent="0.25">
      <c r="A76" s="434"/>
      <c r="B76" s="464"/>
      <c r="C76" s="901"/>
      <c r="D76" s="902"/>
      <c r="E76" s="903"/>
      <c r="G76" s="448"/>
    </row>
    <row r="77" spans="1:10" ht="18.75" x14ac:dyDescent="0.25">
      <c r="A77" s="434"/>
      <c r="B77" s="315"/>
      <c r="C77" s="518"/>
      <c r="D77" s="518"/>
      <c r="E77" s="518"/>
      <c r="F77" s="469"/>
      <c r="G77" s="454"/>
    </row>
    <row r="78" spans="1:10" ht="18.75" x14ac:dyDescent="0.25">
      <c r="A78" s="434"/>
      <c r="B78" s="310"/>
      <c r="C78" s="519"/>
      <c r="D78" s="519"/>
      <c r="E78" s="519"/>
    </row>
    <row r="79" spans="1:10" ht="18.75" x14ac:dyDescent="0.25">
      <c r="A79" s="434"/>
      <c r="B79" s="477"/>
      <c r="C79" s="521"/>
      <c r="D79" s="521"/>
      <c r="E79" s="521"/>
      <c r="F79" s="463"/>
      <c r="G79" s="446"/>
    </row>
    <row r="80" spans="1:10" ht="18.75" x14ac:dyDescent="0.25">
      <c r="A80" s="434"/>
      <c r="B80" s="471" t="s">
        <v>1267</v>
      </c>
      <c r="C80" s="888" t="s">
        <v>948</v>
      </c>
      <c r="D80" s="888"/>
      <c r="E80" s="888"/>
      <c r="F80" s="888"/>
      <c r="G80" s="900"/>
    </row>
    <row r="81" spans="1:10" ht="18.75" x14ac:dyDescent="0.25">
      <c r="A81" s="434"/>
      <c r="B81" s="471"/>
      <c r="C81" s="888"/>
      <c r="D81" s="888"/>
      <c r="E81" s="888"/>
      <c r="F81" s="888"/>
      <c r="G81" s="900"/>
    </row>
    <row r="82" spans="1:10" ht="53.25" customHeight="1" x14ac:dyDescent="0.25">
      <c r="A82" s="434"/>
      <c r="B82" s="471" t="s">
        <v>1251</v>
      </c>
      <c r="C82" s="888" t="s">
        <v>945</v>
      </c>
      <c r="D82" s="888"/>
      <c r="E82" s="888"/>
      <c r="F82" s="888"/>
      <c r="G82" s="900"/>
    </row>
    <row r="83" spans="1:10" ht="18.75" x14ac:dyDescent="0.25">
      <c r="A83" s="434"/>
      <c r="B83" s="464"/>
      <c r="C83" s="908"/>
      <c r="D83" s="909"/>
      <c r="E83" s="910"/>
      <c r="G83" s="448"/>
      <c r="J83" s="413" t="b">
        <f>IF(AND(C83&gt;0,C86=0),FALSE,TRUE)</f>
        <v>1</v>
      </c>
    </row>
    <row r="84" spans="1:10" ht="18.75" x14ac:dyDescent="0.25">
      <c r="A84" s="434"/>
      <c r="B84" s="464"/>
      <c r="C84" s="519"/>
      <c r="D84" s="519"/>
      <c r="E84" s="519"/>
      <c r="G84" s="448"/>
    </row>
    <row r="85" spans="1:10" ht="18.75" customHeight="1" x14ac:dyDescent="0.25">
      <c r="A85" s="434"/>
      <c r="B85" s="471" t="s">
        <v>1252</v>
      </c>
      <c r="C85" s="888" t="s">
        <v>941</v>
      </c>
      <c r="D85" s="888"/>
      <c r="E85" s="888"/>
      <c r="F85" s="888"/>
      <c r="G85" s="900"/>
    </row>
    <row r="86" spans="1:10" ht="18.75" x14ac:dyDescent="0.25">
      <c r="A86" s="434"/>
      <c r="B86" s="464"/>
      <c r="C86" s="901"/>
      <c r="D86" s="902"/>
      <c r="E86" s="903"/>
      <c r="G86" s="448"/>
    </row>
    <row r="87" spans="1:10" ht="18.75" x14ac:dyDescent="0.25">
      <c r="A87" s="434"/>
      <c r="B87" s="315"/>
      <c r="C87" s="518"/>
      <c r="D87" s="518"/>
      <c r="E87" s="518"/>
      <c r="F87" s="469"/>
      <c r="G87" s="454"/>
    </row>
    <row r="88" spans="1:10" ht="18.75" x14ac:dyDescent="0.25">
      <c r="A88" s="434"/>
      <c r="B88" s="310"/>
      <c r="C88" s="519"/>
      <c r="D88" s="519"/>
      <c r="E88" s="519"/>
    </row>
    <row r="89" spans="1:10" ht="18.75" x14ac:dyDescent="0.25">
      <c r="A89" s="434"/>
      <c r="B89" s="477"/>
      <c r="C89" s="521"/>
      <c r="D89" s="521"/>
      <c r="E89" s="521"/>
      <c r="F89" s="463"/>
      <c r="G89" s="446"/>
    </row>
    <row r="90" spans="1:10" ht="18.75" customHeight="1" x14ac:dyDescent="0.25">
      <c r="A90" s="434"/>
      <c r="B90" s="471" t="s">
        <v>1269</v>
      </c>
      <c r="C90" s="888" t="s">
        <v>942</v>
      </c>
      <c r="D90" s="888"/>
      <c r="E90" s="888"/>
      <c r="F90" s="888"/>
      <c r="G90" s="900"/>
    </row>
    <row r="91" spans="1:10" ht="18.75" x14ac:dyDescent="0.25">
      <c r="A91" s="434"/>
      <c r="B91" s="464"/>
      <c r="C91" s="901"/>
      <c r="D91" s="902"/>
      <c r="E91" s="903"/>
      <c r="G91" s="448"/>
    </row>
    <row r="92" spans="1:10" ht="18.75" x14ac:dyDescent="0.25">
      <c r="A92" s="434"/>
      <c r="B92" s="315"/>
      <c r="C92" s="518"/>
      <c r="D92" s="518"/>
      <c r="E92" s="518"/>
      <c r="F92" s="469"/>
      <c r="G92" s="454"/>
    </row>
    <row r="93" spans="1:10" ht="18.75" x14ac:dyDescent="0.25">
      <c r="A93" s="434"/>
      <c r="B93" s="505"/>
      <c r="C93" s="505"/>
      <c r="D93" s="505"/>
      <c r="E93" s="434"/>
    </row>
    <row r="94" spans="1:10" ht="18.75" x14ac:dyDescent="0.25">
      <c r="A94" s="434"/>
      <c r="B94" s="505"/>
      <c r="C94" s="505"/>
      <c r="D94" s="815" t="s">
        <v>566</v>
      </c>
      <c r="E94" s="815"/>
    </row>
    <row r="95" spans="1:10" ht="15.95" customHeight="1" x14ac:dyDescent="0.25">
      <c r="A95" s="434"/>
      <c r="B95" s="505"/>
      <c r="C95" s="505"/>
      <c r="D95" s="816" t="b">
        <f>IF(OR(ISBLANK(C21),ISBLANK(C18),ISBLANK(C26),ISBLANK(C31),ISBLANK(C13),ISBLANK(C36),ISBLANK(C41),ISBLANK(C10),ISBLANK(C46),ISBLANK(C51),ISBLANK(C56),ISBLANK(C66),ISBLANK(C73),ISBLANK(C76),ISBLANK(C63),ISBLANK(C83),ISBLANK(C86),ISBLANK(C91),J10=FALSE,J18=FALSE,J63=FALSE,J73=FALSE,J83=FALSE),FALSE,TRUE)</f>
        <v>0</v>
      </c>
      <c r="E95" s="816"/>
    </row>
    <row r="96" spans="1:10" ht="18.75" x14ac:dyDescent="0.25">
      <c r="A96" s="434"/>
      <c r="B96" s="505"/>
      <c r="C96" s="505"/>
      <c r="D96" s="505"/>
      <c r="E96" s="434"/>
    </row>
    <row r="97" spans="1:5" ht="18.75" x14ac:dyDescent="0.25">
      <c r="A97" s="434"/>
      <c r="B97" s="505"/>
      <c r="C97" s="505"/>
      <c r="D97" s="505"/>
      <c r="E97" s="434"/>
    </row>
    <row r="98" spans="1:5" ht="18.75" x14ac:dyDescent="0.25">
      <c r="A98" s="434"/>
      <c r="B98" s="505"/>
      <c r="C98" s="505"/>
      <c r="D98" s="505"/>
      <c r="E98" s="434"/>
    </row>
    <row r="99" spans="1:5" ht="18.75" x14ac:dyDescent="0.25">
      <c r="A99" s="434"/>
      <c r="B99" s="505"/>
      <c r="C99" s="505"/>
      <c r="D99" s="505"/>
      <c r="E99" s="434"/>
    </row>
    <row r="100" spans="1:5" ht="18.75" x14ac:dyDescent="0.25">
      <c r="A100" s="434"/>
      <c r="B100" s="505"/>
      <c r="C100" s="505"/>
      <c r="D100" s="505"/>
      <c r="E100" s="434"/>
    </row>
    <row r="101" spans="1:5" ht="18.75" x14ac:dyDescent="0.25">
      <c r="A101" s="434"/>
      <c r="B101" s="505"/>
      <c r="C101" s="505"/>
      <c r="D101" s="505"/>
      <c r="E101" s="434"/>
    </row>
    <row r="102" spans="1:5" ht="18.75" x14ac:dyDescent="0.25">
      <c r="A102" s="434"/>
      <c r="B102" s="505"/>
      <c r="C102" s="505"/>
      <c r="D102" s="505"/>
      <c r="E102" s="434"/>
    </row>
    <row r="103" spans="1:5" ht="18.75" x14ac:dyDescent="0.25">
      <c r="A103" s="434"/>
      <c r="B103" s="505"/>
      <c r="C103" s="505"/>
      <c r="D103" s="505"/>
      <c r="E103" s="434"/>
    </row>
    <row r="104" spans="1:5" ht="18.75" x14ac:dyDescent="0.25">
      <c r="A104" s="434"/>
      <c r="B104" s="505"/>
      <c r="C104" s="505"/>
      <c r="D104" s="505"/>
      <c r="E104" s="434"/>
    </row>
    <row r="105" spans="1:5" ht="18.75" x14ac:dyDescent="0.25">
      <c r="A105" s="434"/>
      <c r="B105" s="505"/>
      <c r="C105" s="505"/>
      <c r="D105" s="505"/>
      <c r="E105" s="434"/>
    </row>
    <row r="106" spans="1:5" ht="18.75" x14ac:dyDescent="0.25">
      <c r="A106" s="434"/>
      <c r="B106" s="505"/>
      <c r="C106" s="505"/>
      <c r="D106" s="505"/>
      <c r="E106" s="434"/>
    </row>
    <row r="107" spans="1:5" ht="18.75" x14ac:dyDescent="0.25">
      <c r="A107" s="434"/>
      <c r="B107" s="505"/>
      <c r="C107" s="505"/>
      <c r="D107" s="505"/>
      <c r="E107" s="434"/>
    </row>
    <row r="108" spans="1:5" ht="18.75" x14ac:dyDescent="0.25">
      <c r="A108" s="434"/>
      <c r="B108" s="505"/>
      <c r="C108" s="505"/>
      <c r="D108" s="505"/>
      <c r="E108" s="434"/>
    </row>
    <row r="109" spans="1:5" ht="18.75" x14ac:dyDescent="0.25">
      <c r="A109" s="434"/>
      <c r="B109" s="505"/>
      <c r="C109" s="505"/>
      <c r="D109" s="505"/>
      <c r="E109" s="434"/>
    </row>
    <row r="110" spans="1:5" ht="18.75" x14ac:dyDescent="0.25">
      <c r="A110" s="434"/>
      <c r="B110" s="505"/>
      <c r="C110" s="505"/>
      <c r="D110" s="505"/>
      <c r="E110" s="434"/>
    </row>
    <row r="111" spans="1:5" ht="18.75" x14ac:dyDescent="0.25">
      <c r="A111" s="434"/>
      <c r="B111" s="505"/>
      <c r="C111" s="505"/>
      <c r="D111" s="505"/>
      <c r="E111" s="434"/>
    </row>
    <row r="112" spans="1:5" ht="18.75" x14ac:dyDescent="0.25">
      <c r="A112" s="434"/>
      <c r="B112" s="505"/>
      <c r="C112" s="505"/>
      <c r="D112" s="505"/>
      <c r="E112" s="434"/>
    </row>
  </sheetData>
  <sheetProtection algorithmName="SHA-512" hashValue="UhHL41nETif7bP3cwcNv1ykV8vPl0QJ80yfYSJhd2ax3T2OwMkYDQ8MtwGFAowfpnZRreKMNHdQsrGQsHrgCrg==" saltValue="xyBOYYhuJRbUEc2632ObBA==" spinCount="100000" sheet="1" objects="1" scenarios="1"/>
  <mergeCells count="44">
    <mergeCell ref="D95:E95"/>
    <mergeCell ref="C70:G70"/>
    <mergeCell ref="C60:G60"/>
    <mergeCell ref="C81:G81"/>
    <mergeCell ref="C80:G80"/>
    <mergeCell ref="D94:E94"/>
    <mergeCell ref="C86:E86"/>
    <mergeCell ref="C91:E91"/>
    <mergeCell ref="C66:E66"/>
    <mergeCell ref="C30:G30"/>
    <mergeCell ref="C25:G25"/>
    <mergeCell ref="C90:G90"/>
    <mergeCell ref="C85:G85"/>
    <mergeCell ref="C82:G82"/>
    <mergeCell ref="C75:G75"/>
    <mergeCell ref="C72:G72"/>
    <mergeCell ref="C65:G65"/>
    <mergeCell ref="C62:G62"/>
    <mergeCell ref="C55:G55"/>
    <mergeCell ref="C73:E73"/>
    <mergeCell ref="C76:E76"/>
    <mergeCell ref="C83:E83"/>
    <mergeCell ref="C51:E51"/>
    <mergeCell ref="C56:E56"/>
    <mergeCell ref="C63:E63"/>
    <mergeCell ref="C50:G50"/>
    <mergeCell ref="C31:E31"/>
    <mergeCell ref="C36:E36"/>
    <mergeCell ref="C41:E41"/>
    <mergeCell ref="C45:G45"/>
    <mergeCell ref="C40:G40"/>
    <mergeCell ref="C35:G35"/>
    <mergeCell ref="C46:E46"/>
    <mergeCell ref="C21:E21"/>
    <mergeCell ref="C20:G20"/>
    <mergeCell ref="C26:E26"/>
    <mergeCell ref="B6:G6"/>
    <mergeCell ref="B7:D7"/>
    <mergeCell ref="C10:E10"/>
    <mergeCell ref="C13:E13"/>
    <mergeCell ref="C9:G9"/>
    <mergeCell ref="C12:G12"/>
    <mergeCell ref="C18:E18"/>
    <mergeCell ref="C17:G17"/>
  </mergeCells>
  <conditionalFormatting sqref="D95:E95">
    <cfRule type="cellIs" dxfId="172" priority="1" operator="equal">
      <formula>FALSE</formula>
    </cfRule>
    <cfRule type="cellIs" dxfId="171" priority="2" operator="equal">
      <formula>TRUE</formula>
    </cfRule>
  </conditionalFormatting>
  <dataValidations count="1">
    <dataValidation type="whole" operator="greaterThanOrEqual" allowBlank="1" showInputMessage="1" showErrorMessage="1" sqref="C18:E18 C10:E10 C26:E26 C31:E31 C36:E36 C41:E41 C46:E46 C51:E51 C56:E56 C63:E63 C66:E66 C73:E73 C76:E76 C86:E86 C83:E83 C91:E91" xr:uid="{00000000-0002-0000-1000-000000000000}">
      <formula1>0</formula1>
    </dataValidation>
  </dataValidations>
  <pageMargins left="0.7" right="0.7" top="0.75" bottom="0.75" header="0.3" footer="0.3"/>
  <pageSetup scale="75" fitToHeight="0" orientation="portrait" r:id="rId1"/>
  <rowBreaks count="3" manualBreakCount="3">
    <brk id="38" max="7" man="1"/>
    <brk id="68" max="7" man="1"/>
    <brk id="96" max="7"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J319"/>
  <sheetViews>
    <sheetView showGridLines="0" view="pageBreakPreview" zoomScaleNormal="100" zoomScaleSheetLayoutView="100" workbookViewId="0"/>
  </sheetViews>
  <sheetFormatPr defaultColWidth="9.140625" defaultRowHeight="15" x14ac:dyDescent="0.25"/>
  <cols>
    <col min="1" max="1" width="3.85546875" style="296" customWidth="1"/>
    <col min="2" max="2" width="7.7109375" style="296" customWidth="1"/>
    <col min="3" max="3" width="26.140625" style="296" customWidth="1"/>
    <col min="4" max="5" width="22" style="296" customWidth="1"/>
    <col min="6" max="6" width="19.42578125" style="91" customWidth="1"/>
    <col min="7" max="7" width="14.5703125" style="91" customWidth="1"/>
    <col min="8" max="8" width="3.85546875" style="92" customWidth="1"/>
    <col min="9" max="9" width="9.140625" style="92" customWidth="1"/>
    <col min="10" max="10" width="9.140625" style="413" customWidth="1"/>
    <col min="11" max="11" width="9.140625" style="92" customWidth="1"/>
    <col min="12" max="16384" width="9.140625" style="92"/>
  </cols>
  <sheetData>
    <row r="1" spans="1:9" ht="15.75" x14ac:dyDescent="0.25">
      <c r="C1" s="432"/>
      <c r="D1" s="293"/>
      <c r="E1" s="92"/>
    </row>
    <row r="2" spans="1:9" ht="18.75" x14ac:dyDescent="0.25">
      <c r="A2" s="326"/>
      <c r="B2" s="326" t="str">
        <f>Instructions!B1</f>
        <v>Form RBSF-MC</v>
      </c>
      <c r="C2" s="432"/>
      <c r="D2" s="293"/>
      <c r="E2" s="326"/>
      <c r="I2" s="433"/>
    </row>
    <row r="3" spans="1:9" ht="18.75" x14ac:dyDescent="0.25">
      <c r="A3" s="326"/>
      <c r="B3" s="432"/>
      <c r="C3" s="432"/>
      <c r="D3" s="293"/>
      <c r="E3" s="326"/>
      <c r="I3" s="433"/>
    </row>
    <row r="4" spans="1:9" x14ac:dyDescent="0.25">
      <c r="A4" s="293"/>
      <c r="B4" s="293"/>
      <c r="C4" s="293"/>
      <c r="D4" s="293"/>
      <c r="E4" s="293"/>
      <c r="I4" s="433"/>
    </row>
    <row r="5" spans="1:9" ht="18.75" x14ac:dyDescent="0.25">
      <c r="A5" s="434"/>
      <c r="B5" s="434"/>
      <c r="C5" s="434"/>
      <c r="D5" s="293"/>
      <c r="E5" s="434"/>
      <c r="I5" s="433"/>
    </row>
    <row r="6" spans="1:9" ht="18.75" customHeight="1" x14ac:dyDescent="0.25">
      <c r="B6" s="872" t="s">
        <v>1367</v>
      </c>
      <c r="C6" s="872"/>
      <c r="D6" s="872"/>
      <c r="E6" s="872"/>
      <c r="F6" s="872"/>
      <c r="G6" s="872"/>
      <c r="I6" s="433"/>
    </row>
    <row r="7" spans="1:9" ht="18.75" x14ac:dyDescent="0.25">
      <c r="A7" s="434"/>
      <c r="B7" s="884"/>
      <c r="C7" s="884"/>
      <c r="D7" s="884"/>
      <c r="E7" s="434"/>
    </row>
    <row r="8" spans="1:9" ht="18.75" x14ac:dyDescent="0.25">
      <c r="A8" s="434"/>
      <c r="B8" s="460"/>
      <c r="C8" s="461"/>
      <c r="D8" s="461"/>
      <c r="E8" s="462"/>
      <c r="F8" s="463"/>
      <c r="G8" s="446"/>
    </row>
    <row r="9" spans="1:9" ht="18.75" x14ac:dyDescent="0.25">
      <c r="A9" s="434"/>
      <c r="B9" s="455" t="s">
        <v>21</v>
      </c>
      <c r="C9" s="888" t="s">
        <v>1053</v>
      </c>
      <c r="D9" s="888"/>
      <c r="E9" s="888"/>
      <c r="F9" s="888"/>
      <c r="G9" s="900"/>
    </row>
    <row r="10" spans="1:9" ht="18.75" x14ac:dyDescent="0.25">
      <c r="A10" s="434"/>
      <c r="B10" s="464"/>
      <c r="C10" s="912"/>
      <c r="D10" s="913"/>
      <c r="E10" s="914"/>
      <c r="G10" s="448"/>
    </row>
    <row r="11" spans="1:9" ht="18.75" x14ac:dyDescent="0.25">
      <c r="A11" s="434"/>
      <c r="B11" s="466"/>
      <c r="C11" s="467"/>
      <c r="D11" s="467"/>
      <c r="E11" s="468"/>
      <c r="F11" s="469"/>
      <c r="G11" s="454"/>
    </row>
    <row r="12" spans="1:9" ht="18.75" x14ac:dyDescent="0.25">
      <c r="A12" s="434"/>
      <c r="B12" s="505"/>
      <c r="C12" s="505"/>
      <c r="D12" s="505"/>
      <c r="E12" s="434"/>
    </row>
    <row r="13" spans="1:9" ht="18.75" x14ac:dyDescent="0.25">
      <c r="A13" s="434"/>
      <c r="B13" s="460"/>
      <c r="C13" s="461"/>
      <c r="D13" s="461"/>
      <c r="E13" s="462"/>
      <c r="F13" s="463"/>
      <c r="G13" s="446"/>
    </row>
    <row r="14" spans="1:9" ht="40.5" customHeight="1" x14ac:dyDescent="0.25">
      <c r="A14" s="434"/>
      <c r="B14" s="455" t="s">
        <v>22</v>
      </c>
      <c r="C14" s="888" t="s">
        <v>1052</v>
      </c>
      <c r="D14" s="888"/>
      <c r="E14" s="888"/>
      <c r="F14" s="888"/>
      <c r="G14" s="900"/>
    </row>
    <row r="15" spans="1:9" ht="18.75" x14ac:dyDescent="0.25">
      <c r="A15" s="434"/>
      <c r="B15" s="464"/>
      <c r="C15" s="912"/>
      <c r="D15" s="913"/>
      <c r="E15" s="914"/>
      <c r="G15" s="448"/>
    </row>
    <row r="16" spans="1:9" ht="18.75" x14ac:dyDescent="0.25">
      <c r="A16" s="434"/>
      <c r="B16" s="466"/>
      <c r="C16" s="467"/>
      <c r="D16" s="467"/>
      <c r="E16" s="468"/>
      <c r="F16" s="469"/>
      <c r="G16" s="454"/>
    </row>
    <row r="17" spans="1:7" ht="18.75" x14ac:dyDescent="0.25">
      <c r="A17" s="434"/>
      <c r="B17" s="505"/>
      <c r="C17" s="505"/>
      <c r="D17" s="505"/>
      <c r="E17" s="434"/>
    </row>
    <row r="18" spans="1:7" ht="18.75" x14ac:dyDescent="0.25">
      <c r="A18" s="434"/>
      <c r="B18" s="460"/>
      <c r="C18" s="461"/>
      <c r="D18" s="461"/>
      <c r="E18" s="462"/>
      <c r="F18" s="463"/>
      <c r="G18" s="446"/>
    </row>
    <row r="19" spans="1:7" ht="36" customHeight="1" x14ac:dyDescent="0.25">
      <c r="A19" s="434"/>
      <c r="B19" s="455" t="s">
        <v>23</v>
      </c>
      <c r="C19" s="888" t="s">
        <v>1051</v>
      </c>
      <c r="D19" s="888"/>
      <c r="E19" s="888"/>
      <c r="F19" s="888"/>
      <c r="G19" s="900"/>
    </row>
    <row r="20" spans="1:7" ht="18.75" x14ac:dyDescent="0.25">
      <c r="A20" s="434"/>
      <c r="B20" s="464"/>
      <c r="C20" s="912"/>
      <c r="D20" s="913"/>
      <c r="E20" s="914"/>
      <c r="G20" s="448"/>
    </row>
    <row r="21" spans="1:7" ht="18.75" x14ac:dyDescent="0.25">
      <c r="A21" s="434"/>
      <c r="B21" s="473"/>
      <c r="C21" s="474"/>
      <c r="D21" s="474"/>
      <c r="E21" s="474"/>
      <c r="F21" s="469"/>
      <c r="G21" s="454"/>
    </row>
    <row r="22" spans="1:7" ht="18.75" x14ac:dyDescent="0.25">
      <c r="A22" s="434"/>
      <c r="B22" s="478"/>
      <c r="C22" s="470"/>
      <c r="D22" s="470"/>
      <c r="E22" s="470"/>
    </row>
    <row r="23" spans="1:7" ht="18.75" x14ac:dyDescent="0.25">
      <c r="A23" s="434"/>
      <c r="B23" s="475"/>
      <c r="C23" s="476"/>
      <c r="D23" s="476"/>
      <c r="E23" s="476"/>
      <c r="F23" s="463"/>
      <c r="G23" s="446"/>
    </row>
    <row r="24" spans="1:7" ht="36.75" customHeight="1" x14ac:dyDescent="0.25">
      <c r="A24" s="434"/>
      <c r="B24" s="455" t="s">
        <v>24</v>
      </c>
      <c r="C24" s="888" t="s">
        <v>1050</v>
      </c>
      <c r="D24" s="888"/>
      <c r="E24" s="888"/>
      <c r="F24" s="888"/>
      <c r="G24" s="900"/>
    </row>
    <row r="25" spans="1:7" ht="18.75" x14ac:dyDescent="0.25">
      <c r="A25" s="434"/>
      <c r="B25" s="464"/>
      <c r="C25" s="912"/>
      <c r="D25" s="913"/>
      <c r="E25" s="914"/>
      <c r="G25" s="448"/>
    </row>
    <row r="26" spans="1:7" ht="18.75" x14ac:dyDescent="0.25">
      <c r="A26" s="434"/>
      <c r="B26" s="517"/>
      <c r="C26" s="518"/>
      <c r="D26" s="518"/>
      <c r="E26" s="518"/>
      <c r="F26" s="469"/>
      <c r="G26" s="454"/>
    </row>
    <row r="27" spans="1:7" ht="18.75" x14ac:dyDescent="0.25">
      <c r="A27" s="434"/>
      <c r="B27" s="519"/>
      <c r="C27" s="519"/>
      <c r="D27" s="519"/>
      <c r="E27" s="519"/>
    </row>
    <row r="28" spans="1:7" ht="18.75" x14ac:dyDescent="0.25">
      <c r="A28" s="434"/>
      <c r="B28" s="520"/>
      <c r="C28" s="521"/>
      <c r="D28" s="521"/>
      <c r="E28" s="521"/>
      <c r="F28" s="463"/>
      <c r="G28" s="446"/>
    </row>
    <row r="29" spans="1:7" ht="33.75" customHeight="1" x14ac:dyDescent="0.25">
      <c r="A29" s="434"/>
      <c r="B29" s="455" t="s">
        <v>25</v>
      </c>
      <c r="C29" s="904" t="s">
        <v>1049</v>
      </c>
      <c r="D29" s="904"/>
      <c r="E29" s="904"/>
      <c r="F29" s="904"/>
      <c r="G29" s="905"/>
    </row>
    <row r="30" spans="1:7" ht="18.75" x14ac:dyDescent="0.25">
      <c r="A30" s="434"/>
      <c r="B30" s="464"/>
      <c r="C30" s="912"/>
      <c r="D30" s="913"/>
      <c r="E30" s="914"/>
      <c r="G30" s="448"/>
    </row>
    <row r="31" spans="1:7" ht="18.75" x14ac:dyDescent="0.25">
      <c r="A31" s="434"/>
      <c r="B31" s="517"/>
      <c r="C31" s="518"/>
      <c r="D31" s="518"/>
      <c r="E31" s="518"/>
      <c r="F31" s="469"/>
      <c r="G31" s="454"/>
    </row>
    <row r="32" spans="1:7" ht="18.75" x14ac:dyDescent="0.25">
      <c r="A32" s="434"/>
      <c r="B32" s="519"/>
      <c r="C32" s="519"/>
      <c r="D32" s="519"/>
      <c r="E32" s="519"/>
    </row>
    <row r="33" spans="1:7" ht="18.75" x14ac:dyDescent="0.25">
      <c r="A33" s="434"/>
      <c r="B33" s="520"/>
      <c r="C33" s="521"/>
      <c r="D33" s="521"/>
      <c r="E33" s="521"/>
      <c r="F33" s="463"/>
      <c r="G33" s="446"/>
    </row>
    <row r="34" spans="1:7" ht="35.25" customHeight="1" x14ac:dyDescent="0.25">
      <c r="A34" s="434"/>
      <c r="B34" s="455" t="s">
        <v>26</v>
      </c>
      <c r="C34" s="904" t="s">
        <v>1048</v>
      </c>
      <c r="D34" s="904"/>
      <c r="E34" s="904"/>
      <c r="F34" s="904"/>
      <c r="G34" s="905"/>
    </row>
    <row r="35" spans="1:7" ht="18.75" x14ac:dyDescent="0.25">
      <c r="A35" s="434"/>
      <c r="B35" s="464"/>
      <c r="C35" s="912"/>
      <c r="D35" s="913"/>
      <c r="E35" s="914"/>
      <c r="G35" s="448"/>
    </row>
    <row r="36" spans="1:7" ht="18.75" x14ac:dyDescent="0.25">
      <c r="A36" s="434"/>
      <c r="B36" s="315"/>
      <c r="C36" s="518"/>
      <c r="D36" s="518"/>
      <c r="E36" s="518"/>
      <c r="F36" s="469"/>
      <c r="G36" s="454"/>
    </row>
    <row r="37" spans="1:7" ht="18.75" x14ac:dyDescent="0.25">
      <c r="A37" s="434"/>
      <c r="B37" s="310"/>
      <c r="C37" s="519"/>
      <c r="D37" s="519"/>
      <c r="E37" s="519"/>
    </row>
    <row r="38" spans="1:7" ht="18.75" x14ac:dyDescent="0.25">
      <c r="A38" s="434"/>
      <c r="B38" s="520"/>
      <c r="C38" s="521"/>
      <c r="D38" s="521"/>
      <c r="E38" s="521"/>
      <c r="F38" s="463"/>
      <c r="G38" s="446"/>
    </row>
    <row r="39" spans="1:7" ht="18.75" x14ac:dyDescent="0.25">
      <c r="A39" s="434"/>
      <c r="B39" s="455" t="s">
        <v>27</v>
      </c>
      <c r="C39" s="904" t="s">
        <v>1047</v>
      </c>
      <c r="D39" s="904"/>
      <c r="E39" s="904"/>
      <c r="F39" s="904"/>
      <c r="G39" s="905"/>
    </row>
    <row r="40" spans="1:7" ht="18.75" x14ac:dyDescent="0.25">
      <c r="A40" s="434"/>
      <c r="B40" s="464"/>
      <c r="C40" s="912"/>
      <c r="D40" s="913"/>
      <c r="E40" s="914"/>
      <c r="G40" s="448"/>
    </row>
    <row r="41" spans="1:7" ht="18.75" x14ac:dyDescent="0.25">
      <c r="A41" s="434"/>
      <c r="B41" s="315"/>
      <c r="C41" s="518"/>
      <c r="D41" s="518"/>
      <c r="E41" s="518"/>
      <c r="F41" s="469"/>
      <c r="G41" s="454"/>
    </row>
    <row r="42" spans="1:7" ht="18.75" x14ac:dyDescent="0.25">
      <c r="A42" s="434"/>
      <c r="B42" s="310"/>
      <c r="C42" s="519"/>
      <c r="D42" s="519"/>
      <c r="E42" s="519"/>
    </row>
    <row r="43" spans="1:7" ht="18.75" x14ac:dyDescent="0.25">
      <c r="A43" s="434"/>
      <c r="B43" s="520"/>
      <c r="C43" s="521"/>
      <c r="D43" s="521"/>
      <c r="E43" s="521"/>
      <c r="F43" s="463"/>
      <c r="G43" s="446"/>
    </row>
    <row r="44" spans="1:7" ht="18.75" x14ac:dyDescent="0.25">
      <c r="A44" s="434"/>
      <c r="B44" s="455" t="s">
        <v>28</v>
      </c>
      <c r="C44" s="904" t="s">
        <v>1046</v>
      </c>
      <c r="D44" s="904"/>
      <c r="E44" s="904"/>
      <c r="F44" s="904"/>
      <c r="G44" s="905"/>
    </row>
    <row r="45" spans="1:7" ht="18.75" x14ac:dyDescent="0.25">
      <c r="A45" s="434"/>
      <c r="B45" s="464"/>
      <c r="C45" s="912"/>
      <c r="D45" s="913"/>
      <c r="E45" s="914"/>
      <c r="G45" s="448"/>
    </row>
    <row r="46" spans="1:7" ht="18.75" x14ac:dyDescent="0.25">
      <c r="A46" s="434"/>
      <c r="B46" s="315"/>
      <c r="C46" s="518"/>
      <c r="D46" s="518"/>
      <c r="E46" s="518"/>
      <c r="F46" s="469"/>
      <c r="G46" s="454"/>
    </row>
    <row r="47" spans="1:7" ht="18.75" x14ac:dyDescent="0.25">
      <c r="A47" s="434"/>
      <c r="B47" s="310"/>
      <c r="C47" s="519"/>
      <c r="D47" s="519"/>
      <c r="E47" s="519"/>
    </row>
    <row r="48" spans="1:7" ht="18.75" x14ac:dyDescent="0.25">
      <c r="A48" s="434"/>
      <c r="B48" s="520"/>
      <c r="C48" s="521"/>
      <c r="D48" s="521"/>
      <c r="E48" s="521"/>
      <c r="F48" s="463"/>
      <c r="G48" s="446"/>
    </row>
    <row r="49" spans="1:7" ht="33.75" customHeight="1" x14ac:dyDescent="0.25">
      <c r="A49" s="434"/>
      <c r="B49" s="455" t="s">
        <v>29</v>
      </c>
      <c r="C49" s="904" t="s">
        <v>1028</v>
      </c>
      <c r="D49" s="904"/>
      <c r="E49" s="904"/>
      <c r="F49" s="904"/>
      <c r="G49" s="905"/>
    </row>
    <row r="50" spans="1:7" ht="18.75" x14ac:dyDescent="0.25">
      <c r="A50" s="434"/>
      <c r="B50" s="464"/>
      <c r="C50" s="912"/>
      <c r="D50" s="913"/>
      <c r="E50" s="914"/>
      <c r="G50" s="448"/>
    </row>
    <row r="51" spans="1:7" ht="18.75" x14ac:dyDescent="0.25">
      <c r="A51" s="434"/>
      <c r="B51" s="315"/>
      <c r="C51" s="518"/>
      <c r="D51" s="518"/>
      <c r="E51" s="518"/>
      <c r="F51" s="469"/>
      <c r="G51" s="454"/>
    </row>
    <row r="52" spans="1:7" ht="18.75" x14ac:dyDescent="0.25">
      <c r="A52" s="434"/>
      <c r="B52" s="310"/>
      <c r="C52" s="519"/>
      <c r="D52" s="519"/>
      <c r="E52" s="519"/>
    </row>
    <row r="53" spans="1:7" ht="18.75" x14ac:dyDescent="0.25">
      <c r="A53" s="434"/>
      <c r="B53" s="477"/>
      <c r="C53" s="521"/>
      <c r="D53" s="521"/>
      <c r="E53" s="521"/>
      <c r="F53" s="463"/>
      <c r="G53" s="446"/>
    </row>
    <row r="54" spans="1:7" ht="51.75" customHeight="1" x14ac:dyDescent="0.25">
      <c r="A54" s="434"/>
      <c r="B54" s="455" t="s">
        <v>30</v>
      </c>
      <c r="C54" s="904" t="s">
        <v>1054</v>
      </c>
      <c r="D54" s="904"/>
      <c r="E54" s="904"/>
      <c r="F54" s="904"/>
      <c r="G54" s="905"/>
    </row>
    <row r="55" spans="1:7" ht="18.75" x14ac:dyDescent="0.25">
      <c r="A55" s="434"/>
      <c r="B55" s="455"/>
      <c r="C55" s="507"/>
      <c r="D55" s="507"/>
      <c r="E55" s="507"/>
      <c r="F55" s="507"/>
      <c r="G55" s="508"/>
    </row>
    <row r="56" spans="1:7" ht="18.75" x14ac:dyDescent="0.25">
      <c r="A56" s="434"/>
      <c r="B56" s="455" t="s">
        <v>727</v>
      </c>
      <c r="C56" s="507" t="s">
        <v>949</v>
      </c>
      <c r="D56" s="507"/>
      <c r="E56" s="507"/>
      <c r="F56" s="507"/>
      <c r="G56" s="508"/>
    </row>
    <row r="57" spans="1:7" ht="18.75" x14ac:dyDescent="0.25">
      <c r="A57" s="434"/>
      <c r="B57" s="464"/>
      <c r="C57" s="912"/>
      <c r="D57" s="913"/>
      <c r="E57" s="914"/>
      <c r="G57" s="448"/>
    </row>
    <row r="58" spans="1:7" ht="18.75" x14ac:dyDescent="0.25">
      <c r="A58" s="434"/>
      <c r="B58" s="455"/>
      <c r="C58" s="507"/>
      <c r="D58" s="507"/>
      <c r="E58" s="507"/>
      <c r="F58" s="507"/>
      <c r="G58" s="508"/>
    </row>
    <row r="59" spans="1:7" ht="18.75" x14ac:dyDescent="0.25">
      <c r="A59" s="434"/>
      <c r="B59" s="455" t="s">
        <v>728</v>
      </c>
      <c r="C59" s="507" t="s">
        <v>950</v>
      </c>
      <c r="D59" s="507"/>
      <c r="E59" s="507"/>
      <c r="F59" s="507"/>
      <c r="G59" s="508"/>
    </row>
    <row r="60" spans="1:7" ht="18.75" x14ac:dyDescent="0.25">
      <c r="A60" s="434"/>
      <c r="B60" s="464"/>
      <c r="C60" s="912"/>
      <c r="D60" s="913"/>
      <c r="E60" s="914"/>
      <c r="G60" s="448"/>
    </row>
    <row r="61" spans="1:7" ht="18.75" x14ac:dyDescent="0.25">
      <c r="A61" s="434"/>
      <c r="B61" s="455"/>
      <c r="C61" s="507"/>
      <c r="D61" s="507"/>
      <c r="E61" s="507"/>
      <c r="F61" s="507"/>
      <c r="G61" s="508"/>
    </row>
    <row r="62" spans="1:7" ht="18.75" x14ac:dyDescent="0.25">
      <c r="A62" s="434"/>
      <c r="B62" s="455" t="s">
        <v>1275</v>
      </c>
      <c r="C62" s="507" t="s">
        <v>951</v>
      </c>
      <c r="D62" s="507"/>
      <c r="E62" s="507"/>
      <c r="F62" s="507"/>
      <c r="G62" s="508"/>
    </row>
    <row r="63" spans="1:7" ht="18.75" x14ac:dyDescent="0.25">
      <c r="A63" s="434"/>
      <c r="B63" s="464"/>
      <c r="C63" s="912"/>
      <c r="D63" s="913"/>
      <c r="E63" s="914"/>
      <c r="G63" s="448"/>
    </row>
    <row r="64" spans="1:7" ht="18.75" x14ac:dyDescent="0.25">
      <c r="A64" s="434"/>
      <c r="B64" s="315"/>
      <c r="C64" s="518"/>
      <c r="D64" s="518"/>
      <c r="E64" s="518"/>
      <c r="F64" s="469"/>
      <c r="G64" s="454"/>
    </row>
    <row r="65" spans="1:7" ht="18.75" x14ac:dyDescent="0.25">
      <c r="A65" s="434"/>
      <c r="B65" s="310"/>
      <c r="C65" s="519"/>
      <c r="D65" s="519"/>
      <c r="E65" s="519"/>
    </row>
    <row r="66" spans="1:7" ht="18.75" x14ac:dyDescent="0.25">
      <c r="A66" s="434"/>
      <c r="B66" s="477"/>
      <c r="C66" s="521"/>
      <c r="D66" s="521"/>
      <c r="E66" s="521"/>
      <c r="F66" s="463"/>
      <c r="G66" s="446"/>
    </row>
    <row r="67" spans="1:7" ht="42" customHeight="1" x14ac:dyDescent="0.25">
      <c r="A67" s="434"/>
      <c r="B67" s="455" t="s">
        <v>1268</v>
      </c>
      <c r="C67" s="888" t="s">
        <v>1045</v>
      </c>
      <c r="D67" s="888"/>
      <c r="E67" s="888"/>
      <c r="F67" s="888"/>
      <c r="G67" s="900"/>
    </row>
    <row r="68" spans="1:7" ht="18.75" x14ac:dyDescent="0.25">
      <c r="A68" s="434"/>
      <c r="B68" s="464"/>
      <c r="C68" s="912"/>
      <c r="D68" s="913"/>
      <c r="E68" s="914"/>
      <c r="G68" s="448"/>
    </row>
    <row r="69" spans="1:7" ht="18.75" x14ac:dyDescent="0.25">
      <c r="A69" s="434"/>
      <c r="B69" s="315"/>
      <c r="C69" s="518"/>
      <c r="D69" s="518"/>
      <c r="E69" s="518"/>
      <c r="F69" s="469"/>
      <c r="G69" s="454"/>
    </row>
    <row r="70" spans="1:7" ht="18.75" x14ac:dyDescent="0.25">
      <c r="A70" s="434"/>
      <c r="B70" s="310"/>
      <c r="C70" s="519"/>
      <c r="D70" s="519"/>
      <c r="E70" s="519"/>
    </row>
    <row r="71" spans="1:7" ht="18.75" x14ac:dyDescent="0.25">
      <c r="A71" s="434"/>
      <c r="B71" s="477"/>
      <c r="C71" s="521"/>
      <c r="D71" s="521"/>
      <c r="E71" s="521"/>
      <c r="F71" s="463"/>
      <c r="G71" s="446"/>
    </row>
    <row r="72" spans="1:7" ht="18.75" x14ac:dyDescent="0.25">
      <c r="A72" s="434"/>
      <c r="B72" s="455" t="s">
        <v>1267</v>
      </c>
      <c r="C72" s="904" t="s">
        <v>1044</v>
      </c>
      <c r="D72" s="904"/>
      <c r="E72" s="904"/>
      <c r="F72" s="904"/>
      <c r="G72" s="905"/>
    </row>
    <row r="73" spans="1:7" ht="18.75" x14ac:dyDescent="0.25">
      <c r="A73" s="434"/>
      <c r="B73" s="464"/>
      <c r="C73" s="912"/>
      <c r="D73" s="913"/>
      <c r="E73" s="914"/>
      <c r="G73" s="448"/>
    </row>
    <row r="74" spans="1:7" ht="18.75" x14ac:dyDescent="0.25">
      <c r="A74" s="434"/>
      <c r="B74" s="315"/>
      <c r="C74" s="518"/>
      <c r="D74" s="518"/>
      <c r="E74" s="518"/>
      <c r="F74" s="469"/>
      <c r="G74" s="454"/>
    </row>
    <row r="75" spans="1:7" ht="18.75" x14ac:dyDescent="0.25">
      <c r="A75" s="434"/>
      <c r="B75" s="310"/>
      <c r="C75" s="519"/>
      <c r="D75" s="519"/>
      <c r="E75" s="519"/>
    </row>
    <row r="76" spans="1:7" ht="18.75" x14ac:dyDescent="0.25">
      <c r="A76" s="434"/>
      <c r="B76" s="477"/>
      <c r="C76" s="521"/>
      <c r="D76" s="521"/>
      <c r="E76" s="521"/>
      <c r="F76" s="463"/>
      <c r="G76" s="446"/>
    </row>
    <row r="77" spans="1:7" ht="18.75" x14ac:dyDescent="0.25">
      <c r="A77" s="434"/>
      <c r="B77" s="455" t="s">
        <v>1269</v>
      </c>
      <c r="C77" s="904" t="s">
        <v>1043</v>
      </c>
      <c r="D77" s="904"/>
      <c r="E77" s="904"/>
      <c r="F77" s="904"/>
      <c r="G77" s="905"/>
    </row>
    <row r="78" spans="1:7" ht="18.75" x14ac:dyDescent="0.25">
      <c r="A78" s="434"/>
      <c r="B78" s="464"/>
      <c r="C78" s="912"/>
      <c r="D78" s="913"/>
      <c r="E78" s="914"/>
      <c r="G78" s="448"/>
    </row>
    <row r="79" spans="1:7" ht="18.75" x14ac:dyDescent="0.25">
      <c r="A79" s="434"/>
      <c r="B79" s="315"/>
      <c r="C79" s="518"/>
      <c r="D79" s="518"/>
      <c r="E79" s="518"/>
      <c r="F79" s="469"/>
      <c r="G79" s="454"/>
    </row>
    <row r="80" spans="1:7" ht="18.75" x14ac:dyDescent="0.25">
      <c r="A80" s="434"/>
      <c r="B80" s="310"/>
      <c r="C80" s="519"/>
      <c r="D80" s="519"/>
      <c r="E80" s="519"/>
    </row>
    <row r="81" spans="1:7" ht="18.75" x14ac:dyDescent="0.25">
      <c r="A81" s="434"/>
      <c r="B81" s="477"/>
      <c r="C81" s="521"/>
      <c r="D81" s="521"/>
      <c r="E81" s="521"/>
      <c r="F81" s="463"/>
      <c r="G81" s="446"/>
    </row>
    <row r="82" spans="1:7" ht="33.75" customHeight="1" x14ac:dyDescent="0.25">
      <c r="A82" s="434"/>
      <c r="B82" s="455" t="s">
        <v>1271</v>
      </c>
      <c r="C82" s="904" t="s">
        <v>1042</v>
      </c>
      <c r="D82" s="904"/>
      <c r="E82" s="904"/>
      <c r="F82" s="904"/>
      <c r="G82" s="905"/>
    </row>
    <row r="83" spans="1:7" ht="18.75" x14ac:dyDescent="0.25">
      <c r="A83" s="434"/>
      <c r="B83" s="464"/>
      <c r="C83" s="912"/>
      <c r="D83" s="913"/>
      <c r="E83" s="914"/>
      <c r="G83" s="448"/>
    </row>
    <row r="84" spans="1:7" ht="18.75" x14ac:dyDescent="0.25">
      <c r="A84" s="434"/>
      <c r="B84" s="315"/>
      <c r="C84" s="518"/>
      <c r="D84" s="518"/>
      <c r="E84" s="518"/>
      <c r="F84" s="469"/>
      <c r="G84" s="454"/>
    </row>
    <row r="85" spans="1:7" ht="18.75" x14ac:dyDescent="0.25">
      <c r="A85" s="434"/>
      <c r="B85" s="310"/>
      <c r="C85" s="519"/>
      <c r="D85" s="519"/>
      <c r="E85" s="519"/>
    </row>
    <row r="86" spans="1:7" ht="18.75" x14ac:dyDescent="0.25">
      <c r="A86" s="434"/>
      <c r="B86" s="477"/>
      <c r="C86" s="521"/>
      <c r="D86" s="521"/>
      <c r="E86" s="521"/>
      <c r="F86" s="463"/>
      <c r="G86" s="446"/>
    </row>
    <row r="87" spans="1:7" ht="36.75" customHeight="1" x14ac:dyDescent="0.25">
      <c r="A87" s="434"/>
      <c r="B87" s="455" t="s">
        <v>1274</v>
      </c>
      <c r="C87" s="904" t="s">
        <v>1041</v>
      </c>
      <c r="D87" s="904"/>
      <c r="E87" s="904"/>
      <c r="F87" s="904"/>
      <c r="G87" s="905"/>
    </row>
    <row r="88" spans="1:7" ht="18.75" x14ac:dyDescent="0.25">
      <c r="A88" s="434"/>
      <c r="B88" s="464"/>
      <c r="C88" s="912"/>
      <c r="D88" s="913"/>
      <c r="E88" s="914"/>
      <c r="G88" s="448"/>
    </row>
    <row r="89" spans="1:7" ht="18.75" x14ac:dyDescent="0.25">
      <c r="A89" s="434"/>
      <c r="B89" s="315"/>
      <c r="C89" s="518"/>
      <c r="D89" s="518"/>
      <c r="E89" s="518"/>
      <c r="F89" s="469"/>
      <c r="G89" s="454"/>
    </row>
    <row r="90" spans="1:7" ht="18.75" x14ac:dyDescent="0.25">
      <c r="A90" s="434"/>
      <c r="B90" s="310"/>
      <c r="C90" s="519"/>
      <c r="D90" s="519"/>
      <c r="E90" s="519"/>
    </row>
    <row r="91" spans="1:7" ht="18.75" x14ac:dyDescent="0.25">
      <c r="A91" s="434"/>
      <c r="B91" s="477"/>
      <c r="C91" s="521"/>
      <c r="D91" s="521"/>
      <c r="E91" s="521"/>
      <c r="F91" s="463"/>
      <c r="G91" s="446"/>
    </row>
    <row r="92" spans="1:7" ht="36.75" customHeight="1" x14ac:dyDescent="0.25">
      <c r="A92" s="434"/>
      <c r="B92" s="455" t="s">
        <v>1296</v>
      </c>
      <c r="C92" s="904" t="s">
        <v>1040</v>
      </c>
      <c r="D92" s="904"/>
      <c r="E92" s="904"/>
      <c r="F92" s="904"/>
      <c r="G92" s="905"/>
    </row>
    <row r="93" spans="1:7" ht="18.75" x14ac:dyDescent="0.25">
      <c r="A93" s="434"/>
      <c r="B93" s="464"/>
      <c r="C93" s="912"/>
      <c r="D93" s="913"/>
      <c r="E93" s="914"/>
      <c r="G93" s="448"/>
    </row>
    <row r="94" spans="1:7" ht="18.75" x14ac:dyDescent="0.25">
      <c r="A94" s="434"/>
      <c r="B94" s="315"/>
      <c r="C94" s="518"/>
      <c r="D94" s="518"/>
      <c r="E94" s="518"/>
      <c r="F94" s="469"/>
      <c r="G94" s="454"/>
    </row>
    <row r="95" spans="1:7" ht="18.75" x14ac:dyDescent="0.25">
      <c r="A95" s="434"/>
      <c r="B95" s="310"/>
      <c r="C95" s="519"/>
      <c r="D95" s="519"/>
      <c r="E95" s="519"/>
    </row>
    <row r="96" spans="1:7" ht="18.75" x14ac:dyDescent="0.25">
      <c r="A96" s="434"/>
      <c r="B96" s="477"/>
      <c r="C96" s="521"/>
      <c r="D96" s="521"/>
      <c r="E96" s="521"/>
      <c r="F96" s="463"/>
      <c r="G96" s="446"/>
    </row>
    <row r="97" spans="1:7" ht="33" customHeight="1" x14ac:dyDescent="0.25">
      <c r="A97" s="434"/>
      <c r="B97" s="455" t="s">
        <v>1297</v>
      </c>
      <c r="C97" s="904" t="s">
        <v>1340</v>
      </c>
      <c r="D97" s="904"/>
      <c r="E97" s="904"/>
      <c r="F97" s="904"/>
      <c r="G97" s="905"/>
    </row>
    <row r="98" spans="1:7" ht="18.75" x14ac:dyDescent="0.25">
      <c r="A98" s="434"/>
      <c r="B98" s="464"/>
      <c r="C98" s="921"/>
      <c r="D98" s="922"/>
      <c r="E98" s="923"/>
      <c r="G98" s="448"/>
    </row>
    <row r="99" spans="1:7" ht="18.75" x14ac:dyDescent="0.25">
      <c r="A99" s="434"/>
      <c r="B99" s="315"/>
      <c r="C99" s="518"/>
      <c r="D99" s="518"/>
      <c r="E99" s="518"/>
      <c r="F99" s="469"/>
      <c r="G99" s="454"/>
    </row>
    <row r="100" spans="1:7" ht="18.75" x14ac:dyDescent="0.25">
      <c r="A100" s="434"/>
      <c r="B100" s="310"/>
      <c r="C100" s="519"/>
      <c r="D100" s="519"/>
      <c r="E100" s="519"/>
    </row>
    <row r="101" spans="1:7" ht="18.75" x14ac:dyDescent="0.25">
      <c r="A101" s="434"/>
      <c r="B101" s="477"/>
      <c r="C101" s="521"/>
      <c r="D101" s="521"/>
      <c r="E101" s="521"/>
      <c r="F101" s="463"/>
      <c r="G101" s="446"/>
    </row>
    <row r="102" spans="1:7" ht="33" customHeight="1" x14ac:dyDescent="0.25">
      <c r="A102" s="434"/>
      <c r="B102" s="455" t="s">
        <v>1298</v>
      </c>
      <c r="C102" s="904" t="s">
        <v>1341</v>
      </c>
      <c r="D102" s="904"/>
      <c r="E102" s="904"/>
      <c r="F102" s="904"/>
      <c r="G102" s="905"/>
    </row>
    <row r="103" spans="1:7" ht="18.75" x14ac:dyDescent="0.25">
      <c r="A103" s="434"/>
      <c r="B103" s="464"/>
      <c r="C103" s="921"/>
      <c r="D103" s="922"/>
      <c r="E103" s="923"/>
      <c r="G103" s="448"/>
    </row>
    <row r="104" spans="1:7" ht="18.75" x14ac:dyDescent="0.25">
      <c r="A104" s="434"/>
      <c r="B104" s="315"/>
      <c r="C104" s="518"/>
      <c r="D104" s="518"/>
      <c r="E104" s="518"/>
      <c r="F104" s="469"/>
      <c r="G104" s="454"/>
    </row>
    <row r="105" spans="1:7" ht="18.75" x14ac:dyDescent="0.25">
      <c r="A105" s="434"/>
      <c r="B105" s="310"/>
      <c r="C105" s="519"/>
      <c r="D105" s="519"/>
      <c r="E105" s="519"/>
    </row>
    <row r="106" spans="1:7" ht="18.75" x14ac:dyDescent="0.25">
      <c r="A106" s="434"/>
      <c r="B106" s="477"/>
      <c r="C106" s="521"/>
      <c r="D106" s="521"/>
      <c r="E106" s="521"/>
      <c r="F106" s="463"/>
      <c r="G106" s="446"/>
    </row>
    <row r="107" spans="1:7" ht="18.75" x14ac:dyDescent="0.25">
      <c r="A107" s="434"/>
      <c r="B107" s="455" t="s">
        <v>1299</v>
      </c>
      <c r="C107" s="904" t="s">
        <v>952</v>
      </c>
      <c r="D107" s="904"/>
      <c r="E107" s="904"/>
      <c r="F107" s="904"/>
      <c r="G107" s="905"/>
    </row>
    <row r="108" spans="1:7" ht="18.75" x14ac:dyDescent="0.25">
      <c r="A108" s="434"/>
      <c r="B108" s="464"/>
      <c r="C108" s="921"/>
      <c r="D108" s="922"/>
      <c r="E108" s="923"/>
      <c r="G108" s="448"/>
    </row>
    <row r="109" spans="1:7" ht="18.75" x14ac:dyDescent="0.25">
      <c r="A109" s="434"/>
      <c r="B109" s="315"/>
      <c r="C109" s="518"/>
      <c r="D109" s="518"/>
      <c r="E109" s="518"/>
      <c r="F109" s="469"/>
      <c r="G109" s="454"/>
    </row>
    <row r="110" spans="1:7" ht="18.75" x14ac:dyDescent="0.25">
      <c r="A110" s="434"/>
      <c r="B110" s="310"/>
      <c r="C110" s="519"/>
      <c r="D110" s="519"/>
      <c r="E110" s="519"/>
    </row>
    <row r="111" spans="1:7" ht="18.75" x14ac:dyDescent="0.25">
      <c r="A111" s="434"/>
      <c r="B111" s="477"/>
      <c r="C111" s="521"/>
      <c r="D111" s="521"/>
      <c r="E111" s="521"/>
      <c r="F111" s="463"/>
      <c r="G111" s="446"/>
    </row>
    <row r="112" spans="1:7" ht="48.75" customHeight="1" x14ac:dyDescent="0.25">
      <c r="A112" s="434"/>
      <c r="B112" s="455" t="s">
        <v>1300</v>
      </c>
      <c r="C112" s="904" t="s">
        <v>1039</v>
      </c>
      <c r="D112" s="904"/>
      <c r="E112" s="904"/>
      <c r="F112" s="904"/>
      <c r="G112" s="905"/>
    </row>
    <row r="113" spans="1:10" ht="18.75" x14ac:dyDescent="0.25">
      <c r="A113" s="434"/>
      <c r="B113" s="464"/>
      <c r="C113" s="912"/>
      <c r="D113" s="913"/>
      <c r="E113" s="914"/>
      <c r="G113" s="448"/>
    </row>
    <row r="114" spans="1:10" ht="18.75" x14ac:dyDescent="0.25">
      <c r="A114" s="434"/>
      <c r="B114" s="315"/>
      <c r="C114" s="518"/>
      <c r="D114" s="518"/>
      <c r="E114" s="518"/>
      <c r="F114" s="469"/>
      <c r="G114" s="454"/>
    </row>
    <row r="115" spans="1:10" ht="18.75" x14ac:dyDescent="0.25">
      <c r="A115" s="434"/>
      <c r="B115" s="310"/>
      <c r="C115" s="519"/>
      <c r="D115" s="519"/>
      <c r="E115" s="519"/>
    </row>
    <row r="116" spans="1:10" ht="18.75" x14ac:dyDescent="0.25">
      <c r="A116" s="434"/>
      <c r="B116" s="477"/>
      <c r="C116" s="521"/>
      <c r="D116" s="521"/>
      <c r="E116" s="521"/>
      <c r="F116" s="463"/>
      <c r="G116" s="446"/>
    </row>
    <row r="117" spans="1:10" ht="35.25" customHeight="1" x14ac:dyDescent="0.25">
      <c r="A117" s="434"/>
      <c r="B117" s="455" t="s">
        <v>1301</v>
      </c>
      <c r="C117" s="904" t="s">
        <v>1038</v>
      </c>
      <c r="D117" s="904"/>
      <c r="E117" s="904"/>
      <c r="F117" s="904"/>
      <c r="G117" s="905"/>
    </row>
    <row r="118" spans="1:10" ht="18.75" x14ac:dyDescent="0.25">
      <c r="A118" s="434"/>
      <c r="B118" s="464"/>
      <c r="C118" s="912"/>
      <c r="D118" s="913"/>
      <c r="E118" s="914"/>
      <c r="G118" s="448"/>
    </row>
    <row r="119" spans="1:10" ht="18.75" x14ac:dyDescent="0.25">
      <c r="A119" s="434"/>
      <c r="B119" s="315"/>
      <c r="C119" s="518"/>
      <c r="D119" s="518"/>
      <c r="E119" s="518"/>
      <c r="F119" s="469"/>
      <c r="G119" s="454"/>
    </row>
    <row r="120" spans="1:10" ht="18.75" x14ac:dyDescent="0.25">
      <c r="A120" s="434"/>
      <c r="B120" s="310"/>
      <c r="C120" s="519"/>
      <c r="D120" s="519"/>
      <c r="E120" s="519"/>
    </row>
    <row r="121" spans="1:10" ht="18.75" x14ac:dyDescent="0.25">
      <c r="A121" s="434"/>
      <c r="B121" s="477"/>
      <c r="C121" s="521"/>
      <c r="D121" s="521"/>
      <c r="E121" s="521"/>
      <c r="F121" s="463"/>
      <c r="G121" s="446"/>
    </row>
    <row r="122" spans="1:10" ht="18.75" x14ac:dyDescent="0.25">
      <c r="A122" s="434"/>
      <c r="B122" s="455" t="s">
        <v>1302</v>
      </c>
      <c r="C122" s="888" t="s">
        <v>953</v>
      </c>
      <c r="D122" s="888"/>
      <c r="E122" s="888"/>
      <c r="F122" s="888"/>
      <c r="G122" s="900"/>
    </row>
    <row r="123" spans="1:10" ht="18.75" x14ac:dyDescent="0.25">
      <c r="A123" s="434"/>
      <c r="B123" s="455"/>
      <c r="C123" s="438"/>
      <c r="D123" s="438"/>
      <c r="E123" s="438"/>
      <c r="F123" s="438"/>
      <c r="G123" s="506"/>
    </row>
    <row r="124" spans="1:10" ht="34.5" customHeight="1" x14ac:dyDescent="0.25">
      <c r="A124" s="434"/>
      <c r="B124" s="455" t="s">
        <v>1276</v>
      </c>
      <c r="C124" s="888" t="s">
        <v>1029</v>
      </c>
      <c r="D124" s="888"/>
      <c r="E124" s="888"/>
      <c r="F124" s="888"/>
      <c r="G124" s="900"/>
    </row>
    <row r="125" spans="1:10" ht="18.75" x14ac:dyDescent="0.25">
      <c r="A125" s="434"/>
      <c r="B125" s="464"/>
      <c r="C125" s="915"/>
      <c r="D125" s="916"/>
      <c r="E125" s="917"/>
      <c r="G125" s="448"/>
    </row>
    <row r="126" spans="1:10" ht="18.75" x14ac:dyDescent="0.25">
      <c r="A126" s="434"/>
      <c r="B126" s="464"/>
      <c r="C126" s="519"/>
      <c r="D126" s="519"/>
      <c r="E126" s="519"/>
      <c r="G126" s="448"/>
    </row>
    <row r="127" spans="1:10" ht="18.75" customHeight="1" x14ac:dyDescent="0.25">
      <c r="A127" s="434"/>
      <c r="B127" s="455" t="s">
        <v>1293</v>
      </c>
      <c r="C127" s="888" t="s">
        <v>1292</v>
      </c>
      <c r="D127" s="888"/>
      <c r="E127" s="888"/>
      <c r="F127" s="888"/>
      <c r="G127" s="900"/>
    </row>
    <row r="128" spans="1:10" ht="18.75" x14ac:dyDescent="0.25">
      <c r="A128" s="434"/>
      <c r="B128" s="464"/>
      <c r="C128" s="915"/>
      <c r="D128" s="916"/>
      <c r="E128" s="917"/>
      <c r="G128" s="448"/>
      <c r="J128" s="413" t="b">
        <f>IF(AND(C125=0,C128&gt;0),FALSE,TRUE)</f>
        <v>1</v>
      </c>
    </row>
    <row r="129" spans="1:7" ht="18.75" x14ac:dyDescent="0.25">
      <c r="A129" s="434"/>
      <c r="B129" s="464"/>
      <c r="C129" s="519"/>
      <c r="D129" s="519"/>
      <c r="E129" s="519"/>
      <c r="G129" s="448"/>
    </row>
    <row r="130" spans="1:7" ht="18.75" customHeight="1" x14ac:dyDescent="0.25">
      <c r="A130" s="434"/>
      <c r="B130" s="455" t="s">
        <v>1277</v>
      </c>
      <c r="C130" s="888" t="s">
        <v>954</v>
      </c>
      <c r="D130" s="888"/>
      <c r="E130" s="888"/>
      <c r="F130" s="888"/>
      <c r="G130" s="900"/>
    </row>
    <row r="131" spans="1:7" ht="18.75" customHeight="1" x14ac:dyDescent="0.25">
      <c r="A131" s="434"/>
      <c r="B131" s="464"/>
      <c r="C131" s="925"/>
      <c r="D131" s="926"/>
      <c r="E131" s="927"/>
      <c r="G131" s="448"/>
    </row>
    <row r="132" spans="1:7" ht="18.75" x14ac:dyDescent="0.25">
      <c r="A132" s="434"/>
      <c r="B132" s="315"/>
      <c r="C132" s="518"/>
      <c r="D132" s="518"/>
      <c r="E132" s="518"/>
      <c r="F132" s="469"/>
      <c r="G132" s="454"/>
    </row>
    <row r="133" spans="1:7" ht="18.75" x14ac:dyDescent="0.25">
      <c r="A133" s="434"/>
      <c r="B133" s="310"/>
      <c r="C133" s="519"/>
      <c r="D133" s="519"/>
      <c r="E133" s="519"/>
    </row>
    <row r="134" spans="1:7" ht="18.75" x14ac:dyDescent="0.25">
      <c r="A134" s="434"/>
      <c r="B134" s="477"/>
      <c r="C134" s="521"/>
      <c r="D134" s="521"/>
      <c r="E134" s="521"/>
      <c r="F134" s="463"/>
      <c r="G134" s="446"/>
    </row>
    <row r="135" spans="1:7" ht="36.75" customHeight="1" x14ac:dyDescent="0.25">
      <c r="A135" s="434"/>
      <c r="B135" s="455" t="s">
        <v>1303</v>
      </c>
      <c r="C135" s="904" t="s">
        <v>955</v>
      </c>
      <c r="D135" s="904"/>
      <c r="E135" s="904"/>
      <c r="F135" s="904"/>
      <c r="G135" s="905"/>
    </row>
    <row r="136" spans="1:7" ht="18.75" x14ac:dyDescent="0.25">
      <c r="A136" s="434"/>
      <c r="B136" s="464"/>
      <c r="C136" s="915"/>
      <c r="D136" s="916"/>
      <c r="E136" s="917"/>
      <c r="G136" s="448"/>
    </row>
    <row r="137" spans="1:7" ht="18.75" x14ac:dyDescent="0.25">
      <c r="A137" s="434"/>
      <c r="B137" s="315"/>
      <c r="C137" s="518"/>
      <c r="D137" s="518"/>
      <c r="E137" s="518"/>
      <c r="F137" s="469"/>
      <c r="G137" s="454"/>
    </row>
    <row r="138" spans="1:7" ht="18.75" x14ac:dyDescent="0.25">
      <c r="A138" s="434"/>
      <c r="B138" s="310"/>
      <c r="C138" s="519"/>
      <c r="D138" s="519"/>
      <c r="E138" s="519"/>
    </row>
    <row r="139" spans="1:7" ht="18.75" x14ac:dyDescent="0.25">
      <c r="A139" s="434"/>
      <c r="B139" s="477"/>
      <c r="C139" s="521"/>
      <c r="D139" s="521"/>
      <c r="E139" s="521"/>
      <c r="F139" s="463"/>
      <c r="G139" s="446"/>
    </row>
    <row r="140" spans="1:7" ht="35.25" customHeight="1" x14ac:dyDescent="0.25">
      <c r="A140" s="434"/>
      <c r="B140" s="455" t="s">
        <v>1304</v>
      </c>
      <c r="C140" s="904" t="s">
        <v>1037</v>
      </c>
      <c r="D140" s="904"/>
      <c r="E140" s="904"/>
      <c r="F140" s="904"/>
      <c r="G140" s="905"/>
    </row>
    <row r="141" spans="1:7" ht="18.75" x14ac:dyDescent="0.25">
      <c r="A141" s="434"/>
      <c r="B141" s="464"/>
      <c r="C141" s="912"/>
      <c r="D141" s="913"/>
      <c r="E141" s="914"/>
      <c r="G141" s="448"/>
    </row>
    <row r="142" spans="1:7" ht="18.75" x14ac:dyDescent="0.25">
      <c r="A142" s="434"/>
      <c r="B142" s="315"/>
      <c r="C142" s="518"/>
      <c r="D142" s="518"/>
      <c r="E142" s="518"/>
      <c r="F142" s="469"/>
      <c r="G142" s="454"/>
    </row>
    <row r="143" spans="1:7" ht="18.75" x14ac:dyDescent="0.25">
      <c r="A143" s="434"/>
      <c r="B143" s="310"/>
      <c r="C143" s="519"/>
      <c r="D143" s="519"/>
      <c r="E143" s="519"/>
    </row>
    <row r="144" spans="1:7" ht="18.75" x14ac:dyDescent="0.25">
      <c r="A144" s="434"/>
      <c r="B144" s="477"/>
      <c r="C144" s="521"/>
      <c r="D144" s="521"/>
      <c r="E144" s="521"/>
      <c r="F144" s="463"/>
      <c r="G144" s="446"/>
    </row>
    <row r="145" spans="1:7" ht="18.75" x14ac:dyDescent="0.25">
      <c r="A145" s="434"/>
      <c r="B145" s="455" t="s">
        <v>1305</v>
      </c>
      <c r="C145" s="904" t="s">
        <v>1036</v>
      </c>
      <c r="D145" s="904"/>
      <c r="E145" s="904"/>
      <c r="F145" s="904"/>
      <c r="G145" s="905"/>
    </row>
    <row r="146" spans="1:7" ht="18.75" x14ac:dyDescent="0.25">
      <c r="A146" s="434"/>
      <c r="B146" s="464"/>
      <c r="C146" s="912"/>
      <c r="D146" s="913"/>
      <c r="E146" s="914"/>
      <c r="G146" s="448"/>
    </row>
    <row r="147" spans="1:7" ht="18.75" x14ac:dyDescent="0.25">
      <c r="A147" s="434"/>
      <c r="B147" s="315"/>
      <c r="C147" s="518"/>
      <c r="D147" s="518"/>
      <c r="E147" s="518"/>
      <c r="F147" s="469"/>
      <c r="G147" s="454"/>
    </row>
    <row r="148" spans="1:7" ht="18.75" x14ac:dyDescent="0.25">
      <c r="A148" s="434"/>
      <c r="B148" s="310"/>
      <c r="C148" s="519"/>
      <c r="D148" s="519"/>
      <c r="E148" s="519"/>
    </row>
    <row r="149" spans="1:7" ht="18.75" x14ac:dyDescent="0.25">
      <c r="A149" s="434"/>
      <c r="B149" s="477"/>
      <c r="C149" s="521"/>
      <c r="D149" s="521"/>
      <c r="E149" s="521"/>
      <c r="F149" s="463"/>
      <c r="G149" s="446"/>
    </row>
    <row r="150" spans="1:7" ht="34.5" customHeight="1" x14ac:dyDescent="0.25">
      <c r="A150" s="434"/>
      <c r="B150" s="455" t="s">
        <v>1306</v>
      </c>
      <c r="C150" s="904" t="s">
        <v>1035</v>
      </c>
      <c r="D150" s="904"/>
      <c r="E150" s="904"/>
      <c r="F150" s="904"/>
      <c r="G150" s="905"/>
    </row>
    <row r="151" spans="1:7" ht="18.75" x14ac:dyDescent="0.25">
      <c r="A151" s="434"/>
      <c r="B151" s="464"/>
      <c r="C151" s="912"/>
      <c r="D151" s="913"/>
      <c r="E151" s="914"/>
      <c r="G151" s="448"/>
    </row>
    <row r="152" spans="1:7" ht="18.75" x14ac:dyDescent="0.25">
      <c r="A152" s="434"/>
      <c r="B152" s="315"/>
      <c r="C152" s="518"/>
      <c r="D152" s="518"/>
      <c r="E152" s="518"/>
      <c r="F152" s="469"/>
      <c r="G152" s="454"/>
    </row>
    <row r="153" spans="1:7" ht="18.75" x14ac:dyDescent="0.25">
      <c r="A153" s="434"/>
      <c r="B153" s="310"/>
      <c r="C153" s="519"/>
      <c r="D153" s="519"/>
      <c r="E153" s="519"/>
    </row>
    <row r="154" spans="1:7" ht="18.75" x14ac:dyDescent="0.25">
      <c r="A154" s="434"/>
      <c r="B154" s="477"/>
      <c r="C154" s="521"/>
      <c r="D154" s="521"/>
      <c r="E154" s="521"/>
      <c r="F154" s="463"/>
      <c r="G154" s="446"/>
    </row>
    <row r="155" spans="1:7" ht="18.75" x14ac:dyDescent="0.25">
      <c r="A155" s="434"/>
      <c r="B155" s="455" t="s">
        <v>1307</v>
      </c>
      <c r="C155" s="904" t="s">
        <v>1034</v>
      </c>
      <c r="D155" s="904"/>
      <c r="E155" s="904"/>
      <c r="F155" s="904"/>
      <c r="G155" s="905"/>
    </row>
    <row r="156" spans="1:7" ht="18.75" x14ac:dyDescent="0.25">
      <c r="A156" s="434"/>
      <c r="B156" s="464"/>
      <c r="C156" s="912"/>
      <c r="D156" s="913"/>
      <c r="E156" s="914"/>
      <c r="G156" s="448"/>
    </row>
    <row r="157" spans="1:7" ht="18.75" x14ac:dyDescent="0.25">
      <c r="A157" s="434"/>
      <c r="B157" s="315"/>
      <c r="C157" s="518"/>
      <c r="D157" s="518"/>
      <c r="E157" s="518"/>
      <c r="F157" s="469"/>
      <c r="G157" s="454"/>
    </row>
    <row r="158" spans="1:7" ht="18.75" x14ac:dyDescent="0.25">
      <c r="A158" s="434"/>
      <c r="B158" s="310"/>
      <c r="C158" s="519"/>
      <c r="D158" s="519"/>
      <c r="E158" s="519"/>
    </row>
    <row r="159" spans="1:7" ht="18.75" x14ac:dyDescent="0.25">
      <c r="A159" s="434"/>
      <c r="B159" s="477"/>
      <c r="C159" s="521"/>
      <c r="D159" s="521"/>
      <c r="E159" s="521"/>
      <c r="F159" s="463"/>
      <c r="G159" s="446"/>
    </row>
    <row r="160" spans="1:7" ht="18.75" x14ac:dyDescent="0.25">
      <c r="A160" s="434"/>
      <c r="B160" s="455" t="s">
        <v>1308</v>
      </c>
      <c r="C160" s="888" t="s">
        <v>958</v>
      </c>
      <c r="D160" s="888"/>
      <c r="E160" s="888"/>
      <c r="F160" s="888"/>
      <c r="G160" s="900"/>
    </row>
    <row r="161" spans="1:7" ht="18.75" x14ac:dyDescent="0.25">
      <c r="A161" s="434"/>
      <c r="B161" s="455"/>
      <c r="C161" s="888"/>
      <c r="D161" s="888"/>
      <c r="E161" s="888"/>
      <c r="F161" s="888"/>
      <c r="G161" s="900"/>
    </row>
    <row r="162" spans="1:7" ht="18.75" x14ac:dyDescent="0.25">
      <c r="A162" s="434"/>
      <c r="B162" s="455" t="s">
        <v>1278</v>
      </c>
      <c r="C162" s="888" t="s">
        <v>956</v>
      </c>
      <c r="D162" s="888"/>
      <c r="E162" s="888"/>
      <c r="F162" s="888"/>
      <c r="G162" s="900"/>
    </row>
    <row r="163" spans="1:7" ht="18.75" x14ac:dyDescent="0.25">
      <c r="A163" s="434"/>
      <c r="B163" s="464"/>
      <c r="C163" s="915"/>
      <c r="D163" s="916"/>
      <c r="E163" s="917"/>
      <c r="G163" s="448"/>
    </row>
    <row r="164" spans="1:7" ht="18.75" x14ac:dyDescent="0.25">
      <c r="A164" s="434"/>
      <c r="B164" s="464"/>
      <c r="C164" s="519"/>
      <c r="D164" s="519"/>
      <c r="E164" s="519"/>
      <c r="G164" s="448"/>
    </row>
    <row r="165" spans="1:7" ht="18.75" customHeight="1" x14ac:dyDescent="0.25">
      <c r="A165" s="434"/>
      <c r="B165" s="455" t="s">
        <v>1279</v>
      </c>
      <c r="C165" s="888" t="s">
        <v>950</v>
      </c>
      <c r="D165" s="888"/>
      <c r="E165" s="888"/>
      <c r="F165" s="888"/>
      <c r="G165" s="900"/>
    </row>
    <row r="166" spans="1:7" ht="18.75" x14ac:dyDescent="0.25">
      <c r="A166" s="434"/>
      <c r="B166" s="464"/>
      <c r="C166" s="915"/>
      <c r="D166" s="916"/>
      <c r="E166" s="917"/>
      <c r="G166" s="448"/>
    </row>
    <row r="167" spans="1:7" ht="18.75" x14ac:dyDescent="0.25">
      <c r="A167" s="434"/>
      <c r="B167" s="464"/>
      <c r="C167" s="519"/>
      <c r="D167" s="519"/>
      <c r="E167" s="519"/>
      <c r="G167" s="448"/>
    </row>
    <row r="168" spans="1:7" ht="18.75" x14ac:dyDescent="0.25">
      <c r="A168" s="434"/>
      <c r="B168" s="455" t="s">
        <v>1280</v>
      </c>
      <c r="C168" s="888" t="s">
        <v>951</v>
      </c>
      <c r="D168" s="888"/>
      <c r="E168" s="888"/>
      <c r="F168" s="888"/>
      <c r="G168" s="900"/>
    </row>
    <row r="169" spans="1:7" ht="18.75" x14ac:dyDescent="0.25">
      <c r="A169" s="434"/>
      <c r="B169" s="464"/>
      <c r="C169" s="915"/>
      <c r="D169" s="916"/>
      <c r="E169" s="917"/>
      <c r="G169" s="448"/>
    </row>
    <row r="170" spans="1:7" ht="18.75" x14ac:dyDescent="0.25">
      <c r="A170" s="434"/>
      <c r="B170" s="315"/>
      <c r="C170" s="518"/>
      <c r="D170" s="518"/>
      <c r="E170" s="518"/>
      <c r="F170" s="469"/>
      <c r="G170" s="454"/>
    </row>
    <row r="171" spans="1:7" ht="18.75" x14ac:dyDescent="0.25">
      <c r="A171" s="434"/>
      <c r="B171" s="310"/>
      <c r="C171" s="519"/>
      <c r="D171" s="519"/>
      <c r="E171" s="519"/>
    </row>
    <row r="172" spans="1:7" ht="18.75" x14ac:dyDescent="0.25">
      <c r="A172" s="434"/>
      <c r="B172" s="477"/>
      <c r="C172" s="521"/>
      <c r="D172" s="521"/>
      <c r="E172" s="521"/>
      <c r="F172" s="463"/>
      <c r="G172" s="446"/>
    </row>
    <row r="173" spans="1:7" ht="35.25" customHeight="1" x14ac:dyDescent="0.25">
      <c r="A173" s="434"/>
      <c r="B173" s="455" t="s">
        <v>1309</v>
      </c>
      <c r="C173" s="888" t="s">
        <v>1033</v>
      </c>
      <c r="D173" s="888"/>
      <c r="E173" s="888"/>
      <c r="F173" s="888"/>
      <c r="G173" s="900"/>
    </row>
    <row r="174" spans="1:7" ht="18.75" x14ac:dyDescent="0.25">
      <c r="A174" s="434"/>
      <c r="B174" s="464"/>
      <c r="C174" s="912"/>
      <c r="D174" s="913"/>
      <c r="E174" s="914"/>
      <c r="G174" s="448"/>
    </row>
    <row r="175" spans="1:7" ht="18.75" x14ac:dyDescent="0.25">
      <c r="A175" s="434"/>
      <c r="B175" s="315"/>
      <c r="C175" s="518"/>
      <c r="D175" s="518"/>
      <c r="E175" s="518"/>
      <c r="F175" s="469"/>
      <c r="G175" s="454"/>
    </row>
    <row r="176" spans="1:7" ht="18.75" x14ac:dyDescent="0.25">
      <c r="A176" s="434"/>
      <c r="B176" s="310"/>
      <c r="C176" s="519"/>
      <c r="D176" s="519"/>
      <c r="E176" s="519"/>
    </row>
    <row r="177" spans="1:7" ht="18.75" x14ac:dyDescent="0.25">
      <c r="A177" s="434"/>
      <c r="B177" s="477"/>
      <c r="C177" s="521"/>
      <c r="D177" s="521"/>
      <c r="E177" s="521"/>
      <c r="F177" s="463"/>
      <c r="G177" s="446"/>
    </row>
    <row r="178" spans="1:7" ht="33.75" customHeight="1" x14ac:dyDescent="0.25">
      <c r="A178" s="434"/>
      <c r="B178" s="455" t="s">
        <v>1310</v>
      </c>
      <c r="C178" s="888" t="s">
        <v>1032</v>
      </c>
      <c r="D178" s="888"/>
      <c r="E178" s="888"/>
      <c r="F178" s="888"/>
      <c r="G178" s="900"/>
    </row>
    <row r="179" spans="1:7" ht="18.75" x14ac:dyDescent="0.25">
      <c r="A179" s="434"/>
      <c r="B179" s="464"/>
      <c r="C179" s="912"/>
      <c r="D179" s="913"/>
      <c r="E179" s="914"/>
      <c r="G179" s="448"/>
    </row>
    <row r="180" spans="1:7" ht="18.75" x14ac:dyDescent="0.25">
      <c r="A180" s="434"/>
      <c r="B180" s="315"/>
      <c r="C180" s="518"/>
      <c r="D180" s="518"/>
      <c r="E180" s="518"/>
      <c r="F180" s="469"/>
      <c r="G180" s="454"/>
    </row>
    <row r="181" spans="1:7" ht="18.75" x14ac:dyDescent="0.25">
      <c r="A181" s="434"/>
      <c r="B181" s="310"/>
      <c r="C181" s="519"/>
      <c r="D181" s="519"/>
      <c r="E181" s="519"/>
    </row>
    <row r="182" spans="1:7" ht="18.75" x14ac:dyDescent="0.25">
      <c r="A182" s="434"/>
      <c r="B182" s="477"/>
      <c r="C182" s="521"/>
      <c r="D182" s="521"/>
      <c r="E182" s="521"/>
      <c r="F182" s="463"/>
      <c r="G182" s="446"/>
    </row>
    <row r="183" spans="1:7" ht="18.75" x14ac:dyDescent="0.25">
      <c r="A183" s="434"/>
      <c r="B183" s="455" t="s">
        <v>1311</v>
      </c>
      <c r="C183" s="888" t="s">
        <v>1031</v>
      </c>
      <c r="D183" s="888"/>
      <c r="E183" s="888"/>
      <c r="F183" s="888"/>
      <c r="G183" s="900"/>
    </row>
    <row r="184" spans="1:7" ht="18.75" x14ac:dyDescent="0.25">
      <c r="A184" s="434"/>
      <c r="B184" s="464"/>
      <c r="C184" s="912"/>
      <c r="D184" s="913"/>
      <c r="E184" s="914"/>
      <c r="G184" s="448"/>
    </row>
    <row r="185" spans="1:7" ht="18.75" x14ac:dyDescent="0.25">
      <c r="A185" s="434"/>
      <c r="B185" s="315"/>
      <c r="C185" s="518"/>
      <c r="D185" s="518"/>
      <c r="E185" s="518"/>
      <c r="F185" s="469"/>
      <c r="G185" s="454"/>
    </row>
    <row r="186" spans="1:7" ht="18.75" x14ac:dyDescent="0.25">
      <c r="A186" s="434"/>
      <c r="B186" s="505"/>
      <c r="C186" s="505"/>
      <c r="D186" s="505"/>
      <c r="E186" s="434"/>
    </row>
    <row r="187" spans="1:7" ht="18.75" x14ac:dyDescent="0.25">
      <c r="A187" s="434"/>
      <c r="B187" s="477"/>
      <c r="C187" s="521"/>
      <c r="D187" s="521"/>
      <c r="E187" s="521"/>
      <c r="F187" s="463"/>
      <c r="G187" s="446"/>
    </row>
    <row r="188" spans="1:7" ht="50.25" customHeight="1" x14ac:dyDescent="0.25">
      <c r="A188" s="434"/>
      <c r="B188" s="455" t="s">
        <v>1312</v>
      </c>
      <c r="C188" s="888" t="s">
        <v>1030</v>
      </c>
      <c r="D188" s="888"/>
      <c r="E188" s="888"/>
      <c r="F188" s="888"/>
      <c r="G188" s="900"/>
    </row>
    <row r="189" spans="1:7" ht="18.75" x14ac:dyDescent="0.25">
      <c r="A189" s="434"/>
      <c r="B189" s="464"/>
      <c r="C189" s="912"/>
      <c r="D189" s="913"/>
      <c r="E189" s="914"/>
      <c r="G189" s="448"/>
    </row>
    <row r="190" spans="1:7" ht="18.75" x14ac:dyDescent="0.25">
      <c r="A190" s="434"/>
      <c r="B190" s="315"/>
      <c r="C190" s="518"/>
      <c r="D190" s="518"/>
      <c r="E190" s="518"/>
      <c r="F190" s="469"/>
      <c r="G190" s="454"/>
    </row>
    <row r="191" spans="1:7" ht="18.75" x14ac:dyDescent="0.25">
      <c r="A191" s="434"/>
      <c r="B191" s="505"/>
      <c r="C191" s="505"/>
      <c r="D191" s="505"/>
      <c r="E191" s="434"/>
    </row>
    <row r="192" spans="1:7" ht="18.75" x14ac:dyDescent="0.25">
      <c r="A192" s="434"/>
      <c r="B192" s="477"/>
      <c r="C192" s="521"/>
      <c r="D192" s="521"/>
      <c r="E192" s="521"/>
      <c r="F192" s="463"/>
      <c r="G192" s="446"/>
    </row>
    <row r="193" spans="1:7" ht="31.5" customHeight="1" x14ac:dyDescent="0.25">
      <c r="A193" s="434"/>
      <c r="B193" s="455" t="s">
        <v>1313</v>
      </c>
      <c r="C193" s="888" t="s">
        <v>1055</v>
      </c>
      <c r="D193" s="888"/>
      <c r="E193" s="888"/>
      <c r="F193" s="888"/>
      <c r="G193" s="900"/>
    </row>
    <row r="194" spans="1:7" ht="18.75" x14ac:dyDescent="0.25">
      <c r="A194" s="434"/>
      <c r="B194" s="464"/>
      <c r="C194" s="912"/>
      <c r="D194" s="913"/>
      <c r="E194" s="914"/>
      <c r="G194" s="448"/>
    </row>
    <row r="195" spans="1:7" ht="18.75" x14ac:dyDescent="0.25">
      <c r="A195" s="434"/>
      <c r="B195" s="315"/>
      <c r="C195" s="518"/>
      <c r="D195" s="518"/>
      <c r="E195" s="518"/>
      <c r="F195" s="469"/>
      <c r="G195" s="454"/>
    </row>
    <row r="196" spans="1:7" ht="18.75" x14ac:dyDescent="0.25">
      <c r="A196" s="434"/>
      <c r="B196" s="505"/>
      <c r="C196" s="505"/>
      <c r="D196" s="505"/>
      <c r="E196" s="434"/>
    </row>
    <row r="197" spans="1:7" ht="18.75" x14ac:dyDescent="0.25">
      <c r="A197" s="434"/>
      <c r="B197" s="477"/>
      <c r="C197" s="521"/>
      <c r="D197" s="521"/>
      <c r="E197" s="521"/>
      <c r="F197" s="463"/>
      <c r="G197" s="446"/>
    </row>
    <row r="198" spans="1:7" ht="33" customHeight="1" x14ac:dyDescent="0.25">
      <c r="A198" s="434"/>
      <c r="B198" s="455" t="s">
        <v>1314</v>
      </c>
      <c r="C198" s="888" t="s">
        <v>1056</v>
      </c>
      <c r="D198" s="888"/>
      <c r="E198" s="888"/>
      <c r="F198" s="888"/>
      <c r="G198" s="900"/>
    </row>
    <row r="199" spans="1:7" ht="18.75" x14ac:dyDescent="0.25">
      <c r="A199" s="434"/>
      <c r="B199" s="464"/>
      <c r="C199" s="912"/>
      <c r="D199" s="913"/>
      <c r="E199" s="914"/>
      <c r="G199" s="448"/>
    </row>
    <row r="200" spans="1:7" ht="18.75" x14ac:dyDescent="0.25">
      <c r="A200" s="434"/>
      <c r="B200" s="315"/>
      <c r="C200" s="518"/>
      <c r="D200" s="518"/>
      <c r="E200" s="518"/>
      <c r="F200" s="469"/>
      <c r="G200" s="454"/>
    </row>
    <row r="201" spans="1:7" ht="18.75" x14ac:dyDescent="0.25">
      <c r="A201" s="434"/>
      <c r="B201" s="505"/>
      <c r="C201" s="505"/>
      <c r="D201" s="505"/>
      <c r="E201" s="434"/>
    </row>
    <row r="202" spans="1:7" ht="18.75" x14ac:dyDescent="0.25">
      <c r="A202" s="434"/>
      <c r="B202" s="477"/>
      <c r="C202" s="521"/>
      <c r="D202" s="521"/>
      <c r="E202" s="521"/>
      <c r="F202" s="463"/>
      <c r="G202" s="446"/>
    </row>
    <row r="203" spans="1:7" ht="47.25" customHeight="1" x14ac:dyDescent="0.25">
      <c r="A203" s="434"/>
      <c r="B203" s="455" t="s">
        <v>1315</v>
      </c>
      <c r="C203" s="888" t="s">
        <v>1057</v>
      </c>
      <c r="D203" s="888"/>
      <c r="E203" s="888"/>
      <c r="F203" s="888"/>
      <c r="G203" s="900"/>
    </row>
    <row r="204" spans="1:7" ht="18.75" x14ac:dyDescent="0.25">
      <c r="A204" s="434"/>
      <c r="B204" s="464"/>
      <c r="C204" s="912"/>
      <c r="D204" s="913"/>
      <c r="E204" s="914"/>
      <c r="G204" s="448"/>
    </row>
    <row r="205" spans="1:7" ht="18.75" x14ac:dyDescent="0.25">
      <c r="A205" s="434"/>
      <c r="B205" s="315"/>
      <c r="C205" s="518"/>
      <c r="D205" s="518"/>
      <c r="E205" s="518"/>
      <c r="F205" s="469"/>
      <c r="G205" s="454"/>
    </row>
    <row r="206" spans="1:7" ht="18.75" x14ac:dyDescent="0.25">
      <c r="A206" s="434"/>
      <c r="B206" s="505"/>
      <c r="C206" s="505"/>
      <c r="D206" s="505"/>
      <c r="E206" s="434"/>
    </row>
    <row r="207" spans="1:7" ht="18.75" x14ac:dyDescent="0.25">
      <c r="A207" s="434"/>
      <c r="B207" s="477"/>
      <c r="C207" s="521"/>
      <c r="D207" s="521"/>
      <c r="E207" s="521"/>
      <c r="F207" s="463"/>
      <c r="G207" s="446"/>
    </row>
    <row r="208" spans="1:7" ht="33" customHeight="1" x14ac:dyDescent="0.25">
      <c r="A208" s="434"/>
      <c r="B208" s="455" t="s">
        <v>1316</v>
      </c>
      <c r="C208" s="888" t="s">
        <v>1058</v>
      </c>
      <c r="D208" s="888"/>
      <c r="E208" s="888"/>
      <c r="F208" s="888"/>
      <c r="G208" s="900"/>
    </row>
    <row r="209" spans="1:7" ht="18.75" x14ac:dyDescent="0.25">
      <c r="A209" s="434"/>
      <c r="B209" s="464"/>
      <c r="C209" s="912"/>
      <c r="D209" s="913"/>
      <c r="E209" s="914"/>
      <c r="G209" s="448"/>
    </row>
    <row r="210" spans="1:7" ht="18.75" x14ac:dyDescent="0.25">
      <c r="A210" s="434"/>
      <c r="B210" s="315"/>
      <c r="C210" s="518"/>
      <c r="D210" s="518"/>
      <c r="E210" s="518"/>
      <c r="F210" s="469"/>
      <c r="G210" s="454"/>
    </row>
    <row r="211" spans="1:7" ht="18.75" x14ac:dyDescent="0.25">
      <c r="A211" s="434"/>
      <c r="B211" s="505"/>
      <c r="C211" s="505"/>
      <c r="D211" s="505"/>
      <c r="E211" s="434"/>
    </row>
    <row r="212" spans="1:7" ht="18.75" x14ac:dyDescent="0.25">
      <c r="A212" s="434"/>
      <c r="B212" s="477"/>
      <c r="C212" s="521"/>
      <c r="D212" s="521"/>
      <c r="E212" s="521"/>
      <c r="F212" s="463"/>
      <c r="G212" s="446"/>
    </row>
    <row r="213" spans="1:7" ht="51" customHeight="1" x14ac:dyDescent="0.25">
      <c r="A213" s="434"/>
      <c r="B213" s="455" t="s">
        <v>1317</v>
      </c>
      <c r="C213" s="888" t="s">
        <v>1059</v>
      </c>
      <c r="D213" s="888"/>
      <c r="E213" s="888"/>
      <c r="F213" s="888"/>
      <c r="G213" s="900"/>
    </row>
    <row r="214" spans="1:7" ht="18.75" x14ac:dyDescent="0.25">
      <c r="A214" s="434"/>
      <c r="B214" s="464"/>
      <c r="C214" s="912"/>
      <c r="D214" s="913"/>
      <c r="E214" s="914"/>
      <c r="G214" s="448"/>
    </row>
    <row r="215" spans="1:7" ht="18.75" x14ac:dyDescent="0.25">
      <c r="A215" s="434"/>
      <c r="B215" s="315"/>
      <c r="C215" s="518"/>
      <c r="D215" s="518"/>
      <c r="E215" s="518"/>
      <c r="F215" s="469"/>
      <c r="G215" s="454"/>
    </row>
    <row r="216" spans="1:7" ht="18.75" x14ac:dyDescent="0.25">
      <c r="A216" s="434"/>
      <c r="B216" s="505"/>
      <c r="C216" s="505"/>
      <c r="D216" s="505"/>
      <c r="E216" s="434"/>
    </row>
    <row r="217" spans="1:7" ht="18.75" x14ac:dyDescent="0.25">
      <c r="A217" s="434"/>
      <c r="B217" s="477"/>
      <c r="C217" s="521"/>
      <c r="D217" s="521"/>
      <c r="E217" s="521"/>
      <c r="F217" s="463"/>
      <c r="G217" s="446"/>
    </row>
    <row r="218" spans="1:7" ht="47.25" customHeight="1" x14ac:dyDescent="0.25">
      <c r="A218" s="434"/>
      <c r="B218" s="455" t="s">
        <v>1318</v>
      </c>
      <c r="C218" s="888" t="s">
        <v>1060</v>
      </c>
      <c r="D218" s="888"/>
      <c r="E218" s="888"/>
      <c r="F218" s="888"/>
      <c r="G218" s="900"/>
    </row>
    <row r="219" spans="1:7" ht="18.75" x14ac:dyDescent="0.25">
      <c r="A219" s="434"/>
      <c r="B219" s="464"/>
      <c r="C219" s="912"/>
      <c r="D219" s="913"/>
      <c r="E219" s="914"/>
      <c r="G219" s="448"/>
    </row>
    <row r="220" spans="1:7" ht="18.75" x14ac:dyDescent="0.25">
      <c r="A220" s="434"/>
      <c r="B220" s="315"/>
      <c r="C220" s="518"/>
      <c r="D220" s="518"/>
      <c r="E220" s="518"/>
      <c r="F220" s="469"/>
      <c r="G220" s="454"/>
    </row>
    <row r="221" spans="1:7" ht="18.75" x14ac:dyDescent="0.25">
      <c r="A221" s="434"/>
      <c r="B221" s="505"/>
      <c r="C221" s="505"/>
      <c r="D221" s="505"/>
      <c r="E221" s="434"/>
    </row>
    <row r="222" spans="1:7" ht="18.75" x14ac:dyDescent="0.25">
      <c r="A222" s="434"/>
      <c r="B222" s="477"/>
      <c r="C222" s="521"/>
      <c r="D222" s="521"/>
      <c r="E222" s="521"/>
      <c r="F222" s="463"/>
      <c r="G222" s="446"/>
    </row>
    <row r="223" spans="1:7" ht="50.25" customHeight="1" x14ac:dyDescent="0.25">
      <c r="A223" s="434"/>
      <c r="B223" s="455" t="s">
        <v>1319</v>
      </c>
      <c r="C223" s="888" t="s">
        <v>1281</v>
      </c>
      <c r="D223" s="888"/>
      <c r="E223" s="888"/>
      <c r="F223" s="888"/>
      <c r="G223" s="900"/>
    </row>
    <row r="224" spans="1:7" ht="18.75" x14ac:dyDescent="0.25">
      <c r="A224" s="434"/>
      <c r="B224" s="464"/>
      <c r="C224" s="912"/>
      <c r="D224" s="913"/>
      <c r="E224" s="914"/>
      <c r="G224" s="448"/>
    </row>
    <row r="225" spans="1:7" ht="18.75" x14ac:dyDescent="0.25">
      <c r="A225" s="434"/>
      <c r="B225" s="315"/>
      <c r="C225" s="518"/>
      <c r="D225" s="518"/>
      <c r="E225" s="518"/>
      <c r="F225" s="469"/>
      <c r="G225" s="454"/>
    </row>
    <row r="226" spans="1:7" ht="18.75" x14ac:dyDescent="0.25">
      <c r="A226" s="434"/>
      <c r="B226" s="505"/>
      <c r="C226" s="505"/>
      <c r="D226" s="505"/>
      <c r="E226" s="434"/>
    </row>
    <row r="227" spans="1:7" ht="18.75" x14ac:dyDescent="0.25">
      <c r="A227" s="434"/>
      <c r="B227" s="477"/>
      <c r="C227" s="521"/>
      <c r="D227" s="521"/>
      <c r="E227" s="521"/>
      <c r="F227" s="463"/>
      <c r="G227" s="446"/>
    </row>
    <row r="228" spans="1:7" ht="47.25" customHeight="1" x14ac:dyDescent="0.25">
      <c r="A228" s="434"/>
      <c r="B228" s="455" t="s">
        <v>1320</v>
      </c>
      <c r="C228" s="888" t="s">
        <v>1061</v>
      </c>
      <c r="D228" s="888"/>
      <c r="E228" s="888"/>
      <c r="F228" s="888"/>
      <c r="G228" s="900"/>
    </row>
    <row r="229" spans="1:7" ht="18.75" x14ac:dyDescent="0.25">
      <c r="A229" s="434"/>
      <c r="B229" s="464"/>
      <c r="C229" s="912"/>
      <c r="D229" s="913"/>
      <c r="E229" s="914"/>
      <c r="G229" s="448"/>
    </row>
    <row r="230" spans="1:7" ht="18.75" x14ac:dyDescent="0.25">
      <c r="A230" s="434"/>
      <c r="B230" s="315"/>
      <c r="C230" s="518"/>
      <c r="D230" s="518"/>
      <c r="E230" s="518"/>
      <c r="F230" s="469"/>
      <c r="G230" s="454"/>
    </row>
    <row r="231" spans="1:7" ht="18.75" x14ac:dyDescent="0.25">
      <c r="A231" s="434"/>
      <c r="B231" s="310"/>
      <c r="C231" s="519"/>
      <c r="D231" s="519"/>
      <c r="E231" s="519"/>
    </row>
    <row r="232" spans="1:7" ht="18.75" x14ac:dyDescent="0.25">
      <c r="A232" s="434"/>
      <c r="B232" s="477"/>
      <c r="C232" s="521"/>
      <c r="D232" s="521"/>
      <c r="E232" s="521"/>
      <c r="F232" s="463"/>
      <c r="G232" s="446"/>
    </row>
    <row r="233" spans="1:7" ht="35.25" customHeight="1" x14ac:dyDescent="0.25">
      <c r="A233" s="434"/>
      <c r="B233" s="455" t="s">
        <v>1321</v>
      </c>
      <c r="C233" s="888" t="s">
        <v>1062</v>
      </c>
      <c r="D233" s="888"/>
      <c r="E233" s="888"/>
      <c r="F233" s="888"/>
      <c r="G233" s="900"/>
    </row>
    <row r="234" spans="1:7" ht="18.75" x14ac:dyDescent="0.25">
      <c r="A234" s="434"/>
      <c r="B234" s="464"/>
      <c r="C234" s="912"/>
      <c r="D234" s="913"/>
      <c r="E234" s="914"/>
      <c r="G234" s="448"/>
    </row>
    <row r="235" spans="1:7" ht="18.75" x14ac:dyDescent="0.25">
      <c r="A235" s="434"/>
      <c r="B235" s="315"/>
      <c r="C235" s="518"/>
      <c r="D235" s="518"/>
      <c r="E235" s="518"/>
      <c r="F235" s="469"/>
      <c r="G235" s="454"/>
    </row>
    <row r="236" spans="1:7" ht="18.75" x14ac:dyDescent="0.25">
      <c r="A236" s="434"/>
      <c r="B236" s="310"/>
      <c r="C236" s="519"/>
      <c r="D236" s="519"/>
      <c r="E236" s="519"/>
    </row>
    <row r="237" spans="1:7" ht="18.75" x14ac:dyDescent="0.25">
      <c r="A237" s="434"/>
      <c r="B237" s="477"/>
      <c r="C237" s="521"/>
      <c r="D237" s="521"/>
      <c r="E237" s="521"/>
      <c r="F237" s="463"/>
      <c r="G237" s="446"/>
    </row>
    <row r="238" spans="1:7" ht="34.5" customHeight="1" x14ac:dyDescent="0.25">
      <c r="A238" s="434"/>
      <c r="B238" s="455" t="s">
        <v>1322</v>
      </c>
      <c r="C238" s="888" t="s">
        <v>1063</v>
      </c>
      <c r="D238" s="888"/>
      <c r="E238" s="888"/>
      <c r="F238" s="888"/>
      <c r="G238" s="900"/>
    </row>
    <row r="239" spans="1:7" ht="18.75" x14ac:dyDescent="0.25">
      <c r="A239" s="434"/>
      <c r="B239" s="464"/>
      <c r="C239" s="912"/>
      <c r="D239" s="913"/>
      <c r="E239" s="914"/>
      <c r="G239" s="448"/>
    </row>
    <row r="240" spans="1:7" ht="18.75" x14ac:dyDescent="0.25">
      <c r="A240" s="434"/>
      <c r="B240" s="315"/>
      <c r="C240" s="518"/>
      <c r="D240" s="518"/>
      <c r="E240" s="518"/>
      <c r="F240" s="469"/>
      <c r="G240" s="454"/>
    </row>
    <row r="241" spans="1:7" ht="18.75" x14ac:dyDescent="0.25">
      <c r="A241" s="434"/>
      <c r="B241" s="310"/>
      <c r="C241" s="519"/>
      <c r="D241" s="519"/>
      <c r="E241" s="519"/>
    </row>
    <row r="242" spans="1:7" ht="18.75" x14ac:dyDescent="0.25">
      <c r="A242" s="434"/>
      <c r="B242" s="477"/>
      <c r="C242" s="521"/>
      <c r="D242" s="521"/>
      <c r="E242" s="521"/>
      <c r="F242" s="463"/>
      <c r="G242" s="446"/>
    </row>
    <row r="243" spans="1:7" ht="34.5" customHeight="1" x14ac:dyDescent="0.25">
      <c r="A243" s="434"/>
      <c r="B243" s="455" t="s">
        <v>1323</v>
      </c>
      <c r="C243" s="888" t="s">
        <v>1064</v>
      </c>
      <c r="D243" s="888"/>
      <c r="E243" s="888"/>
      <c r="F243" s="888"/>
      <c r="G243" s="900"/>
    </row>
    <row r="244" spans="1:7" ht="18.75" x14ac:dyDescent="0.25">
      <c r="A244" s="434"/>
      <c r="B244" s="464"/>
      <c r="C244" s="912"/>
      <c r="D244" s="913"/>
      <c r="E244" s="914"/>
      <c r="G244" s="448"/>
    </row>
    <row r="245" spans="1:7" ht="18.75" x14ac:dyDescent="0.25">
      <c r="A245" s="434"/>
      <c r="B245" s="315"/>
      <c r="C245" s="518"/>
      <c r="D245" s="518"/>
      <c r="E245" s="518"/>
      <c r="F245" s="469"/>
      <c r="G245" s="454"/>
    </row>
    <row r="246" spans="1:7" ht="18.75" x14ac:dyDescent="0.25">
      <c r="A246" s="434"/>
      <c r="B246" s="310"/>
      <c r="C246" s="519"/>
      <c r="D246" s="519"/>
      <c r="E246" s="519"/>
    </row>
    <row r="247" spans="1:7" ht="18.75" x14ac:dyDescent="0.25">
      <c r="A247" s="434"/>
      <c r="B247" s="477"/>
      <c r="C247" s="521"/>
      <c r="D247" s="521"/>
      <c r="E247" s="521"/>
      <c r="F247" s="463"/>
      <c r="G247" s="446"/>
    </row>
    <row r="248" spans="1:7" ht="34.5" customHeight="1" x14ac:dyDescent="0.25">
      <c r="A248" s="434"/>
      <c r="B248" s="455" t="s">
        <v>1324</v>
      </c>
      <c r="C248" s="888" t="s">
        <v>1065</v>
      </c>
      <c r="D248" s="888"/>
      <c r="E248" s="888"/>
      <c r="F248" s="888"/>
      <c r="G248" s="900"/>
    </row>
    <row r="249" spans="1:7" ht="18.75" x14ac:dyDescent="0.25">
      <c r="A249" s="434"/>
      <c r="B249" s="464"/>
      <c r="C249" s="912"/>
      <c r="D249" s="913"/>
      <c r="E249" s="914"/>
      <c r="G249" s="448"/>
    </row>
    <row r="250" spans="1:7" ht="18.75" x14ac:dyDescent="0.25">
      <c r="A250" s="434"/>
      <c r="B250" s="315"/>
      <c r="C250" s="518"/>
      <c r="D250" s="518"/>
      <c r="E250" s="518"/>
      <c r="F250" s="469"/>
      <c r="G250" s="454"/>
    </row>
    <row r="251" spans="1:7" ht="18.75" x14ac:dyDescent="0.25">
      <c r="A251" s="434"/>
      <c r="B251" s="505"/>
      <c r="C251" s="505"/>
      <c r="D251" s="505"/>
      <c r="E251" s="434"/>
    </row>
    <row r="252" spans="1:7" ht="18.75" x14ac:dyDescent="0.25">
      <c r="A252" s="434"/>
      <c r="B252" s="477"/>
      <c r="C252" s="521"/>
      <c r="D252" s="521"/>
      <c r="E252" s="521"/>
      <c r="F252" s="463"/>
      <c r="G252" s="446"/>
    </row>
    <row r="253" spans="1:7" ht="51" customHeight="1" x14ac:dyDescent="0.25">
      <c r="A253" s="434"/>
      <c r="B253" s="455" t="s">
        <v>1325</v>
      </c>
      <c r="C253" s="888" t="s">
        <v>1066</v>
      </c>
      <c r="D253" s="888"/>
      <c r="E253" s="888"/>
      <c r="F253" s="888"/>
      <c r="G253" s="900"/>
    </row>
    <row r="254" spans="1:7" ht="18.75" x14ac:dyDescent="0.25">
      <c r="A254" s="434"/>
      <c r="B254" s="464"/>
      <c r="C254" s="912"/>
      <c r="D254" s="913"/>
      <c r="E254" s="914"/>
      <c r="G254" s="448"/>
    </row>
    <row r="255" spans="1:7" ht="18.75" x14ac:dyDescent="0.25">
      <c r="A255" s="434"/>
      <c r="B255" s="315"/>
      <c r="C255" s="518"/>
      <c r="D255" s="518"/>
      <c r="E255" s="518"/>
      <c r="F255" s="469"/>
      <c r="G255" s="454"/>
    </row>
    <row r="256" spans="1:7" ht="18.75" x14ac:dyDescent="0.25">
      <c r="A256" s="434"/>
      <c r="B256" s="505"/>
      <c r="C256" s="505"/>
      <c r="D256" s="505"/>
      <c r="E256" s="434"/>
    </row>
    <row r="257" spans="1:7" ht="18.75" x14ac:dyDescent="0.25">
      <c r="A257" s="434"/>
      <c r="B257" s="477"/>
      <c r="C257" s="521"/>
      <c r="D257" s="521"/>
      <c r="E257" s="521"/>
      <c r="F257" s="463"/>
      <c r="G257" s="446"/>
    </row>
    <row r="258" spans="1:7" ht="51" customHeight="1" x14ac:dyDescent="0.25">
      <c r="A258" s="434"/>
      <c r="B258" s="455" t="s">
        <v>1326</v>
      </c>
      <c r="C258" s="888" t="s">
        <v>1067</v>
      </c>
      <c r="D258" s="888"/>
      <c r="E258" s="888"/>
      <c r="F258" s="888"/>
      <c r="G258" s="900"/>
    </row>
    <row r="259" spans="1:7" ht="18.75" x14ac:dyDescent="0.25">
      <c r="A259" s="434"/>
      <c r="B259" s="464"/>
      <c r="C259" s="912"/>
      <c r="D259" s="913"/>
      <c r="E259" s="914"/>
      <c r="G259" s="448"/>
    </row>
    <row r="260" spans="1:7" ht="18.75" x14ac:dyDescent="0.25">
      <c r="A260" s="434"/>
      <c r="B260" s="315"/>
      <c r="C260" s="518"/>
      <c r="D260" s="518"/>
      <c r="E260" s="518"/>
      <c r="F260" s="469"/>
      <c r="G260" s="454"/>
    </row>
    <row r="261" spans="1:7" ht="18.75" x14ac:dyDescent="0.25">
      <c r="A261" s="434"/>
      <c r="B261" s="505"/>
      <c r="C261" s="505"/>
      <c r="D261" s="505"/>
      <c r="E261" s="434"/>
    </row>
    <row r="262" spans="1:7" ht="18.75" x14ac:dyDescent="0.25">
      <c r="A262" s="434"/>
      <c r="B262" s="918"/>
      <c r="C262" s="919"/>
      <c r="D262" s="919"/>
      <c r="E262" s="919"/>
      <c r="F262" s="919"/>
      <c r="G262" s="920"/>
    </row>
    <row r="263" spans="1:7" ht="69" customHeight="1" x14ac:dyDescent="0.25">
      <c r="A263" s="434"/>
      <c r="B263" s="455" t="s">
        <v>1327</v>
      </c>
      <c r="C263" s="891" t="s">
        <v>1346</v>
      </c>
      <c r="D263" s="891"/>
      <c r="E263" s="891"/>
      <c r="F263" s="891"/>
      <c r="G263" s="911"/>
    </row>
    <row r="264" spans="1:7" ht="20.25" customHeight="1" x14ac:dyDescent="0.25">
      <c r="A264" s="434"/>
      <c r="B264" s="464"/>
      <c r="C264" s="912"/>
      <c r="D264" s="913"/>
      <c r="E264" s="914"/>
      <c r="G264" s="448"/>
    </row>
    <row r="265" spans="1:7" ht="18.75" x14ac:dyDescent="0.25">
      <c r="A265" s="434"/>
      <c r="B265" s="465"/>
      <c r="C265" s="442"/>
      <c r="D265" s="442"/>
      <c r="E265" s="443"/>
      <c r="G265" s="448"/>
    </row>
    <row r="266" spans="1:7" ht="60.75" customHeight="1" x14ac:dyDescent="0.25">
      <c r="A266" s="434"/>
      <c r="B266" s="455" t="s">
        <v>1328</v>
      </c>
      <c r="C266" s="891" t="s">
        <v>1342</v>
      </c>
      <c r="D266" s="891"/>
      <c r="E266" s="891"/>
      <c r="F266" s="891"/>
      <c r="G266" s="911"/>
    </row>
    <row r="267" spans="1:7" ht="20.25" customHeight="1" x14ac:dyDescent="0.25">
      <c r="A267" s="434"/>
      <c r="B267" s="455"/>
      <c r="C267" s="912"/>
      <c r="D267" s="913"/>
      <c r="E267" s="914"/>
      <c r="G267" s="448"/>
    </row>
    <row r="268" spans="1:7" ht="18.75" x14ac:dyDescent="0.25">
      <c r="A268" s="434"/>
      <c r="B268" s="455"/>
      <c r="C268" s="91"/>
      <c r="D268" s="91"/>
      <c r="E268" s="91"/>
      <c r="G268" s="448"/>
    </row>
    <row r="269" spans="1:7" ht="63" customHeight="1" x14ac:dyDescent="0.25">
      <c r="A269" s="434"/>
      <c r="B269" s="574" t="s">
        <v>1329</v>
      </c>
      <c r="C269" s="891" t="s">
        <v>1349</v>
      </c>
      <c r="D269" s="891"/>
      <c r="E269" s="891"/>
      <c r="F269" s="891"/>
      <c r="G269" s="911"/>
    </row>
    <row r="270" spans="1:7" ht="20.25" customHeight="1" x14ac:dyDescent="0.25">
      <c r="A270" s="434"/>
      <c r="B270" s="575"/>
      <c r="C270" s="912"/>
      <c r="D270" s="913"/>
      <c r="E270" s="914"/>
      <c r="G270" s="448"/>
    </row>
    <row r="271" spans="1:7" ht="26.25" customHeight="1" x14ac:dyDescent="0.25">
      <c r="A271" s="434"/>
      <c r="B271" s="575"/>
      <c r="C271" s="91"/>
      <c r="D271" s="91"/>
      <c r="E271" s="91"/>
      <c r="G271" s="448"/>
    </row>
    <row r="272" spans="1:7" ht="48" customHeight="1" x14ac:dyDescent="0.25">
      <c r="A272" s="434"/>
      <c r="B272" s="574" t="s">
        <v>1330</v>
      </c>
      <c r="C272" s="891" t="s">
        <v>1348</v>
      </c>
      <c r="D272" s="891"/>
      <c r="E272" s="891"/>
      <c r="F272" s="891"/>
      <c r="G272" s="911"/>
    </row>
    <row r="273" spans="1:7" ht="20.25" customHeight="1" x14ac:dyDescent="0.25">
      <c r="A273" s="434"/>
      <c r="B273" s="575"/>
      <c r="C273" s="912"/>
      <c r="D273" s="913"/>
      <c r="E273" s="914"/>
      <c r="G273" s="448"/>
    </row>
    <row r="274" spans="1:7" ht="26.25" customHeight="1" x14ac:dyDescent="0.25">
      <c r="A274" s="434"/>
      <c r="B274" s="575"/>
      <c r="C274" s="91"/>
      <c r="D274" s="91"/>
      <c r="E274" s="91"/>
      <c r="G274" s="448"/>
    </row>
    <row r="275" spans="1:7" ht="46.5" customHeight="1" x14ac:dyDescent="0.25">
      <c r="A275" s="434"/>
      <c r="B275" s="574" t="s">
        <v>1331</v>
      </c>
      <c r="C275" s="891" t="s">
        <v>1350</v>
      </c>
      <c r="D275" s="891"/>
      <c r="E275" s="891"/>
      <c r="F275" s="891"/>
      <c r="G275" s="911"/>
    </row>
    <row r="276" spans="1:7" ht="20.25" customHeight="1" x14ac:dyDescent="0.25">
      <c r="A276" s="434"/>
      <c r="B276" s="575"/>
      <c r="C276" s="912"/>
      <c r="D276" s="913"/>
      <c r="E276" s="914"/>
      <c r="G276" s="448"/>
    </row>
    <row r="277" spans="1:7" ht="26.25" customHeight="1" x14ac:dyDescent="0.25">
      <c r="A277" s="434"/>
      <c r="B277" s="575"/>
      <c r="C277" s="91"/>
      <c r="D277" s="91"/>
      <c r="E277" s="91"/>
      <c r="G277" s="448"/>
    </row>
    <row r="278" spans="1:7" ht="47.25" customHeight="1" x14ac:dyDescent="0.25">
      <c r="A278" s="434"/>
      <c r="B278" s="574" t="s">
        <v>1332</v>
      </c>
      <c r="C278" s="891" t="s">
        <v>1351</v>
      </c>
      <c r="D278" s="891"/>
      <c r="E278" s="891"/>
      <c r="F278" s="891"/>
      <c r="G278" s="911"/>
    </row>
    <row r="279" spans="1:7" ht="20.25" customHeight="1" x14ac:dyDescent="0.25">
      <c r="A279" s="434"/>
      <c r="B279" s="575"/>
      <c r="C279" s="912"/>
      <c r="D279" s="913"/>
      <c r="E279" s="914"/>
      <c r="G279" s="448"/>
    </row>
    <row r="280" spans="1:7" ht="26.25" customHeight="1" x14ac:dyDescent="0.25">
      <c r="A280" s="434"/>
      <c r="B280" s="575"/>
      <c r="C280" s="91"/>
      <c r="D280" s="91"/>
      <c r="E280" s="91"/>
      <c r="G280" s="448"/>
    </row>
    <row r="281" spans="1:7" ht="78" customHeight="1" x14ac:dyDescent="0.25">
      <c r="A281" s="434"/>
      <c r="B281" s="574" t="s">
        <v>1333</v>
      </c>
      <c r="C281" s="891" t="s">
        <v>1352</v>
      </c>
      <c r="D281" s="891"/>
      <c r="E281" s="891"/>
      <c r="F281" s="891"/>
      <c r="G281" s="911"/>
    </row>
    <row r="282" spans="1:7" ht="20.25" customHeight="1" x14ac:dyDescent="0.25">
      <c r="A282" s="434"/>
      <c r="B282" s="576"/>
      <c r="C282" s="915"/>
      <c r="D282" s="916"/>
      <c r="E282" s="917"/>
      <c r="G282" s="448"/>
    </row>
    <row r="283" spans="1:7" ht="18.75" x14ac:dyDescent="0.25">
      <c r="A283" s="434"/>
      <c r="B283" s="576"/>
      <c r="C283" s="442"/>
      <c r="D283" s="442"/>
      <c r="E283" s="442"/>
      <c r="G283" s="448"/>
    </row>
    <row r="284" spans="1:7" ht="59.25" customHeight="1" x14ac:dyDescent="0.25">
      <c r="A284" s="434"/>
      <c r="B284" s="574" t="s">
        <v>1334</v>
      </c>
      <c r="C284" s="891" t="s">
        <v>1353</v>
      </c>
      <c r="D284" s="891"/>
      <c r="E284" s="891"/>
      <c r="F284" s="891"/>
      <c r="G284" s="911"/>
    </row>
    <row r="285" spans="1:7" ht="20.25" customHeight="1" x14ac:dyDescent="0.25">
      <c r="A285" s="434"/>
      <c r="B285" s="576"/>
      <c r="C285" s="912"/>
      <c r="D285" s="913"/>
      <c r="E285" s="914"/>
      <c r="G285" s="448"/>
    </row>
    <row r="286" spans="1:7" ht="18.75" x14ac:dyDescent="0.25">
      <c r="A286" s="434"/>
      <c r="B286" s="576"/>
      <c r="C286" s="442"/>
      <c r="D286" s="442"/>
      <c r="E286" s="443"/>
      <c r="G286" s="448"/>
    </row>
    <row r="287" spans="1:7" ht="49.5" customHeight="1" x14ac:dyDescent="0.25">
      <c r="A287" s="434"/>
      <c r="B287" s="574" t="s">
        <v>1335</v>
      </c>
      <c r="C287" s="891" t="s">
        <v>1370</v>
      </c>
      <c r="D287" s="891"/>
      <c r="E287" s="891"/>
      <c r="F287" s="891"/>
      <c r="G287" s="911"/>
    </row>
    <row r="288" spans="1:7" ht="20.25" customHeight="1" x14ac:dyDescent="0.25">
      <c r="A288" s="434"/>
      <c r="B288" s="465"/>
      <c r="C288" s="912"/>
      <c r="D288" s="913"/>
      <c r="E288" s="914"/>
      <c r="G288" s="448"/>
    </row>
    <row r="289" spans="1:10" ht="20.25" customHeight="1" x14ac:dyDescent="0.25">
      <c r="A289" s="434"/>
      <c r="B289" s="465"/>
      <c r="C289" s="442"/>
      <c r="D289" s="442"/>
      <c r="E289" s="443"/>
      <c r="F289" s="442"/>
      <c r="G289" s="448"/>
    </row>
    <row r="290" spans="1:10" ht="48" customHeight="1" x14ac:dyDescent="0.25">
      <c r="A290" s="434"/>
      <c r="B290" s="574" t="s">
        <v>1364</v>
      </c>
      <c r="C290" s="880" t="s">
        <v>1426</v>
      </c>
      <c r="D290" s="880"/>
      <c r="E290" s="880"/>
      <c r="F290" s="880"/>
      <c r="G290" s="928"/>
    </row>
    <row r="291" spans="1:10" ht="20.25" customHeight="1" x14ac:dyDescent="0.25">
      <c r="A291" s="434"/>
      <c r="B291" s="465"/>
      <c r="C291" s="912"/>
      <c r="D291" s="913"/>
      <c r="E291" s="914"/>
      <c r="F291" s="442"/>
      <c r="G291" s="448"/>
    </row>
    <row r="292" spans="1:10" ht="20.25" customHeight="1" x14ac:dyDescent="0.25">
      <c r="A292" s="434"/>
      <c r="B292" s="465"/>
      <c r="C292" s="442"/>
      <c r="D292" s="442"/>
      <c r="E292" s="443"/>
      <c r="F292" s="442"/>
      <c r="G292" s="448"/>
    </row>
    <row r="293" spans="1:10" ht="47.25" customHeight="1" x14ac:dyDescent="0.25">
      <c r="A293" s="434"/>
      <c r="B293" s="574" t="s">
        <v>1365</v>
      </c>
      <c r="C293" s="880" t="s">
        <v>1366</v>
      </c>
      <c r="D293" s="880"/>
      <c r="E293" s="880"/>
      <c r="F293" s="880"/>
      <c r="G293" s="928"/>
    </row>
    <row r="294" spans="1:10" ht="20.25" customHeight="1" x14ac:dyDescent="0.25">
      <c r="A294" s="434"/>
      <c r="B294" s="465"/>
      <c r="C294" s="912"/>
      <c r="D294" s="913"/>
      <c r="E294" s="914"/>
      <c r="F294" s="442"/>
      <c r="G294" s="448"/>
    </row>
    <row r="295" spans="1:10" ht="18.75" x14ac:dyDescent="0.25">
      <c r="A295" s="434"/>
      <c r="B295" s="466"/>
      <c r="C295" s="467"/>
      <c r="D295" s="467"/>
      <c r="E295" s="468"/>
      <c r="F295" s="469"/>
      <c r="G295" s="454"/>
    </row>
    <row r="296" spans="1:10" ht="18.75" x14ac:dyDescent="0.25">
      <c r="A296" s="434"/>
      <c r="B296" s="505"/>
      <c r="C296" s="505"/>
      <c r="D296" s="505"/>
      <c r="E296" s="434"/>
    </row>
    <row r="297" spans="1:10" ht="18.75" x14ac:dyDescent="0.25">
      <c r="A297" s="434"/>
      <c r="B297" s="477"/>
      <c r="C297" s="521"/>
      <c r="D297" s="521"/>
      <c r="E297" s="521"/>
      <c r="F297" s="463"/>
      <c r="G297" s="446"/>
    </row>
    <row r="298" spans="1:10" ht="53.25" customHeight="1" x14ac:dyDescent="0.25">
      <c r="A298" s="434"/>
      <c r="B298" s="456" t="s">
        <v>1568</v>
      </c>
      <c r="C298" s="891" t="s">
        <v>1593</v>
      </c>
      <c r="D298" s="891"/>
      <c r="E298" s="891"/>
      <c r="F298" s="891"/>
      <c r="G298" s="911"/>
      <c r="J298" s="720"/>
    </row>
    <row r="299" spans="1:10" ht="18.75" x14ac:dyDescent="0.25">
      <c r="A299" s="434"/>
      <c r="B299" s="464"/>
      <c r="C299" s="912"/>
      <c r="D299" s="913"/>
      <c r="E299" s="914"/>
      <c r="G299" s="448"/>
    </row>
    <row r="300" spans="1:10" ht="18.75" x14ac:dyDescent="0.25">
      <c r="A300" s="434"/>
      <c r="B300" s="315"/>
      <c r="C300" s="518"/>
      <c r="D300" s="518"/>
      <c r="E300" s="518"/>
      <c r="F300" s="469"/>
      <c r="G300" s="454"/>
    </row>
    <row r="301" spans="1:10" ht="18.75" x14ac:dyDescent="0.25">
      <c r="A301" s="434"/>
      <c r="B301" s="505"/>
      <c r="C301" s="505"/>
      <c r="D301" s="505"/>
      <c r="E301" s="434"/>
    </row>
    <row r="302" spans="1:10" ht="18.75" x14ac:dyDescent="0.25">
      <c r="A302" s="434"/>
      <c r="B302" s="505"/>
      <c r="C302" s="505"/>
      <c r="D302" s="815" t="s">
        <v>566</v>
      </c>
      <c r="E302" s="815"/>
    </row>
    <row r="303" spans="1:10" ht="15.95" customHeight="1" x14ac:dyDescent="0.25">
      <c r="A303" s="434"/>
      <c r="B303" s="505"/>
      <c r="C303" s="505"/>
      <c r="D303" s="924" t="b">
        <f>IF(OR(ISBLANK(C60),ISBLANK(C15),ISBLANK(C20),ISBLANK(C25),ISBLANK(C63),ISBLANK(C30),ISBLANK(C35),ISBLANK(C10),ISBLANK(C57),ISBLANK(C68),ISBLANK(C73),ISBLANK(C78),ISBLANK(C125),ISBLANK(C128),ISBLANK(C83),ISBLANK(C163),ISBLANK(C166),ISBLANK(C174),ISBLANK(C88),ISBLANK(C93),ISBLANK(C98),ISBLANK(C103),ISBLANK(C108),ISBLANK(C113),ISBLANK(C118),ISBLANK(C131),ISBLANK(C136),ISBLANK(C141),ISBLANK(C146),ISBLANK(C151),ISBLANK(C156),ISBLANK(C169),ISBLANK(C179),ISBLANK(C184),J128=FALSE,ISBLANK(C189),ISBLANK(C194),ISBLANK(C199),ISBLANK(C204),ISBLANK(C209),ISBLANK(C214),ISBLANK(C219),ISBLANK(C224),ISBLANK(C229),ISBLANK(C234),ISBLANK(C239),ISBLANK(C244),ISBLANK(C249),ISBLANK(C254),ISBLANK(C259),ISBLANK(C40),ISBLANK(C45),ISBLANK(C50),ISBLANK(C264),ISBLANK(C267),ISBLANK(C270),ISBLANK(C273),ISBLANK(C276),ISBLANK(C279), ISBLANK(C282),ISBLANK(C285),ISBLANK(C288),ISBLANK(C291),ISBLANK(C294),ISBLANK(C299)),FALSE,TRUE)</f>
        <v>0</v>
      </c>
      <c r="E303" s="924"/>
    </row>
    <row r="304" spans="1:10" s="91" customFormat="1" ht="18.75" x14ac:dyDescent="0.25">
      <c r="A304" s="434"/>
      <c r="B304" s="505"/>
      <c r="C304" s="505"/>
      <c r="D304" s="505"/>
      <c r="E304" s="434"/>
      <c r="H304" s="92"/>
      <c r="I304" s="92"/>
      <c r="J304" s="413"/>
    </row>
    <row r="305" spans="1:10" s="91" customFormat="1" ht="18.75" x14ac:dyDescent="0.25">
      <c r="A305" s="434"/>
      <c r="B305" s="505"/>
      <c r="C305" s="505"/>
      <c r="D305" s="505"/>
      <c r="E305" s="434"/>
      <c r="H305" s="92"/>
      <c r="I305" s="92"/>
      <c r="J305" s="413"/>
    </row>
    <row r="306" spans="1:10" s="91" customFormat="1" ht="18.75" x14ac:dyDescent="0.25">
      <c r="A306" s="434"/>
      <c r="B306" s="505"/>
      <c r="C306" s="505"/>
      <c r="D306" s="505"/>
      <c r="E306" s="434"/>
      <c r="H306" s="92"/>
      <c r="I306" s="92"/>
      <c r="J306" s="413"/>
    </row>
    <row r="307" spans="1:10" s="91" customFormat="1" ht="18.75" x14ac:dyDescent="0.25">
      <c r="A307" s="434"/>
      <c r="B307" s="505"/>
      <c r="C307" s="505"/>
      <c r="D307" s="505"/>
      <c r="E307" s="434"/>
      <c r="H307" s="92"/>
      <c r="I307" s="92"/>
      <c r="J307" s="413"/>
    </row>
    <row r="308" spans="1:10" s="91" customFormat="1" ht="18.75" x14ac:dyDescent="0.25">
      <c r="A308" s="434"/>
      <c r="B308" s="505"/>
      <c r="C308" s="505"/>
      <c r="D308" s="505"/>
      <c r="E308" s="434"/>
      <c r="H308" s="92"/>
      <c r="I308" s="92"/>
      <c r="J308" s="413"/>
    </row>
    <row r="309" spans="1:10" s="91" customFormat="1" ht="18.75" x14ac:dyDescent="0.25">
      <c r="A309" s="434"/>
      <c r="B309" s="505"/>
      <c r="C309" s="505"/>
      <c r="D309" s="505"/>
      <c r="E309" s="434"/>
      <c r="H309" s="92"/>
      <c r="I309" s="92"/>
      <c r="J309" s="413"/>
    </row>
    <row r="310" spans="1:10" s="91" customFormat="1" ht="18.75" x14ac:dyDescent="0.25">
      <c r="A310" s="434"/>
      <c r="B310" s="505"/>
      <c r="C310" s="505"/>
      <c r="D310" s="505"/>
      <c r="E310" s="434"/>
      <c r="H310" s="92"/>
      <c r="I310" s="92"/>
      <c r="J310" s="413"/>
    </row>
    <row r="311" spans="1:10" s="91" customFormat="1" ht="18.75" x14ac:dyDescent="0.25">
      <c r="A311" s="434"/>
      <c r="B311" s="505"/>
      <c r="C311" s="505"/>
      <c r="D311" s="505"/>
      <c r="E311" s="434"/>
      <c r="H311" s="92"/>
      <c r="I311" s="92"/>
      <c r="J311" s="413"/>
    </row>
    <row r="312" spans="1:10" s="91" customFormat="1" ht="18.75" x14ac:dyDescent="0.25">
      <c r="A312" s="434"/>
      <c r="B312" s="505"/>
      <c r="C312" s="505"/>
      <c r="D312" s="505"/>
      <c r="E312" s="434"/>
      <c r="H312" s="92"/>
      <c r="I312" s="92"/>
      <c r="J312" s="413"/>
    </row>
    <row r="313" spans="1:10" s="91" customFormat="1" ht="18.75" x14ac:dyDescent="0.25">
      <c r="A313" s="434"/>
      <c r="B313" s="505"/>
      <c r="C313" s="505"/>
      <c r="D313" s="505"/>
      <c r="E313" s="434"/>
      <c r="H313" s="92"/>
      <c r="I313" s="92"/>
      <c r="J313" s="413"/>
    </row>
    <row r="314" spans="1:10" s="91" customFormat="1" ht="18.75" x14ac:dyDescent="0.25">
      <c r="A314" s="434"/>
      <c r="B314" s="505"/>
      <c r="C314" s="505"/>
      <c r="D314" s="505"/>
      <c r="E314" s="434"/>
      <c r="H314" s="92"/>
      <c r="I314" s="92"/>
      <c r="J314" s="413"/>
    </row>
    <row r="315" spans="1:10" s="91" customFormat="1" ht="18.75" x14ac:dyDescent="0.25">
      <c r="A315" s="434"/>
      <c r="B315" s="505"/>
      <c r="C315" s="505"/>
      <c r="D315" s="505"/>
      <c r="E315" s="434"/>
      <c r="H315" s="92"/>
      <c r="I315" s="92"/>
      <c r="J315" s="413"/>
    </row>
    <row r="316" spans="1:10" s="91" customFormat="1" ht="18.75" x14ac:dyDescent="0.25">
      <c r="A316" s="434"/>
      <c r="B316" s="505"/>
      <c r="C316" s="505"/>
      <c r="D316" s="505"/>
      <c r="E316" s="434"/>
      <c r="H316" s="92"/>
      <c r="I316" s="92"/>
      <c r="J316" s="413"/>
    </row>
    <row r="317" spans="1:10" s="91" customFormat="1" ht="18.75" x14ac:dyDescent="0.25">
      <c r="A317" s="434"/>
      <c r="B317" s="505"/>
      <c r="C317" s="505"/>
      <c r="D317" s="505"/>
      <c r="E317" s="434"/>
      <c r="H317" s="92"/>
      <c r="I317" s="92"/>
      <c r="J317" s="413"/>
    </row>
    <row r="318" spans="1:10" s="91" customFormat="1" ht="18.75" x14ac:dyDescent="0.25">
      <c r="A318" s="434"/>
      <c r="B318" s="505"/>
      <c r="C318" s="505"/>
      <c r="D318" s="505"/>
      <c r="E318" s="434"/>
      <c r="H318" s="92"/>
      <c r="I318" s="92"/>
      <c r="J318" s="413"/>
    </row>
    <row r="319" spans="1:10" s="91" customFormat="1" ht="18.75" x14ac:dyDescent="0.25">
      <c r="A319" s="434"/>
      <c r="B319" s="505"/>
      <c r="C319" s="505"/>
      <c r="D319" s="505"/>
      <c r="E319" s="434"/>
      <c r="H319" s="92"/>
      <c r="I319" s="92"/>
      <c r="J319" s="413"/>
    </row>
  </sheetData>
  <sheetProtection algorithmName="SHA-512" hashValue="Kx+WEbQ2jnOYZfm2UFaI8j4v5nWQ+2GUyLr57HCrfmt54qzqEw0GiImmIFmaEfjofaawhpRdEgFWr5ak2jQrEg==" saltValue="fw3eh6zAugiCYy7dN9DPMw==" spinCount="100000" sheet="1" objects="1" scenarios="1"/>
  <mergeCells count="134">
    <mergeCell ref="C298:G298"/>
    <mergeCell ref="C299:E299"/>
    <mergeCell ref="C290:G290"/>
    <mergeCell ref="C291:E291"/>
    <mergeCell ref="C293:G293"/>
    <mergeCell ref="C294:E294"/>
    <mergeCell ref="C287:G287"/>
    <mergeCell ref="C288:E288"/>
    <mergeCell ref="C269:G269"/>
    <mergeCell ref="C270:E270"/>
    <mergeCell ref="C272:G272"/>
    <mergeCell ref="C273:E273"/>
    <mergeCell ref="C275:G275"/>
    <mergeCell ref="C276:E276"/>
    <mergeCell ref="C278:G278"/>
    <mergeCell ref="C279:E279"/>
    <mergeCell ref="C284:G284"/>
    <mergeCell ref="C285:E285"/>
    <mergeCell ref="C178:G178"/>
    <mergeCell ref="C179:E179"/>
    <mergeCell ref="C183:G183"/>
    <mergeCell ref="C184:E184"/>
    <mergeCell ref="C150:G150"/>
    <mergeCell ref="C151:E151"/>
    <mergeCell ref="C155:G155"/>
    <mergeCell ref="C156:E156"/>
    <mergeCell ref="C168:G168"/>
    <mergeCell ref="C169:E169"/>
    <mergeCell ref="C160:G160"/>
    <mergeCell ref="C161:G161"/>
    <mergeCell ref="C166:E166"/>
    <mergeCell ref="C173:G173"/>
    <mergeCell ref="C174:E174"/>
    <mergeCell ref="B6:G6"/>
    <mergeCell ref="B7:D7"/>
    <mergeCell ref="C9:G9"/>
    <mergeCell ref="C10:E10"/>
    <mergeCell ref="C73:E73"/>
    <mergeCell ref="C24:G24"/>
    <mergeCell ref="C25:E25"/>
    <mergeCell ref="C29:G29"/>
    <mergeCell ref="C30:E30"/>
    <mergeCell ref="C34:G34"/>
    <mergeCell ref="C35:E35"/>
    <mergeCell ref="C54:G54"/>
    <mergeCell ref="C57:E57"/>
    <mergeCell ref="C67:G67"/>
    <mergeCell ref="C68:E68"/>
    <mergeCell ref="C72:G72"/>
    <mergeCell ref="C63:E63"/>
    <mergeCell ref="C39:G39"/>
    <mergeCell ref="C40:E40"/>
    <mergeCell ref="C44:G44"/>
    <mergeCell ref="C45:E45"/>
    <mergeCell ref="C49:G49"/>
    <mergeCell ref="C50:E50"/>
    <mergeCell ref="D303:E303"/>
    <mergeCell ref="C14:G14"/>
    <mergeCell ref="C15:E15"/>
    <mergeCell ref="C19:G19"/>
    <mergeCell ref="C20:E20"/>
    <mergeCell ref="C140:G140"/>
    <mergeCell ref="C141:E141"/>
    <mergeCell ref="C145:G145"/>
    <mergeCell ref="C146:E146"/>
    <mergeCell ref="C122:G122"/>
    <mergeCell ref="C136:E136"/>
    <mergeCell ref="C130:G130"/>
    <mergeCell ref="C131:E131"/>
    <mergeCell ref="C135:G135"/>
    <mergeCell ref="D302:E302"/>
    <mergeCell ref="C60:E60"/>
    <mergeCell ref="C77:G77"/>
    <mergeCell ref="C78:E78"/>
    <mergeCell ref="C82:G82"/>
    <mergeCell ref="C198:G198"/>
    <mergeCell ref="C199:E199"/>
    <mergeCell ref="C203:G203"/>
    <mergeCell ref="C204:E204"/>
    <mergeCell ref="C208:G208"/>
    <mergeCell ref="C83:E83"/>
    <mergeCell ref="C87:G87"/>
    <mergeCell ref="C88:E88"/>
    <mergeCell ref="C162:G162"/>
    <mergeCell ref="C163:E163"/>
    <mergeCell ref="C165:G165"/>
    <mergeCell ref="C113:E113"/>
    <mergeCell ref="C117:G117"/>
    <mergeCell ref="C118:E118"/>
    <mergeCell ref="C103:E103"/>
    <mergeCell ref="C124:G124"/>
    <mergeCell ref="C125:E125"/>
    <mergeCell ref="C127:G127"/>
    <mergeCell ref="C128:E128"/>
    <mergeCell ref="C107:G107"/>
    <mergeCell ref="C108:E108"/>
    <mergeCell ref="C112:G112"/>
    <mergeCell ref="C92:G92"/>
    <mergeCell ref="C93:E93"/>
    <mergeCell ref="C97:G97"/>
    <mergeCell ref="C98:E98"/>
    <mergeCell ref="C102:G102"/>
    <mergeCell ref="C209:E209"/>
    <mergeCell ref="C213:G213"/>
    <mergeCell ref="C214:E214"/>
    <mergeCell ref="C218:G218"/>
    <mergeCell ref="C219:E219"/>
    <mergeCell ref="C188:G188"/>
    <mergeCell ref="C189:E189"/>
    <mergeCell ref="C193:G193"/>
    <mergeCell ref="C194:E194"/>
    <mergeCell ref="C234:E234"/>
    <mergeCell ref="C238:G238"/>
    <mergeCell ref="C239:E239"/>
    <mergeCell ref="C243:G243"/>
    <mergeCell ref="C244:E244"/>
    <mergeCell ref="C223:G223"/>
    <mergeCell ref="C224:E224"/>
    <mergeCell ref="C228:G228"/>
    <mergeCell ref="C229:E229"/>
    <mergeCell ref="C233:G233"/>
    <mergeCell ref="C263:G263"/>
    <mergeCell ref="C264:E264"/>
    <mergeCell ref="C266:G266"/>
    <mergeCell ref="C267:E267"/>
    <mergeCell ref="C281:G281"/>
    <mergeCell ref="C282:E282"/>
    <mergeCell ref="C259:E259"/>
    <mergeCell ref="C248:G248"/>
    <mergeCell ref="C249:E249"/>
    <mergeCell ref="C253:G253"/>
    <mergeCell ref="C254:E254"/>
    <mergeCell ref="C258:G258"/>
    <mergeCell ref="B262:G262"/>
  </mergeCells>
  <conditionalFormatting sqref="D303:E303">
    <cfRule type="cellIs" dxfId="170" priority="1" operator="equal">
      <formula>FALSE</formula>
    </cfRule>
    <cfRule type="cellIs" dxfId="169" priority="2" operator="equal">
      <formula>TRUE</formula>
    </cfRule>
  </conditionalFormatting>
  <dataValidations count="6">
    <dataValidation type="whole" operator="greaterThanOrEqual" allowBlank="1" showInputMessage="1" showErrorMessage="1" sqref="C166:E166 C136:E136 C163:E163 C125:E125 C128:E128 C131:E131 C169:E169 C282:E282" xr:uid="{00000000-0002-0000-1100-000000000000}">
      <formula1>0</formula1>
    </dataValidation>
    <dataValidation type="list" operator="greaterThanOrEqual" allowBlank="1" showInputMessage="1" showErrorMessage="1" sqref="C10:E10 C15:E15 C20:E20 C25:E25 C30:E30 C35:E35 C40:E40 C45:E45 C50:E50 C57:E57 C60:E60 C63:E63 C68:E68 C73:E73 C78:E78 C83:E83 C88:E88 C93:E93 C113:E113 C118:E118 C141:E141 C146:E146 C151:E151 C156:E156 C174:E174 C179:E179 C184:E184 C189:E189" xr:uid="{00000000-0002-0000-1100-000001000000}">
      <formula1>Yes_No</formula1>
    </dataValidation>
    <dataValidation type="list" operator="greaterThanOrEqual" allowBlank="1" showInputMessage="1" showErrorMessage="1" sqref="C194:E194 C199:E199 C204:E204 C209:E209 C214:E214 C219:E219 C224:E224 C229:E229 C234:E234 C239:E239 C244:E244 C249:E249 C254:E254 C259:E259 C264:E264 C285:E285 C267:E267 C270:E270" xr:uid="{00000000-0002-0000-1100-000002000000}">
      <formula1>Rating</formula1>
    </dataValidation>
    <dataValidation operator="greaterThanOrEqual" allowBlank="1" showInputMessage="1" showErrorMessage="1" sqref="C98:E98 C103:E103 C108:E108 C289:G289 C292:E292 F291:G292 C295:E295 F294:G295 B289:B295" xr:uid="{00000000-0002-0000-1100-000003000000}"/>
    <dataValidation type="list" operator="greaterThanOrEqual" allowBlank="1" showInputMessage="1" showErrorMessage="1" sqref="C276:E276 C279:E279 C288:E288 C291:E291 C294:E294 C299:E299" xr:uid="{00000000-0002-0000-1100-000004000000}">
      <formula1>Score</formula1>
    </dataValidation>
    <dataValidation type="list" operator="greaterThanOrEqual" allowBlank="1" showInputMessage="1" showErrorMessage="1" sqref="C273:E273" xr:uid="{00000000-0002-0000-1100-000005000000}">
      <formula1>extent</formula1>
    </dataValidation>
  </dataValidations>
  <pageMargins left="0.7" right="0.7" top="0.75" bottom="0.75" header="0.3" footer="0.3"/>
  <pageSetup scale="75" fitToHeight="0" orientation="portrait" r:id="rId1"/>
  <rowBreaks count="7" manualBreakCount="7">
    <brk id="42" max="7" man="1"/>
    <brk id="85" max="7" man="1"/>
    <brk id="120" max="7" man="1"/>
    <brk id="158" max="7" man="1"/>
    <brk id="201" max="7" man="1"/>
    <brk id="236" max="7" man="1"/>
    <brk id="271" max="7"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X276"/>
  <sheetViews>
    <sheetView showGridLines="0" view="pageBreakPreview" zoomScaleNormal="100" zoomScaleSheetLayoutView="100" workbookViewId="0"/>
  </sheetViews>
  <sheetFormatPr defaultColWidth="9.140625" defaultRowHeight="15" x14ac:dyDescent="0.25"/>
  <cols>
    <col min="1" max="1" width="4.7109375" style="63" customWidth="1"/>
    <col min="2" max="2" width="9.140625" style="63"/>
    <col min="3" max="4" width="40.7109375" style="63" customWidth="1"/>
    <col min="5" max="5" width="5.42578125" style="63" hidden="1" customWidth="1"/>
    <col min="6" max="6" width="1.7109375" style="63" customWidth="1"/>
    <col min="7" max="7" width="9.140625" style="63" customWidth="1"/>
    <col min="8" max="9" width="36.5703125" style="63" customWidth="1"/>
    <col min="10" max="10" width="5.42578125" style="63" hidden="1" customWidth="1"/>
    <col min="11" max="11" width="1.7109375" style="63" customWidth="1"/>
    <col min="12" max="12" width="9.140625" style="63"/>
    <col min="13" max="14" width="40.7109375" style="63" customWidth="1"/>
    <col min="15" max="15" width="5.42578125" style="63" hidden="1" customWidth="1"/>
    <col min="16" max="16" width="1.7109375" style="63" customWidth="1"/>
    <col min="17" max="17" width="9.140625" style="63"/>
    <col min="18" max="18" width="40.7109375" style="63" customWidth="1"/>
    <col min="19" max="19" width="1.7109375" style="63" customWidth="1"/>
    <col min="20" max="20" width="9.140625" style="63"/>
    <col min="21" max="21" width="54.28515625" style="63" customWidth="1"/>
    <col min="22" max="22" width="1.7109375" style="63" customWidth="1"/>
    <col min="23" max="23" width="9.140625" style="63"/>
    <col min="24" max="24" width="40.7109375" style="63" customWidth="1"/>
    <col min="25" max="25" width="4.7109375" style="63" customWidth="1"/>
    <col min="26" max="16384" width="9.140625" style="63"/>
  </cols>
  <sheetData>
    <row r="1" spans="1:24" s="92" customFormat="1" ht="15.75" x14ac:dyDescent="0.25">
      <c r="A1" s="296"/>
      <c r="B1" s="296"/>
      <c r="C1" s="432"/>
      <c r="D1" s="293"/>
      <c r="L1" s="296"/>
      <c r="M1" s="91"/>
      <c r="N1" s="91"/>
      <c r="Q1" s="296"/>
      <c r="T1" s="296"/>
      <c r="W1" s="296"/>
    </row>
    <row r="2" spans="1:24" s="92" customFormat="1" ht="18.75" x14ac:dyDescent="0.25">
      <c r="A2" s="326"/>
      <c r="B2" s="326" t="str">
        <f>Instructions!B1</f>
        <v>Form RBSF-MC</v>
      </c>
      <c r="C2" s="432"/>
      <c r="D2" s="293"/>
      <c r="E2" s="326"/>
      <c r="F2" s="326"/>
      <c r="G2" s="326"/>
      <c r="H2" s="326"/>
      <c r="I2" s="326"/>
      <c r="J2" s="326"/>
      <c r="K2" s="326"/>
      <c r="L2" s="326"/>
      <c r="M2" s="91"/>
      <c r="N2" s="91"/>
      <c r="Q2" s="326"/>
      <c r="R2" s="433"/>
      <c r="T2" s="326"/>
      <c r="W2" s="326"/>
    </row>
    <row r="3" spans="1:24" s="92" customFormat="1" ht="18.75" x14ac:dyDescent="0.25">
      <c r="A3" s="326"/>
      <c r="B3" s="432"/>
      <c r="C3" s="432"/>
      <c r="D3" s="293"/>
      <c r="E3" s="326"/>
      <c r="F3" s="326"/>
      <c r="G3" s="326"/>
      <c r="H3" s="326"/>
      <c r="I3" s="326"/>
      <c r="J3" s="326"/>
      <c r="K3" s="326"/>
      <c r="L3" s="432"/>
      <c r="M3" s="91"/>
      <c r="N3" s="91"/>
      <c r="Q3" s="432"/>
      <c r="R3" s="433"/>
      <c r="T3" s="432"/>
      <c r="W3" s="432"/>
    </row>
    <row r="4" spans="1:24" s="92" customFormat="1" ht="18.75" customHeight="1" x14ac:dyDescent="0.25">
      <c r="A4" s="293"/>
    </row>
    <row r="5" spans="1:24" s="92" customFormat="1" ht="18.75" x14ac:dyDescent="0.25">
      <c r="A5" s="434"/>
    </row>
    <row r="6" spans="1:24" s="92" customFormat="1" ht="18.75" customHeight="1" x14ac:dyDescent="0.25">
      <c r="A6" s="296"/>
      <c r="B6" s="929" t="s">
        <v>1248</v>
      </c>
      <c r="C6" s="929"/>
      <c r="D6" s="929"/>
      <c r="E6" s="929"/>
      <c r="F6" s="929"/>
      <c r="G6" s="929"/>
      <c r="H6" s="929"/>
      <c r="I6" s="929"/>
      <c r="J6" s="929"/>
      <c r="K6" s="929"/>
      <c r="L6" s="929"/>
      <c r="M6" s="929"/>
      <c r="N6" s="929"/>
      <c r="O6" s="929"/>
      <c r="P6" s="929"/>
      <c r="Q6" s="929"/>
      <c r="R6" s="929"/>
      <c r="S6" s="929"/>
      <c r="T6" s="929"/>
      <c r="U6" s="929"/>
      <c r="V6" s="929"/>
      <c r="W6" s="929"/>
      <c r="X6" s="929"/>
    </row>
    <row r="7" spans="1:24" s="92" customFormat="1" ht="18.75" customHeight="1" x14ac:dyDescent="0.25">
      <c r="A7" s="434"/>
      <c r="B7" s="884" t="s">
        <v>1026</v>
      </c>
      <c r="C7" s="884"/>
      <c r="D7" s="884"/>
      <c r="E7" s="884"/>
      <c r="F7" s="884"/>
      <c r="G7" s="884"/>
      <c r="H7" s="884"/>
      <c r="I7" s="884"/>
      <c r="J7" s="884"/>
      <c r="K7" s="884"/>
      <c r="L7" s="884"/>
      <c r="M7" s="884"/>
      <c r="N7" s="884"/>
      <c r="Q7" s="434"/>
      <c r="R7" s="433"/>
      <c r="T7" s="434"/>
      <c r="W7" s="434"/>
    </row>
    <row r="8" spans="1:24" s="92" customFormat="1" ht="3.75" customHeight="1" x14ac:dyDescent="0.25">
      <c r="A8" s="434"/>
      <c r="B8" s="505"/>
      <c r="C8" s="505"/>
      <c r="D8" s="505"/>
      <c r="E8" s="505"/>
      <c r="F8" s="505"/>
      <c r="G8" s="505"/>
      <c r="H8" s="505"/>
      <c r="I8" s="505"/>
      <c r="J8" s="505"/>
      <c r="K8" s="505"/>
      <c r="L8" s="505"/>
      <c r="M8" s="505"/>
      <c r="N8" s="505"/>
      <c r="Q8" s="434"/>
      <c r="R8" s="433"/>
      <c r="T8" s="434"/>
      <c r="W8" s="434"/>
    </row>
    <row r="9" spans="1:24" s="92" customFormat="1" ht="18.75" customHeight="1" x14ac:dyDescent="0.25">
      <c r="A9" s="434"/>
      <c r="B9" s="884" t="s">
        <v>1131</v>
      </c>
      <c r="C9" s="884"/>
      <c r="D9" s="884"/>
      <c r="E9" s="505"/>
      <c r="F9" s="505"/>
      <c r="G9" s="505"/>
      <c r="H9" s="505"/>
      <c r="I9" s="505"/>
      <c r="J9" s="505"/>
      <c r="K9" s="505"/>
      <c r="L9" s="505"/>
      <c r="M9" s="505"/>
      <c r="N9" s="505"/>
      <c r="Q9" s="434"/>
      <c r="R9" s="433"/>
      <c r="T9" s="434"/>
      <c r="W9" s="434"/>
    </row>
    <row r="10" spans="1:24" s="92" customFormat="1" ht="18.75" customHeight="1" x14ac:dyDescent="0.25">
      <c r="A10" s="434"/>
      <c r="B10" s="884" t="s">
        <v>1132</v>
      </c>
      <c r="C10" s="884"/>
      <c r="D10" s="884"/>
      <c r="E10" s="505"/>
      <c r="F10" s="505"/>
      <c r="G10" s="505"/>
      <c r="H10" s="505"/>
      <c r="I10" s="505"/>
      <c r="J10" s="505"/>
      <c r="K10" s="505"/>
      <c r="L10" s="505"/>
      <c r="M10" s="505"/>
      <c r="N10" s="505"/>
      <c r="Q10" s="434"/>
      <c r="R10" s="433"/>
      <c r="T10" s="434"/>
      <c r="W10" s="434"/>
    </row>
    <row r="11" spans="1:24" s="92" customFormat="1" ht="18.75" customHeight="1" x14ac:dyDescent="0.25">
      <c r="A11" s="434"/>
      <c r="B11" s="884" t="s">
        <v>1133</v>
      </c>
      <c r="C11" s="884"/>
      <c r="D11" s="884"/>
      <c r="E11" s="884"/>
      <c r="F11" s="884"/>
      <c r="G11" s="884"/>
      <c r="H11" s="884"/>
      <c r="I11" s="505"/>
      <c r="J11" s="505"/>
      <c r="K11" s="505"/>
      <c r="L11" s="505"/>
      <c r="M11" s="505"/>
      <c r="N11" s="505"/>
      <c r="Q11" s="434"/>
      <c r="R11" s="433"/>
      <c r="T11" s="434"/>
      <c r="W11" s="434"/>
    </row>
    <row r="12" spans="1:24" s="92" customFormat="1" ht="18.75" customHeight="1" x14ac:dyDescent="0.25">
      <c r="A12" s="434"/>
      <c r="B12" s="505"/>
      <c r="C12" s="505"/>
      <c r="D12" s="505"/>
      <c r="E12" s="505"/>
      <c r="F12" s="505"/>
      <c r="G12" s="505"/>
      <c r="H12" s="505"/>
      <c r="I12" s="505"/>
      <c r="J12" s="505"/>
      <c r="K12" s="505"/>
      <c r="L12" s="505"/>
      <c r="M12" s="505"/>
      <c r="N12" s="505"/>
      <c r="Q12" s="434"/>
      <c r="R12" s="433"/>
      <c r="T12" s="434"/>
      <c r="W12" s="434"/>
    </row>
    <row r="13" spans="1:24" s="92" customFormat="1" ht="18.75" customHeight="1" x14ac:dyDescent="0.25">
      <c r="A13" s="434"/>
      <c r="B13" s="505"/>
      <c r="C13" s="505"/>
      <c r="D13" s="505"/>
      <c r="E13" s="505"/>
      <c r="F13" s="505"/>
      <c r="G13" s="505"/>
      <c r="H13" s="505"/>
      <c r="I13" s="505"/>
      <c r="J13" s="505"/>
      <c r="K13" s="505"/>
      <c r="L13" s="505"/>
      <c r="M13" s="505"/>
      <c r="N13" s="505"/>
      <c r="Q13" s="434"/>
      <c r="R13" s="433"/>
      <c r="T13" s="434"/>
      <c r="W13" s="434"/>
    </row>
    <row r="14" spans="1:24" s="92" customFormat="1" ht="18.75" x14ac:dyDescent="0.25">
      <c r="A14" s="434"/>
      <c r="B14" s="505"/>
      <c r="C14" s="505"/>
      <c r="D14" s="932" t="s">
        <v>566</v>
      </c>
      <c r="E14" s="932"/>
      <c r="F14" s="932"/>
      <c r="G14" s="932"/>
      <c r="H14" s="932"/>
      <c r="I14" s="504"/>
      <c r="J14" s="504"/>
      <c r="K14" s="504"/>
      <c r="L14" s="504"/>
      <c r="M14" s="91"/>
      <c r="N14" s="91"/>
      <c r="Q14" s="505"/>
      <c r="T14" s="505"/>
      <c r="W14" s="505"/>
    </row>
    <row r="15" spans="1:24" s="92" customFormat="1" ht="15.95" customHeight="1" x14ac:dyDescent="0.25">
      <c r="A15" s="434"/>
      <c r="B15" s="505"/>
      <c r="C15" s="505"/>
      <c r="D15" s="924" t="b">
        <f>IF(OR(E20=FALSE,J20=FALSE,O20=FALSE),FALSE,TRUE)</f>
        <v>1</v>
      </c>
      <c r="E15" s="924"/>
      <c r="F15" s="924"/>
      <c r="G15" s="924"/>
      <c r="H15" s="924"/>
      <c r="I15" s="504"/>
      <c r="J15" s="504"/>
      <c r="K15" s="504"/>
      <c r="L15" s="504"/>
      <c r="M15" s="91"/>
      <c r="N15" s="91"/>
      <c r="Q15" s="505"/>
      <c r="T15" s="505"/>
      <c r="W15" s="505"/>
    </row>
    <row r="16" spans="1:24" s="92" customFormat="1" ht="18.75" x14ac:dyDescent="0.25">
      <c r="A16" s="434"/>
      <c r="B16" s="505"/>
      <c r="C16" s="505"/>
      <c r="D16" s="505"/>
      <c r="E16" s="434"/>
      <c r="F16" s="434"/>
      <c r="G16" s="434"/>
      <c r="H16" s="434"/>
      <c r="I16" s="434"/>
      <c r="J16" s="434"/>
      <c r="K16" s="434"/>
      <c r="L16" s="505"/>
      <c r="M16" s="91"/>
      <c r="N16" s="91"/>
      <c r="Q16" s="505"/>
      <c r="T16" s="505"/>
      <c r="W16" s="505"/>
    </row>
    <row r="17" spans="1:24" s="92" customFormat="1" ht="18.75" x14ac:dyDescent="0.25">
      <c r="A17" s="434"/>
      <c r="B17" s="931" t="s">
        <v>967</v>
      </c>
      <c r="C17" s="931"/>
      <c r="D17" s="931"/>
      <c r="E17" s="434"/>
      <c r="F17" s="434"/>
      <c r="G17" s="931" t="s">
        <v>968</v>
      </c>
      <c r="H17" s="931"/>
      <c r="I17" s="931"/>
      <c r="J17" s="434"/>
      <c r="K17" s="434"/>
      <c r="L17" s="931" t="s">
        <v>969</v>
      </c>
      <c r="M17" s="931"/>
      <c r="N17" s="931"/>
      <c r="Q17" s="930" t="s">
        <v>970</v>
      </c>
      <c r="R17" s="930"/>
      <c r="T17" s="930" t="s">
        <v>971</v>
      </c>
      <c r="U17" s="930"/>
      <c r="W17" s="930" t="s">
        <v>1114</v>
      </c>
      <c r="X17" s="930"/>
    </row>
    <row r="18" spans="1:24" ht="89.25" customHeight="1" x14ac:dyDescent="0.25">
      <c r="B18" s="930" t="s">
        <v>962</v>
      </c>
      <c r="C18" s="933" t="s">
        <v>1127</v>
      </c>
      <c r="D18" s="933"/>
      <c r="G18" s="930" t="s">
        <v>962</v>
      </c>
      <c r="H18" s="933" t="s">
        <v>1113</v>
      </c>
      <c r="I18" s="933"/>
      <c r="L18" s="930" t="s">
        <v>962</v>
      </c>
      <c r="M18" s="933" t="s">
        <v>1173</v>
      </c>
      <c r="N18" s="933"/>
      <c r="Q18" s="930" t="s">
        <v>962</v>
      </c>
      <c r="R18" s="933" t="s">
        <v>1193</v>
      </c>
      <c r="T18" s="930" t="s">
        <v>962</v>
      </c>
      <c r="U18" s="933" t="s">
        <v>1194</v>
      </c>
      <c r="W18" s="930" t="s">
        <v>962</v>
      </c>
      <c r="X18" s="933" t="s">
        <v>1195</v>
      </c>
    </row>
    <row r="19" spans="1:24" ht="49.5" customHeight="1" x14ac:dyDescent="0.25">
      <c r="B19" s="930"/>
      <c r="C19" s="509" t="s">
        <v>959</v>
      </c>
      <c r="D19" s="509" t="s">
        <v>960</v>
      </c>
      <c r="G19" s="930"/>
      <c r="H19" s="509" t="s">
        <v>959</v>
      </c>
      <c r="I19" s="509" t="s">
        <v>960</v>
      </c>
      <c r="L19" s="930"/>
      <c r="M19" s="522" t="s">
        <v>961</v>
      </c>
      <c r="N19" s="509" t="s">
        <v>960</v>
      </c>
      <c r="Q19" s="930"/>
      <c r="R19" s="933"/>
      <c r="T19" s="930"/>
      <c r="U19" s="933"/>
      <c r="W19" s="930"/>
      <c r="X19" s="933"/>
    </row>
    <row r="20" spans="1:24" ht="15.75" x14ac:dyDescent="0.25">
      <c r="B20" s="523"/>
      <c r="C20" s="524"/>
      <c r="D20" s="525">
        <f>SUM(D21:D275)</f>
        <v>0</v>
      </c>
      <c r="E20" s="63" t="b">
        <f>IF(ISNA(MATCH(FALSE,E21:E275,0)),TRUE,FALSE)</f>
        <v>1</v>
      </c>
      <c r="G20" s="523"/>
      <c r="H20" s="524"/>
      <c r="I20" s="525">
        <f>SUM(I21:I275)</f>
        <v>0</v>
      </c>
      <c r="J20" s="63" t="b">
        <f>IF(ISNA(MATCH(FALSE,J21:J275,0)),TRUE,FALSE)</f>
        <v>1</v>
      </c>
      <c r="L20" s="523"/>
      <c r="M20" s="524"/>
      <c r="N20" s="525">
        <f>SUM(N21:N275)</f>
        <v>0</v>
      </c>
      <c r="O20" s="63" t="b">
        <f>IF(ISNA(MATCH(FALSE,O21:O275,0)),TRUE,FALSE)</f>
        <v>1</v>
      </c>
      <c r="Q20" s="523"/>
      <c r="R20" s="524"/>
      <c r="T20" s="523"/>
      <c r="U20" s="524"/>
      <c r="W20" s="523"/>
      <c r="X20" s="524"/>
    </row>
    <row r="21" spans="1:24" x14ac:dyDescent="0.25">
      <c r="B21" s="523">
        <v>1</v>
      </c>
      <c r="C21" s="526"/>
      <c r="D21" s="527"/>
      <c r="E21" s="63" t="b">
        <f t="shared" ref="E21:E84" si="0">IF(ISBLANK(C21),TRUE,IF((ISBLANK(D21)),FALSE,TRUE))</f>
        <v>1</v>
      </c>
      <c r="G21" s="523">
        <v>1</v>
      </c>
      <c r="H21" s="526"/>
      <c r="I21" s="527"/>
      <c r="J21" s="63" t="b">
        <f t="shared" ref="J21:J84" si="1">IF(ISBLANK(H21),TRUE,IF((ISBLANK(I21)),FALSE,TRUE))</f>
        <v>1</v>
      </c>
      <c r="L21" s="523">
        <v>1</v>
      </c>
      <c r="M21" s="526"/>
      <c r="N21" s="527"/>
      <c r="O21" s="63" t="b">
        <f>IF(ISBLANK(M21),TRUE,IF((ISBLANK(N21)),FALSE,TRUE))</f>
        <v>1</v>
      </c>
      <c r="Q21" s="523">
        <v>1</v>
      </c>
      <c r="R21" s="526"/>
      <c r="T21" s="523">
        <v>1</v>
      </c>
      <c r="U21" s="526"/>
      <c r="W21" s="523">
        <v>1</v>
      </c>
      <c r="X21" s="526"/>
    </row>
    <row r="22" spans="1:24" x14ac:dyDescent="0.25">
      <c r="B22" s="523">
        <v>2</v>
      </c>
      <c r="C22" s="526"/>
      <c r="D22" s="527"/>
      <c r="E22" s="63" t="b">
        <f t="shared" si="0"/>
        <v>1</v>
      </c>
      <c r="G22" s="523">
        <v>2</v>
      </c>
      <c r="H22" s="526"/>
      <c r="I22" s="527"/>
      <c r="J22" s="63" t="b">
        <f t="shared" si="1"/>
        <v>1</v>
      </c>
      <c r="L22" s="523">
        <v>2</v>
      </c>
      <c r="M22" s="526"/>
      <c r="N22" s="527"/>
      <c r="O22" s="63" t="b">
        <f t="shared" ref="O22:O85" si="2">IF(ISBLANK(M22),TRUE,IF((ISBLANK(N22)),FALSE,TRUE))</f>
        <v>1</v>
      </c>
      <c r="Q22" s="523">
        <v>2</v>
      </c>
      <c r="R22" s="526"/>
      <c r="T22" s="523">
        <v>2</v>
      </c>
      <c r="U22" s="526"/>
      <c r="W22" s="523">
        <v>2</v>
      </c>
      <c r="X22" s="526"/>
    </row>
    <row r="23" spans="1:24" x14ac:dyDescent="0.25">
      <c r="B23" s="523">
        <v>3</v>
      </c>
      <c r="C23" s="526"/>
      <c r="D23" s="527"/>
      <c r="E23" s="63" t="b">
        <f t="shared" si="0"/>
        <v>1</v>
      </c>
      <c r="G23" s="523">
        <v>3</v>
      </c>
      <c r="H23" s="526"/>
      <c r="I23" s="527"/>
      <c r="J23" s="63" t="b">
        <f t="shared" si="1"/>
        <v>1</v>
      </c>
      <c r="L23" s="523">
        <v>3</v>
      </c>
      <c r="M23" s="526"/>
      <c r="N23" s="527"/>
      <c r="O23" s="63" t="b">
        <f t="shared" si="2"/>
        <v>1</v>
      </c>
      <c r="Q23" s="523">
        <v>3</v>
      </c>
      <c r="R23" s="526"/>
      <c r="T23" s="523">
        <v>3</v>
      </c>
      <c r="U23" s="526"/>
      <c r="W23" s="523">
        <v>3</v>
      </c>
      <c r="X23" s="526"/>
    </row>
    <row r="24" spans="1:24" x14ac:dyDescent="0.25">
      <c r="B24" s="523">
        <v>4</v>
      </c>
      <c r="C24" s="526"/>
      <c r="D24" s="527"/>
      <c r="E24" s="63" t="b">
        <f t="shared" si="0"/>
        <v>1</v>
      </c>
      <c r="G24" s="523">
        <v>4</v>
      </c>
      <c r="H24" s="526"/>
      <c r="I24" s="527"/>
      <c r="J24" s="63" t="b">
        <f t="shared" si="1"/>
        <v>1</v>
      </c>
      <c r="L24" s="523">
        <v>4</v>
      </c>
      <c r="M24" s="526"/>
      <c r="N24" s="527"/>
      <c r="O24" s="63" t="b">
        <f t="shared" si="2"/>
        <v>1</v>
      </c>
      <c r="Q24" s="523">
        <v>4</v>
      </c>
      <c r="R24" s="526"/>
      <c r="T24" s="523">
        <v>4</v>
      </c>
      <c r="U24" s="526"/>
      <c r="W24" s="523">
        <v>4</v>
      </c>
      <c r="X24" s="526"/>
    </row>
    <row r="25" spans="1:24" x14ac:dyDescent="0.25">
      <c r="B25" s="523">
        <v>5</v>
      </c>
      <c r="C25" s="526"/>
      <c r="D25" s="527"/>
      <c r="E25" s="63" t="b">
        <f t="shared" si="0"/>
        <v>1</v>
      </c>
      <c r="G25" s="523">
        <v>5</v>
      </c>
      <c r="H25" s="526"/>
      <c r="I25" s="527"/>
      <c r="J25" s="63" t="b">
        <f t="shared" si="1"/>
        <v>1</v>
      </c>
      <c r="L25" s="523">
        <v>5</v>
      </c>
      <c r="M25" s="526"/>
      <c r="N25" s="527"/>
      <c r="O25" s="63" t="b">
        <f t="shared" si="2"/>
        <v>1</v>
      </c>
      <c r="Q25" s="523">
        <v>5</v>
      </c>
      <c r="R25" s="526"/>
      <c r="T25" s="523">
        <v>5</v>
      </c>
      <c r="U25" s="526"/>
      <c r="W25" s="523">
        <v>5</v>
      </c>
      <c r="X25" s="526"/>
    </row>
    <row r="26" spans="1:24" x14ac:dyDescent="0.25">
      <c r="B26" s="523">
        <v>6</v>
      </c>
      <c r="C26" s="526"/>
      <c r="D26" s="527"/>
      <c r="E26" s="63" t="b">
        <f t="shared" si="0"/>
        <v>1</v>
      </c>
      <c r="G26" s="523">
        <v>6</v>
      </c>
      <c r="H26" s="526"/>
      <c r="I26" s="527"/>
      <c r="J26" s="63" t="b">
        <f t="shared" si="1"/>
        <v>1</v>
      </c>
      <c r="L26" s="523">
        <v>6</v>
      </c>
      <c r="M26" s="526"/>
      <c r="N26" s="527"/>
      <c r="O26" s="63" t="b">
        <f t="shared" si="2"/>
        <v>1</v>
      </c>
      <c r="Q26" s="523">
        <v>6</v>
      </c>
      <c r="R26" s="526"/>
      <c r="T26" s="523">
        <v>6</v>
      </c>
      <c r="U26" s="526"/>
      <c r="W26" s="523">
        <v>6</v>
      </c>
      <c r="X26" s="526"/>
    </row>
    <row r="27" spans="1:24" x14ac:dyDescent="0.25">
      <c r="B27" s="523">
        <v>7</v>
      </c>
      <c r="C27" s="526"/>
      <c r="D27" s="527"/>
      <c r="E27" s="63" t="b">
        <f t="shared" si="0"/>
        <v>1</v>
      </c>
      <c r="G27" s="523">
        <v>7</v>
      </c>
      <c r="H27" s="526"/>
      <c r="I27" s="527"/>
      <c r="J27" s="63" t="b">
        <f t="shared" si="1"/>
        <v>1</v>
      </c>
      <c r="L27" s="523">
        <v>7</v>
      </c>
      <c r="M27" s="526"/>
      <c r="N27" s="527"/>
      <c r="O27" s="63" t="b">
        <f t="shared" si="2"/>
        <v>1</v>
      </c>
      <c r="Q27" s="523">
        <v>7</v>
      </c>
      <c r="R27" s="526"/>
      <c r="T27" s="523">
        <v>7</v>
      </c>
      <c r="U27" s="526"/>
      <c r="W27" s="523">
        <v>7</v>
      </c>
      <c r="X27" s="526"/>
    </row>
    <row r="28" spans="1:24" x14ac:dyDescent="0.25">
      <c r="B28" s="523">
        <v>8</v>
      </c>
      <c r="C28" s="526"/>
      <c r="D28" s="527"/>
      <c r="E28" s="63" t="b">
        <f t="shared" si="0"/>
        <v>1</v>
      </c>
      <c r="G28" s="523">
        <v>8</v>
      </c>
      <c r="H28" s="526"/>
      <c r="I28" s="527"/>
      <c r="J28" s="63" t="b">
        <f t="shared" si="1"/>
        <v>1</v>
      </c>
      <c r="L28" s="523">
        <v>8</v>
      </c>
      <c r="M28" s="526"/>
      <c r="N28" s="527"/>
      <c r="O28" s="63" t="b">
        <f t="shared" si="2"/>
        <v>1</v>
      </c>
      <c r="Q28" s="523">
        <v>8</v>
      </c>
      <c r="R28" s="526"/>
      <c r="T28" s="523">
        <v>8</v>
      </c>
      <c r="U28" s="526"/>
      <c r="W28" s="523">
        <v>8</v>
      </c>
      <c r="X28" s="526"/>
    </row>
    <row r="29" spans="1:24" x14ac:dyDescent="0.25">
      <c r="B29" s="523">
        <v>9</v>
      </c>
      <c r="C29" s="526"/>
      <c r="D29" s="527"/>
      <c r="E29" s="63" t="b">
        <f t="shared" si="0"/>
        <v>1</v>
      </c>
      <c r="G29" s="523">
        <v>9</v>
      </c>
      <c r="H29" s="526"/>
      <c r="I29" s="527"/>
      <c r="J29" s="63" t="b">
        <f t="shared" si="1"/>
        <v>1</v>
      </c>
      <c r="L29" s="523">
        <v>9</v>
      </c>
      <c r="M29" s="526"/>
      <c r="N29" s="527"/>
      <c r="O29" s="63" t="b">
        <f t="shared" si="2"/>
        <v>1</v>
      </c>
      <c r="Q29" s="523">
        <v>9</v>
      </c>
      <c r="R29" s="526"/>
      <c r="T29" s="523">
        <v>9</v>
      </c>
      <c r="U29" s="526"/>
      <c r="W29" s="523">
        <v>9</v>
      </c>
      <c r="X29" s="526"/>
    </row>
    <row r="30" spans="1:24" x14ac:dyDescent="0.25">
      <c r="B30" s="523">
        <v>10</v>
      </c>
      <c r="C30" s="526"/>
      <c r="D30" s="527"/>
      <c r="E30" s="63" t="b">
        <f t="shared" si="0"/>
        <v>1</v>
      </c>
      <c r="G30" s="523">
        <v>10</v>
      </c>
      <c r="H30" s="526"/>
      <c r="I30" s="527"/>
      <c r="J30" s="63" t="b">
        <f t="shared" si="1"/>
        <v>1</v>
      </c>
      <c r="L30" s="523">
        <v>10</v>
      </c>
      <c r="M30" s="526"/>
      <c r="N30" s="527"/>
      <c r="O30" s="63" t="b">
        <f t="shared" si="2"/>
        <v>1</v>
      </c>
      <c r="Q30" s="523">
        <v>10</v>
      </c>
      <c r="R30" s="526"/>
      <c r="T30" s="523">
        <v>10</v>
      </c>
      <c r="U30" s="526"/>
      <c r="W30" s="523">
        <v>10</v>
      </c>
      <c r="X30" s="526"/>
    </row>
    <row r="31" spans="1:24" x14ac:dyDescent="0.25">
      <c r="B31" s="523">
        <v>11</v>
      </c>
      <c r="C31" s="526"/>
      <c r="D31" s="527"/>
      <c r="E31" s="63" t="b">
        <f t="shared" si="0"/>
        <v>1</v>
      </c>
      <c r="G31" s="523">
        <v>11</v>
      </c>
      <c r="H31" s="526"/>
      <c r="I31" s="527"/>
      <c r="J31" s="63" t="b">
        <f t="shared" si="1"/>
        <v>1</v>
      </c>
      <c r="L31" s="523">
        <v>11</v>
      </c>
      <c r="M31" s="526"/>
      <c r="N31" s="527"/>
      <c r="O31" s="63" t="b">
        <f t="shared" si="2"/>
        <v>1</v>
      </c>
      <c r="Q31" s="523">
        <v>11</v>
      </c>
      <c r="R31" s="526"/>
      <c r="T31" s="523">
        <v>11</v>
      </c>
      <c r="U31" s="526"/>
      <c r="W31" s="523">
        <v>11</v>
      </c>
      <c r="X31" s="526"/>
    </row>
    <row r="32" spans="1:24" x14ac:dyDescent="0.25">
      <c r="B32" s="523">
        <v>12</v>
      </c>
      <c r="C32" s="526"/>
      <c r="D32" s="527"/>
      <c r="E32" s="63" t="b">
        <f t="shared" si="0"/>
        <v>1</v>
      </c>
      <c r="G32" s="523">
        <v>12</v>
      </c>
      <c r="H32" s="526"/>
      <c r="I32" s="527"/>
      <c r="J32" s="63" t="b">
        <f t="shared" si="1"/>
        <v>1</v>
      </c>
      <c r="L32" s="523">
        <v>12</v>
      </c>
      <c r="M32" s="526"/>
      <c r="N32" s="527"/>
      <c r="O32" s="63" t="b">
        <f t="shared" si="2"/>
        <v>1</v>
      </c>
      <c r="Q32" s="523">
        <v>12</v>
      </c>
      <c r="R32" s="526"/>
      <c r="T32" s="523">
        <v>12</v>
      </c>
      <c r="U32" s="526"/>
      <c r="W32" s="523">
        <v>12</v>
      </c>
      <c r="X32" s="526"/>
    </row>
    <row r="33" spans="2:24" x14ac:dyDescent="0.25">
      <c r="B33" s="523">
        <v>13</v>
      </c>
      <c r="C33" s="526"/>
      <c r="D33" s="527"/>
      <c r="E33" s="63" t="b">
        <f t="shared" si="0"/>
        <v>1</v>
      </c>
      <c r="G33" s="523">
        <v>13</v>
      </c>
      <c r="H33" s="526"/>
      <c r="I33" s="527"/>
      <c r="J33" s="63" t="b">
        <f t="shared" si="1"/>
        <v>1</v>
      </c>
      <c r="L33" s="523">
        <v>13</v>
      </c>
      <c r="M33" s="526"/>
      <c r="N33" s="527"/>
      <c r="O33" s="63" t="b">
        <f t="shared" si="2"/>
        <v>1</v>
      </c>
      <c r="Q33" s="523">
        <v>13</v>
      </c>
      <c r="R33" s="526"/>
      <c r="T33" s="523">
        <v>13</v>
      </c>
      <c r="U33" s="526"/>
      <c r="W33" s="523">
        <v>13</v>
      </c>
      <c r="X33" s="526"/>
    </row>
    <row r="34" spans="2:24" x14ac:dyDescent="0.25">
      <c r="B34" s="523">
        <v>14</v>
      </c>
      <c r="C34" s="526"/>
      <c r="D34" s="527"/>
      <c r="E34" s="63" t="b">
        <f t="shared" si="0"/>
        <v>1</v>
      </c>
      <c r="G34" s="523">
        <v>14</v>
      </c>
      <c r="H34" s="526"/>
      <c r="I34" s="527"/>
      <c r="J34" s="63" t="b">
        <f t="shared" si="1"/>
        <v>1</v>
      </c>
      <c r="L34" s="523">
        <v>14</v>
      </c>
      <c r="M34" s="526"/>
      <c r="N34" s="527"/>
      <c r="O34" s="63" t="b">
        <f t="shared" si="2"/>
        <v>1</v>
      </c>
      <c r="Q34" s="523">
        <v>14</v>
      </c>
      <c r="R34" s="526"/>
      <c r="T34" s="523">
        <v>14</v>
      </c>
      <c r="U34" s="526"/>
      <c r="W34" s="523">
        <v>14</v>
      </c>
      <c r="X34" s="526"/>
    </row>
    <row r="35" spans="2:24" x14ac:dyDescent="0.25">
      <c r="B35" s="523">
        <v>15</v>
      </c>
      <c r="C35" s="526"/>
      <c r="D35" s="527"/>
      <c r="E35" s="63" t="b">
        <f t="shared" si="0"/>
        <v>1</v>
      </c>
      <c r="G35" s="523">
        <v>15</v>
      </c>
      <c r="H35" s="526"/>
      <c r="I35" s="527"/>
      <c r="J35" s="63" t="b">
        <f t="shared" si="1"/>
        <v>1</v>
      </c>
      <c r="L35" s="523">
        <v>15</v>
      </c>
      <c r="M35" s="526"/>
      <c r="N35" s="527"/>
      <c r="O35" s="63" t="b">
        <f t="shared" si="2"/>
        <v>1</v>
      </c>
      <c r="Q35" s="523">
        <v>15</v>
      </c>
      <c r="R35" s="526"/>
      <c r="T35" s="523">
        <v>15</v>
      </c>
      <c r="U35" s="526"/>
      <c r="W35" s="523">
        <v>15</v>
      </c>
      <c r="X35" s="526"/>
    </row>
    <row r="36" spans="2:24" x14ac:dyDescent="0.25">
      <c r="B36" s="523">
        <v>16</v>
      </c>
      <c r="C36" s="526"/>
      <c r="D36" s="527"/>
      <c r="E36" s="63" t="b">
        <f t="shared" si="0"/>
        <v>1</v>
      </c>
      <c r="G36" s="523">
        <v>16</v>
      </c>
      <c r="H36" s="526"/>
      <c r="I36" s="527"/>
      <c r="J36" s="63" t="b">
        <f t="shared" si="1"/>
        <v>1</v>
      </c>
      <c r="L36" s="523">
        <v>16</v>
      </c>
      <c r="M36" s="526"/>
      <c r="N36" s="527"/>
      <c r="O36" s="63" t="b">
        <f t="shared" si="2"/>
        <v>1</v>
      </c>
      <c r="Q36" s="523">
        <v>16</v>
      </c>
      <c r="R36" s="526"/>
      <c r="T36" s="523">
        <v>16</v>
      </c>
      <c r="U36" s="526"/>
      <c r="W36" s="523">
        <v>16</v>
      </c>
      <c r="X36" s="526"/>
    </row>
    <row r="37" spans="2:24" x14ac:dyDescent="0.25">
      <c r="B37" s="523">
        <v>17</v>
      </c>
      <c r="C37" s="526"/>
      <c r="D37" s="527"/>
      <c r="E37" s="63" t="b">
        <f t="shared" si="0"/>
        <v>1</v>
      </c>
      <c r="G37" s="523">
        <v>17</v>
      </c>
      <c r="H37" s="526"/>
      <c r="I37" s="527"/>
      <c r="J37" s="63" t="b">
        <f t="shared" si="1"/>
        <v>1</v>
      </c>
      <c r="L37" s="523">
        <v>17</v>
      </c>
      <c r="M37" s="526"/>
      <c r="N37" s="527"/>
      <c r="O37" s="63" t="b">
        <f t="shared" si="2"/>
        <v>1</v>
      </c>
      <c r="Q37" s="523">
        <v>17</v>
      </c>
      <c r="R37" s="526"/>
      <c r="T37" s="523">
        <v>17</v>
      </c>
      <c r="U37" s="526"/>
      <c r="W37" s="523">
        <v>17</v>
      </c>
      <c r="X37" s="526"/>
    </row>
    <row r="38" spans="2:24" x14ac:dyDescent="0.25">
      <c r="B38" s="523">
        <v>18</v>
      </c>
      <c r="C38" s="526"/>
      <c r="D38" s="527"/>
      <c r="E38" s="63" t="b">
        <f t="shared" si="0"/>
        <v>1</v>
      </c>
      <c r="G38" s="523">
        <v>18</v>
      </c>
      <c r="H38" s="526"/>
      <c r="I38" s="527"/>
      <c r="J38" s="63" t="b">
        <f t="shared" si="1"/>
        <v>1</v>
      </c>
      <c r="L38" s="523">
        <v>18</v>
      </c>
      <c r="M38" s="526"/>
      <c r="N38" s="527"/>
      <c r="O38" s="63" t="b">
        <f t="shared" si="2"/>
        <v>1</v>
      </c>
      <c r="Q38" s="523">
        <v>18</v>
      </c>
      <c r="R38" s="526"/>
      <c r="T38" s="523">
        <v>18</v>
      </c>
      <c r="U38" s="526"/>
      <c r="W38" s="523">
        <v>18</v>
      </c>
      <c r="X38" s="526"/>
    </row>
    <row r="39" spans="2:24" x14ac:dyDescent="0.25">
      <c r="B39" s="523">
        <v>19</v>
      </c>
      <c r="C39" s="526"/>
      <c r="D39" s="527"/>
      <c r="E39" s="63" t="b">
        <f t="shared" si="0"/>
        <v>1</v>
      </c>
      <c r="G39" s="523">
        <v>19</v>
      </c>
      <c r="H39" s="526"/>
      <c r="I39" s="527"/>
      <c r="J39" s="63" t="b">
        <f t="shared" si="1"/>
        <v>1</v>
      </c>
      <c r="L39" s="523">
        <v>19</v>
      </c>
      <c r="M39" s="526"/>
      <c r="N39" s="527"/>
      <c r="O39" s="63" t="b">
        <f t="shared" si="2"/>
        <v>1</v>
      </c>
      <c r="Q39" s="523">
        <v>19</v>
      </c>
      <c r="R39" s="526"/>
      <c r="T39" s="523">
        <v>19</v>
      </c>
      <c r="U39" s="526"/>
      <c r="W39" s="523">
        <v>19</v>
      </c>
      <c r="X39" s="526"/>
    </row>
    <row r="40" spans="2:24" x14ac:dyDescent="0.25">
      <c r="B40" s="523">
        <v>20</v>
      </c>
      <c r="C40" s="526"/>
      <c r="D40" s="527"/>
      <c r="E40" s="63" t="b">
        <f t="shared" si="0"/>
        <v>1</v>
      </c>
      <c r="G40" s="523">
        <v>20</v>
      </c>
      <c r="H40" s="526"/>
      <c r="I40" s="527"/>
      <c r="J40" s="63" t="b">
        <f t="shared" si="1"/>
        <v>1</v>
      </c>
      <c r="L40" s="523">
        <v>20</v>
      </c>
      <c r="M40" s="526"/>
      <c r="N40" s="527"/>
      <c r="O40" s="63" t="b">
        <f t="shared" si="2"/>
        <v>1</v>
      </c>
      <c r="Q40" s="523">
        <v>20</v>
      </c>
      <c r="R40" s="526"/>
      <c r="T40" s="523">
        <v>20</v>
      </c>
      <c r="U40" s="526"/>
      <c r="W40" s="523">
        <v>20</v>
      </c>
      <c r="X40" s="526"/>
    </row>
    <row r="41" spans="2:24" x14ac:dyDescent="0.25">
      <c r="B41" s="523">
        <v>21</v>
      </c>
      <c r="C41" s="526"/>
      <c r="D41" s="527"/>
      <c r="E41" s="63" t="b">
        <f t="shared" si="0"/>
        <v>1</v>
      </c>
      <c r="G41" s="523">
        <v>21</v>
      </c>
      <c r="H41" s="526"/>
      <c r="I41" s="527"/>
      <c r="J41" s="63" t="b">
        <f t="shared" si="1"/>
        <v>1</v>
      </c>
      <c r="L41" s="523">
        <v>21</v>
      </c>
      <c r="M41" s="526"/>
      <c r="N41" s="527"/>
      <c r="O41" s="63" t="b">
        <f t="shared" si="2"/>
        <v>1</v>
      </c>
      <c r="Q41" s="523">
        <v>21</v>
      </c>
      <c r="R41" s="526"/>
      <c r="T41" s="523">
        <v>21</v>
      </c>
      <c r="U41" s="526"/>
      <c r="W41" s="523">
        <v>21</v>
      </c>
      <c r="X41" s="526"/>
    </row>
    <row r="42" spans="2:24" x14ac:dyDescent="0.25">
      <c r="B42" s="523">
        <v>22</v>
      </c>
      <c r="C42" s="526"/>
      <c r="D42" s="527"/>
      <c r="E42" s="63" t="b">
        <f t="shared" si="0"/>
        <v>1</v>
      </c>
      <c r="G42" s="523">
        <v>22</v>
      </c>
      <c r="H42" s="526"/>
      <c r="I42" s="527"/>
      <c r="J42" s="63" t="b">
        <f t="shared" si="1"/>
        <v>1</v>
      </c>
      <c r="L42" s="523">
        <v>22</v>
      </c>
      <c r="M42" s="526"/>
      <c r="N42" s="527"/>
      <c r="O42" s="63" t="b">
        <f t="shared" si="2"/>
        <v>1</v>
      </c>
      <c r="Q42" s="523">
        <v>22</v>
      </c>
      <c r="R42" s="526"/>
      <c r="T42" s="523">
        <v>22</v>
      </c>
      <c r="U42" s="526"/>
      <c r="W42" s="523">
        <v>22</v>
      </c>
      <c r="X42" s="526"/>
    </row>
    <row r="43" spans="2:24" x14ac:dyDescent="0.25">
      <c r="B43" s="523">
        <v>23</v>
      </c>
      <c r="C43" s="526"/>
      <c r="D43" s="527"/>
      <c r="E43" s="63" t="b">
        <f t="shared" si="0"/>
        <v>1</v>
      </c>
      <c r="G43" s="523">
        <v>23</v>
      </c>
      <c r="H43" s="526"/>
      <c r="I43" s="527"/>
      <c r="J43" s="63" t="b">
        <f t="shared" si="1"/>
        <v>1</v>
      </c>
      <c r="L43" s="523">
        <v>23</v>
      </c>
      <c r="M43" s="526"/>
      <c r="N43" s="527"/>
      <c r="O43" s="63" t="b">
        <f t="shared" si="2"/>
        <v>1</v>
      </c>
      <c r="Q43" s="523">
        <v>23</v>
      </c>
      <c r="R43" s="526"/>
      <c r="T43" s="523">
        <v>23</v>
      </c>
      <c r="U43" s="526"/>
      <c r="W43" s="523">
        <v>23</v>
      </c>
      <c r="X43" s="526"/>
    </row>
    <row r="44" spans="2:24" x14ac:dyDescent="0.25">
      <c r="B44" s="523">
        <v>24</v>
      </c>
      <c r="C44" s="526"/>
      <c r="D44" s="527"/>
      <c r="E44" s="63" t="b">
        <f t="shared" si="0"/>
        <v>1</v>
      </c>
      <c r="G44" s="523">
        <v>24</v>
      </c>
      <c r="H44" s="526"/>
      <c r="I44" s="527"/>
      <c r="J44" s="63" t="b">
        <f t="shared" si="1"/>
        <v>1</v>
      </c>
      <c r="L44" s="523">
        <v>24</v>
      </c>
      <c r="M44" s="526"/>
      <c r="N44" s="527"/>
      <c r="O44" s="63" t="b">
        <f t="shared" si="2"/>
        <v>1</v>
      </c>
      <c r="Q44" s="523">
        <v>24</v>
      </c>
      <c r="R44" s="526"/>
      <c r="T44" s="523">
        <v>24</v>
      </c>
      <c r="U44" s="526"/>
      <c r="W44" s="523">
        <v>24</v>
      </c>
      <c r="X44" s="526"/>
    </row>
    <row r="45" spans="2:24" x14ac:dyDescent="0.25">
      <c r="B45" s="523">
        <v>25</v>
      </c>
      <c r="C45" s="526"/>
      <c r="D45" s="527"/>
      <c r="E45" s="63" t="b">
        <f t="shared" si="0"/>
        <v>1</v>
      </c>
      <c r="G45" s="523">
        <v>25</v>
      </c>
      <c r="H45" s="526"/>
      <c r="I45" s="527"/>
      <c r="J45" s="63" t="b">
        <f t="shared" si="1"/>
        <v>1</v>
      </c>
      <c r="L45" s="523">
        <v>25</v>
      </c>
      <c r="M45" s="526"/>
      <c r="N45" s="527"/>
      <c r="O45" s="63" t="b">
        <f t="shared" si="2"/>
        <v>1</v>
      </c>
      <c r="Q45" s="523">
        <v>25</v>
      </c>
      <c r="R45" s="526"/>
      <c r="T45" s="523">
        <v>25</v>
      </c>
      <c r="U45" s="526"/>
      <c r="W45" s="523">
        <v>25</v>
      </c>
      <c r="X45" s="526"/>
    </row>
    <row r="46" spans="2:24" x14ac:dyDescent="0.25">
      <c r="B46" s="523">
        <v>26</v>
      </c>
      <c r="C46" s="526"/>
      <c r="D46" s="527"/>
      <c r="E46" s="63" t="b">
        <f t="shared" si="0"/>
        <v>1</v>
      </c>
      <c r="G46" s="523">
        <v>26</v>
      </c>
      <c r="H46" s="526"/>
      <c r="I46" s="527"/>
      <c r="J46" s="63" t="b">
        <f t="shared" si="1"/>
        <v>1</v>
      </c>
      <c r="L46" s="523">
        <v>26</v>
      </c>
      <c r="M46" s="526"/>
      <c r="N46" s="527"/>
      <c r="O46" s="63" t="b">
        <f t="shared" si="2"/>
        <v>1</v>
      </c>
      <c r="Q46" s="523">
        <v>26</v>
      </c>
      <c r="R46" s="526"/>
      <c r="T46" s="523">
        <v>26</v>
      </c>
      <c r="U46" s="526"/>
      <c r="W46" s="523">
        <v>26</v>
      </c>
      <c r="X46" s="526"/>
    </row>
    <row r="47" spans="2:24" x14ac:dyDescent="0.25">
      <c r="B47" s="523">
        <v>27</v>
      </c>
      <c r="C47" s="526"/>
      <c r="D47" s="527"/>
      <c r="E47" s="63" t="b">
        <f t="shared" si="0"/>
        <v>1</v>
      </c>
      <c r="G47" s="523">
        <v>27</v>
      </c>
      <c r="H47" s="526"/>
      <c r="I47" s="527"/>
      <c r="J47" s="63" t="b">
        <f t="shared" si="1"/>
        <v>1</v>
      </c>
      <c r="L47" s="523">
        <v>27</v>
      </c>
      <c r="M47" s="526"/>
      <c r="N47" s="527"/>
      <c r="O47" s="63" t="b">
        <f t="shared" si="2"/>
        <v>1</v>
      </c>
      <c r="Q47" s="523">
        <v>27</v>
      </c>
      <c r="R47" s="526"/>
      <c r="T47" s="523">
        <v>27</v>
      </c>
      <c r="U47" s="526"/>
      <c r="W47" s="523">
        <v>27</v>
      </c>
      <c r="X47" s="526"/>
    </row>
    <row r="48" spans="2:24" x14ac:dyDescent="0.25">
      <c r="B48" s="523">
        <v>28</v>
      </c>
      <c r="C48" s="526"/>
      <c r="D48" s="527"/>
      <c r="E48" s="63" t="b">
        <f t="shared" si="0"/>
        <v>1</v>
      </c>
      <c r="G48" s="523">
        <v>28</v>
      </c>
      <c r="H48" s="526"/>
      <c r="I48" s="527"/>
      <c r="J48" s="63" t="b">
        <f t="shared" si="1"/>
        <v>1</v>
      </c>
      <c r="L48" s="523">
        <v>28</v>
      </c>
      <c r="M48" s="526"/>
      <c r="N48" s="527"/>
      <c r="O48" s="63" t="b">
        <f t="shared" si="2"/>
        <v>1</v>
      </c>
      <c r="Q48" s="523">
        <v>28</v>
      </c>
      <c r="R48" s="526"/>
      <c r="T48" s="523">
        <v>28</v>
      </c>
      <c r="U48" s="526"/>
      <c r="W48" s="523">
        <v>28</v>
      </c>
      <c r="X48" s="526"/>
    </row>
    <row r="49" spans="2:24" x14ac:dyDescent="0.25">
      <c r="B49" s="523">
        <v>29</v>
      </c>
      <c r="C49" s="526"/>
      <c r="D49" s="527"/>
      <c r="E49" s="63" t="b">
        <f t="shared" si="0"/>
        <v>1</v>
      </c>
      <c r="G49" s="523">
        <v>29</v>
      </c>
      <c r="H49" s="526"/>
      <c r="I49" s="527"/>
      <c r="J49" s="63" t="b">
        <f t="shared" si="1"/>
        <v>1</v>
      </c>
      <c r="L49" s="523">
        <v>29</v>
      </c>
      <c r="M49" s="526"/>
      <c r="N49" s="527"/>
      <c r="O49" s="63" t="b">
        <f t="shared" si="2"/>
        <v>1</v>
      </c>
      <c r="Q49" s="523">
        <v>29</v>
      </c>
      <c r="R49" s="526"/>
      <c r="T49" s="523">
        <v>29</v>
      </c>
      <c r="U49" s="526"/>
      <c r="W49" s="523">
        <v>29</v>
      </c>
      <c r="X49" s="526"/>
    </row>
    <row r="50" spans="2:24" x14ac:dyDescent="0.25">
      <c r="B50" s="523">
        <v>30</v>
      </c>
      <c r="C50" s="526"/>
      <c r="D50" s="527"/>
      <c r="E50" s="63" t="b">
        <f t="shared" si="0"/>
        <v>1</v>
      </c>
      <c r="G50" s="523">
        <v>30</v>
      </c>
      <c r="H50" s="526"/>
      <c r="I50" s="527"/>
      <c r="J50" s="63" t="b">
        <f t="shared" si="1"/>
        <v>1</v>
      </c>
      <c r="L50" s="523">
        <v>30</v>
      </c>
      <c r="M50" s="526"/>
      <c r="N50" s="527"/>
      <c r="O50" s="63" t="b">
        <f t="shared" si="2"/>
        <v>1</v>
      </c>
      <c r="Q50" s="523">
        <v>30</v>
      </c>
      <c r="R50" s="526"/>
      <c r="T50" s="523">
        <v>30</v>
      </c>
      <c r="U50" s="526"/>
      <c r="W50" s="523">
        <v>30</v>
      </c>
      <c r="X50" s="526"/>
    </row>
    <row r="51" spans="2:24" x14ac:dyDescent="0.25">
      <c r="B51" s="523">
        <v>31</v>
      </c>
      <c r="C51" s="526"/>
      <c r="D51" s="527"/>
      <c r="E51" s="63" t="b">
        <f t="shared" si="0"/>
        <v>1</v>
      </c>
      <c r="G51" s="523">
        <v>31</v>
      </c>
      <c r="H51" s="526"/>
      <c r="I51" s="527"/>
      <c r="J51" s="63" t="b">
        <f t="shared" si="1"/>
        <v>1</v>
      </c>
      <c r="L51" s="523">
        <v>31</v>
      </c>
      <c r="M51" s="526"/>
      <c r="N51" s="527"/>
      <c r="O51" s="63" t="b">
        <f t="shared" si="2"/>
        <v>1</v>
      </c>
      <c r="Q51" s="523">
        <v>31</v>
      </c>
      <c r="R51" s="526"/>
      <c r="T51" s="523">
        <v>31</v>
      </c>
      <c r="U51" s="526"/>
      <c r="W51" s="523">
        <v>31</v>
      </c>
      <c r="X51" s="526"/>
    </row>
    <row r="52" spans="2:24" x14ac:dyDescent="0.25">
      <c r="B52" s="523">
        <v>32</v>
      </c>
      <c r="C52" s="526"/>
      <c r="D52" s="527"/>
      <c r="E52" s="63" t="b">
        <f t="shared" si="0"/>
        <v>1</v>
      </c>
      <c r="G52" s="523">
        <v>32</v>
      </c>
      <c r="H52" s="526"/>
      <c r="I52" s="527"/>
      <c r="J52" s="63" t="b">
        <f t="shared" si="1"/>
        <v>1</v>
      </c>
      <c r="L52" s="523">
        <v>32</v>
      </c>
      <c r="M52" s="526"/>
      <c r="N52" s="527"/>
      <c r="O52" s="63" t="b">
        <f t="shared" si="2"/>
        <v>1</v>
      </c>
      <c r="Q52" s="523">
        <v>32</v>
      </c>
      <c r="R52" s="526"/>
      <c r="T52" s="523">
        <v>32</v>
      </c>
      <c r="U52" s="526"/>
      <c r="W52" s="523">
        <v>32</v>
      </c>
      <c r="X52" s="526"/>
    </row>
    <row r="53" spans="2:24" x14ac:dyDescent="0.25">
      <c r="B53" s="523">
        <v>33</v>
      </c>
      <c r="C53" s="526"/>
      <c r="D53" s="527"/>
      <c r="E53" s="63" t="b">
        <f t="shared" si="0"/>
        <v>1</v>
      </c>
      <c r="G53" s="523">
        <v>33</v>
      </c>
      <c r="H53" s="526"/>
      <c r="I53" s="527"/>
      <c r="J53" s="63" t="b">
        <f t="shared" si="1"/>
        <v>1</v>
      </c>
      <c r="L53" s="523">
        <v>33</v>
      </c>
      <c r="M53" s="526"/>
      <c r="N53" s="527"/>
      <c r="O53" s="63" t="b">
        <f t="shared" si="2"/>
        <v>1</v>
      </c>
      <c r="Q53" s="523">
        <v>33</v>
      </c>
      <c r="R53" s="526"/>
      <c r="T53" s="523">
        <v>33</v>
      </c>
      <c r="U53" s="526"/>
      <c r="W53" s="523">
        <v>33</v>
      </c>
      <c r="X53" s="526"/>
    </row>
    <row r="54" spans="2:24" x14ac:dyDescent="0.25">
      <c r="B54" s="523">
        <v>34</v>
      </c>
      <c r="C54" s="526"/>
      <c r="D54" s="527"/>
      <c r="E54" s="63" t="b">
        <f t="shared" si="0"/>
        <v>1</v>
      </c>
      <c r="G54" s="523">
        <v>34</v>
      </c>
      <c r="H54" s="526"/>
      <c r="I54" s="527"/>
      <c r="J54" s="63" t="b">
        <f t="shared" si="1"/>
        <v>1</v>
      </c>
      <c r="L54" s="523">
        <v>34</v>
      </c>
      <c r="M54" s="526"/>
      <c r="N54" s="527"/>
      <c r="O54" s="63" t="b">
        <f t="shared" si="2"/>
        <v>1</v>
      </c>
      <c r="Q54" s="523">
        <v>34</v>
      </c>
      <c r="R54" s="526"/>
      <c r="T54" s="523">
        <v>34</v>
      </c>
      <c r="U54" s="526"/>
      <c r="W54" s="523">
        <v>34</v>
      </c>
      <c r="X54" s="526"/>
    </row>
    <row r="55" spans="2:24" x14ac:dyDescent="0.25">
      <c r="B55" s="523">
        <v>35</v>
      </c>
      <c r="C55" s="526"/>
      <c r="D55" s="527"/>
      <c r="E55" s="63" t="b">
        <f t="shared" si="0"/>
        <v>1</v>
      </c>
      <c r="G55" s="523">
        <v>35</v>
      </c>
      <c r="H55" s="526"/>
      <c r="I55" s="527"/>
      <c r="J55" s="63" t="b">
        <f t="shared" si="1"/>
        <v>1</v>
      </c>
      <c r="L55" s="523">
        <v>35</v>
      </c>
      <c r="M55" s="526"/>
      <c r="N55" s="527"/>
      <c r="O55" s="63" t="b">
        <f t="shared" si="2"/>
        <v>1</v>
      </c>
      <c r="Q55" s="523">
        <v>35</v>
      </c>
      <c r="R55" s="526"/>
      <c r="T55" s="523">
        <v>35</v>
      </c>
      <c r="U55" s="526"/>
      <c r="W55" s="523">
        <v>35</v>
      </c>
      <c r="X55" s="526"/>
    </row>
    <row r="56" spans="2:24" x14ac:dyDescent="0.25">
      <c r="B56" s="523">
        <v>36</v>
      </c>
      <c r="C56" s="526"/>
      <c r="D56" s="527"/>
      <c r="E56" s="63" t="b">
        <f t="shared" si="0"/>
        <v>1</v>
      </c>
      <c r="G56" s="523">
        <v>36</v>
      </c>
      <c r="H56" s="526"/>
      <c r="I56" s="527"/>
      <c r="J56" s="63" t="b">
        <f t="shared" si="1"/>
        <v>1</v>
      </c>
      <c r="L56" s="523">
        <v>36</v>
      </c>
      <c r="M56" s="526"/>
      <c r="N56" s="527"/>
      <c r="O56" s="63" t="b">
        <f t="shared" si="2"/>
        <v>1</v>
      </c>
      <c r="Q56" s="523">
        <v>36</v>
      </c>
      <c r="R56" s="526"/>
      <c r="T56" s="523">
        <v>36</v>
      </c>
      <c r="U56" s="526"/>
      <c r="W56" s="523">
        <v>36</v>
      </c>
      <c r="X56" s="526"/>
    </row>
    <row r="57" spans="2:24" x14ac:dyDescent="0.25">
      <c r="B57" s="523">
        <v>37</v>
      </c>
      <c r="C57" s="526"/>
      <c r="D57" s="527"/>
      <c r="E57" s="63" t="b">
        <f t="shared" si="0"/>
        <v>1</v>
      </c>
      <c r="G57" s="523">
        <v>37</v>
      </c>
      <c r="H57" s="526"/>
      <c r="I57" s="527"/>
      <c r="J57" s="63" t="b">
        <f t="shared" si="1"/>
        <v>1</v>
      </c>
      <c r="L57" s="523">
        <v>37</v>
      </c>
      <c r="M57" s="526"/>
      <c r="N57" s="527"/>
      <c r="O57" s="63" t="b">
        <f t="shared" si="2"/>
        <v>1</v>
      </c>
      <c r="Q57" s="523">
        <v>37</v>
      </c>
      <c r="R57" s="526"/>
      <c r="T57" s="523">
        <v>37</v>
      </c>
      <c r="U57" s="526"/>
      <c r="W57" s="523">
        <v>37</v>
      </c>
      <c r="X57" s="526"/>
    </row>
    <row r="58" spans="2:24" x14ac:dyDescent="0.25">
      <c r="B58" s="523">
        <v>38</v>
      </c>
      <c r="C58" s="526"/>
      <c r="D58" s="527"/>
      <c r="E58" s="63" t="b">
        <f t="shared" si="0"/>
        <v>1</v>
      </c>
      <c r="G58" s="523">
        <v>38</v>
      </c>
      <c r="H58" s="526"/>
      <c r="I58" s="527"/>
      <c r="J58" s="63" t="b">
        <f t="shared" si="1"/>
        <v>1</v>
      </c>
      <c r="L58" s="523">
        <v>38</v>
      </c>
      <c r="M58" s="526"/>
      <c r="N58" s="527"/>
      <c r="O58" s="63" t="b">
        <f t="shared" si="2"/>
        <v>1</v>
      </c>
      <c r="Q58" s="523">
        <v>38</v>
      </c>
      <c r="R58" s="526"/>
      <c r="T58" s="523">
        <v>38</v>
      </c>
      <c r="U58" s="526"/>
      <c r="W58" s="523">
        <v>38</v>
      </c>
      <c r="X58" s="526"/>
    </row>
    <row r="59" spans="2:24" x14ac:dyDescent="0.25">
      <c r="B59" s="523">
        <v>39</v>
      </c>
      <c r="C59" s="526"/>
      <c r="D59" s="527"/>
      <c r="E59" s="63" t="b">
        <f t="shared" si="0"/>
        <v>1</v>
      </c>
      <c r="G59" s="523">
        <v>39</v>
      </c>
      <c r="H59" s="526"/>
      <c r="I59" s="527"/>
      <c r="J59" s="63" t="b">
        <f t="shared" si="1"/>
        <v>1</v>
      </c>
      <c r="L59" s="523">
        <v>39</v>
      </c>
      <c r="M59" s="526"/>
      <c r="N59" s="527"/>
      <c r="O59" s="63" t="b">
        <f t="shared" si="2"/>
        <v>1</v>
      </c>
      <c r="Q59" s="523">
        <v>39</v>
      </c>
      <c r="R59" s="526"/>
      <c r="T59" s="523">
        <v>39</v>
      </c>
      <c r="U59" s="526"/>
      <c r="W59" s="523">
        <v>39</v>
      </c>
      <c r="X59" s="526"/>
    </row>
    <row r="60" spans="2:24" x14ac:dyDescent="0.25">
      <c r="B60" s="523">
        <v>40</v>
      </c>
      <c r="C60" s="526"/>
      <c r="D60" s="527"/>
      <c r="E60" s="63" t="b">
        <f t="shared" si="0"/>
        <v>1</v>
      </c>
      <c r="G60" s="523">
        <v>40</v>
      </c>
      <c r="H60" s="526"/>
      <c r="I60" s="527"/>
      <c r="J60" s="63" t="b">
        <f t="shared" si="1"/>
        <v>1</v>
      </c>
      <c r="L60" s="523">
        <v>40</v>
      </c>
      <c r="M60" s="526"/>
      <c r="N60" s="527"/>
      <c r="O60" s="63" t="b">
        <f t="shared" si="2"/>
        <v>1</v>
      </c>
      <c r="Q60" s="523">
        <v>40</v>
      </c>
      <c r="R60" s="526"/>
      <c r="T60" s="523">
        <v>40</v>
      </c>
      <c r="U60" s="526"/>
      <c r="W60" s="523">
        <v>40</v>
      </c>
      <c r="X60" s="526"/>
    </row>
    <row r="61" spans="2:24" x14ac:dyDescent="0.25">
      <c r="B61" s="523">
        <v>41</v>
      </c>
      <c r="C61" s="526"/>
      <c r="D61" s="527"/>
      <c r="E61" s="63" t="b">
        <f t="shared" si="0"/>
        <v>1</v>
      </c>
      <c r="G61" s="523">
        <v>41</v>
      </c>
      <c r="H61" s="526"/>
      <c r="I61" s="527"/>
      <c r="J61" s="63" t="b">
        <f t="shared" si="1"/>
        <v>1</v>
      </c>
      <c r="L61" s="523">
        <v>41</v>
      </c>
      <c r="M61" s="526"/>
      <c r="N61" s="527"/>
      <c r="O61" s="63" t="b">
        <f t="shared" si="2"/>
        <v>1</v>
      </c>
      <c r="Q61" s="523">
        <v>41</v>
      </c>
      <c r="R61" s="526"/>
      <c r="T61" s="523">
        <v>41</v>
      </c>
      <c r="U61" s="526"/>
      <c r="W61" s="523">
        <v>41</v>
      </c>
      <c r="X61" s="526"/>
    </row>
    <row r="62" spans="2:24" x14ac:dyDescent="0.25">
      <c r="B62" s="523">
        <v>42</v>
      </c>
      <c r="C62" s="526"/>
      <c r="D62" s="527"/>
      <c r="E62" s="63" t="b">
        <f t="shared" si="0"/>
        <v>1</v>
      </c>
      <c r="G62" s="523">
        <v>42</v>
      </c>
      <c r="H62" s="526"/>
      <c r="I62" s="527"/>
      <c r="J62" s="63" t="b">
        <f t="shared" si="1"/>
        <v>1</v>
      </c>
      <c r="L62" s="523">
        <v>42</v>
      </c>
      <c r="M62" s="526"/>
      <c r="N62" s="527"/>
      <c r="O62" s="63" t="b">
        <f t="shared" si="2"/>
        <v>1</v>
      </c>
      <c r="Q62" s="523">
        <v>42</v>
      </c>
      <c r="R62" s="526"/>
      <c r="T62" s="523">
        <v>42</v>
      </c>
      <c r="U62" s="526"/>
      <c r="W62" s="523">
        <v>42</v>
      </c>
      <c r="X62" s="526"/>
    </row>
    <row r="63" spans="2:24" x14ac:dyDescent="0.25">
      <c r="B63" s="523">
        <v>43</v>
      </c>
      <c r="C63" s="526"/>
      <c r="D63" s="527"/>
      <c r="E63" s="63" t="b">
        <f t="shared" si="0"/>
        <v>1</v>
      </c>
      <c r="G63" s="523">
        <v>43</v>
      </c>
      <c r="H63" s="526"/>
      <c r="I63" s="527"/>
      <c r="J63" s="63" t="b">
        <f t="shared" si="1"/>
        <v>1</v>
      </c>
      <c r="L63" s="523">
        <v>43</v>
      </c>
      <c r="M63" s="526"/>
      <c r="N63" s="527"/>
      <c r="O63" s="63" t="b">
        <f t="shared" si="2"/>
        <v>1</v>
      </c>
      <c r="Q63" s="523">
        <v>43</v>
      </c>
      <c r="R63" s="526"/>
      <c r="T63" s="523">
        <v>43</v>
      </c>
      <c r="U63" s="526"/>
      <c r="W63" s="523">
        <v>43</v>
      </c>
      <c r="X63" s="526"/>
    </row>
    <row r="64" spans="2:24" x14ac:dyDescent="0.25">
      <c r="B64" s="523">
        <v>44</v>
      </c>
      <c r="C64" s="526"/>
      <c r="D64" s="527"/>
      <c r="E64" s="63" t="b">
        <f t="shared" si="0"/>
        <v>1</v>
      </c>
      <c r="G64" s="523">
        <v>44</v>
      </c>
      <c r="H64" s="526"/>
      <c r="I64" s="527"/>
      <c r="J64" s="63" t="b">
        <f t="shared" si="1"/>
        <v>1</v>
      </c>
      <c r="L64" s="523">
        <v>44</v>
      </c>
      <c r="M64" s="526"/>
      <c r="N64" s="527"/>
      <c r="O64" s="63" t="b">
        <f t="shared" si="2"/>
        <v>1</v>
      </c>
      <c r="Q64" s="523">
        <v>44</v>
      </c>
      <c r="R64" s="526"/>
      <c r="T64" s="523">
        <v>44</v>
      </c>
      <c r="U64" s="526"/>
      <c r="W64" s="523">
        <v>44</v>
      </c>
      <c r="X64" s="526"/>
    </row>
    <row r="65" spans="2:24" x14ac:dyDescent="0.25">
      <c r="B65" s="523">
        <v>45</v>
      </c>
      <c r="C65" s="526"/>
      <c r="D65" s="527"/>
      <c r="E65" s="63" t="b">
        <f t="shared" si="0"/>
        <v>1</v>
      </c>
      <c r="G65" s="523">
        <v>45</v>
      </c>
      <c r="H65" s="526"/>
      <c r="I65" s="527"/>
      <c r="J65" s="63" t="b">
        <f t="shared" si="1"/>
        <v>1</v>
      </c>
      <c r="L65" s="523">
        <v>45</v>
      </c>
      <c r="M65" s="526"/>
      <c r="N65" s="527"/>
      <c r="O65" s="63" t="b">
        <f t="shared" si="2"/>
        <v>1</v>
      </c>
      <c r="Q65" s="523">
        <v>45</v>
      </c>
      <c r="R65" s="526"/>
      <c r="T65" s="523">
        <v>45</v>
      </c>
      <c r="U65" s="526"/>
      <c r="W65" s="523">
        <v>45</v>
      </c>
      <c r="X65" s="526"/>
    </row>
    <row r="66" spans="2:24" x14ac:dyDescent="0.25">
      <c r="B66" s="523">
        <v>46</v>
      </c>
      <c r="C66" s="526"/>
      <c r="D66" s="527"/>
      <c r="E66" s="63" t="b">
        <f t="shared" si="0"/>
        <v>1</v>
      </c>
      <c r="G66" s="523">
        <v>46</v>
      </c>
      <c r="H66" s="526"/>
      <c r="I66" s="527"/>
      <c r="J66" s="63" t="b">
        <f t="shared" si="1"/>
        <v>1</v>
      </c>
      <c r="L66" s="523">
        <v>46</v>
      </c>
      <c r="M66" s="526"/>
      <c r="N66" s="527"/>
      <c r="O66" s="63" t="b">
        <f t="shared" si="2"/>
        <v>1</v>
      </c>
      <c r="Q66" s="523">
        <v>46</v>
      </c>
      <c r="R66" s="526"/>
      <c r="T66" s="523">
        <v>46</v>
      </c>
      <c r="U66" s="526"/>
      <c r="W66" s="523">
        <v>46</v>
      </c>
      <c r="X66" s="526"/>
    </row>
    <row r="67" spans="2:24" x14ac:dyDescent="0.25">
      <c r="B67" s="523">
        <v>47</v>
      </c>
      <c r="C67" s="526"/>
      <c r="D67" s="527"/>
      <c r="E67" s="63" t="b">
        <f t="shared" si="0"/>
        <v>1</v>
      </c>
      <c r="G67" s="523">
        <v>47</v>
      </c>
      <c r="H67" s="526"/>
      <c r="I67" s="527"/>
      <c r="J67" s="63" t="b">
        <f t="shared" si="1"/>
        <v>1</v>
      </c>
      <c r="L67" s="523">
        <v>47</v>
      </c>
      <c r="M67" s="526"/>
      <c r="N67" s="527"/>
      <c r="O67" s="63" t="b">
        <f t="shared" si="2"/>
        <v>1</v>
      </c>
      <c r="Q67" s="523">
        <v>47</v>
      </c>
      <c r="R67" s="526"/>
      <c r="T67" s="523">
        <v>47</v>
      </c>
      <c r="U67" s="526"/>
      <c r="W67" s="523">
        <v>47</v>
      </c>
      <c r="X67" s="526"/>
    </row>
    <row r="68" spans="2:24" x14ac:dyDescent="0.25">
      <c r="B68" s="523">
        <v>48</v>
      </c>
      <c r="C68" s="526"/>
      <c r="D68" s="527"/>
      <c r="E68" s="63" t="b">
        <f t="shared" si="0"/>
        <v>1</v>
      </c>
      <c r="G68" s="523">
        <v>48</v>
      </c>
      <c r="H68" s="526"/>
      <c r="I68" s="527"/>
      <c r="J68" s="63" t="b">
        <f t="shared" si="1"/>
        <v>1</v>
      </c>
      <c r="L68" s="523">
        <v>48</v>
      </c>
      <c r="M68" s="526"/>
      <c r="N68" s="527"/>
      <c r="O68" s="63" t="b">
        <f t="shared" si="2"/>
        <v>1</v>
      </c>
      <c r="Q68" s="523">
        <v>48</v>
      </c>
      <c r="R68" s="526"/>
      <c r="T68" s="523">
        <v>48</v>
      </c>
      <c r="U68" s="526"/>
      <c r="W68" s="523">
        <v>48</v>
      </c>
      <c r="X68" s="526"/>
    </row>
    <row r="69" spans="2:24" x14ac:dyDescent="0.25">
      <c r="B69" s="523">
        <v>49</v>
      </c>
      <c r="C69" s="526"/>
      <c r="D69" s="527"/>
      <c r="E69" s="63" t="b">
        <f t="shared" si="0"/>
        <v>1</v>
      </c>
      <c r="G69" s="523">
        <v>49</v>
      </c>
      <c r="H69" s="526"/>
      <c r="I69" s="527"/>
      <c r="J69" s="63" t="b">
        <f t="shared" si="1"/>
        <v>1</v>
      </c>
      <c r="L69" s="523">
        <v>49</v>
      </c>
      <c r="M69" s="526"/>
      <c r="N69" s="527"/>
      <c r="O69" s="63" t="b">
        <f t="shared" si="2"/>
        <v>1</v>
      </c>
      <c r="Q69" s="523">
        <v>49</v>
      </c>
      <c r="R69" s="526"/>
      <c r="T69" s="523">
        <v>49</v>
      </c>
      <c r="U69" s="526"/>
      <c r="W69" s="523">
        <v>49</v>
      </c>
      <c r="X69" s="526"/>
    </row>
    <row r="70" spans="2:24" x14ac:dyDescent="0.25">
      <c r="B70" s="523">
        <v>50</v>
      </c>
      <c r="C70" s="526"/>
      <c r="D70" s="527"/>
      <c r="E70" s="63" t="b">
        <f t="shared" si="0"/>
        <v>1</v>
      </c>
      <c r="G70" s="523">
        <v>50</v>
      </c>
      <c r="H70" s="526"/>
      <c r="I70" s="527"/>
      <c r="J70" s="63" t="b">
        <f t="shared" si="1"/>
        <v>1</v>
      </c>
      <c r="L70" s="523">
        <v>50</v>
      </c>
      <c r="M70" s="526"/>
      <c r="N70" s="527"/>
      <c r="O70" s="63" t="b">
        <f t="shared" si="2"/>
        <v>1</v>
      </c>
      <c r="Q70" s="523">
        <v>50</v>
      </c>
      <c r="R70" s="526"/>
      <c r="T70" s="523">
        <v>50</v>
      </c>
      <c r="U70" s="526"/>
      <c r="W70" s="523">
        <v>50</v>
      </c>
      <c r="X70" s="526"/>
    </row>
    <row r="71" spans="2:24" x14ac:dyDescent="0.25">
      <c r="B71" s="523">
        <v>51</v>
      </c>
      <c r="C71" s="526"/>
      <c r="D71" s="527"/>
      <c r="E71" s="63" t="b">
        <f t="shared" si="0"/>
        <v>1</v>
      </c>
      <c r="G71" s="523">
        <v>51</v>
      </c>
      <c r="H71" s="526"/>
      <c r="I71" s="527"/>
      <c r="J71" s="63" t="b">
        <f t="shared" si="1"/>
        <v>1</v>
      </c>
      <c r="L71" s="523">
        <v>51</v>
      </c>
      <c r="M71" s="526"/>
      <c r="N71" s="527"/>
      <c r="O71" s="63" t="b">
        <f t="shared" si="2"/>
        <v>1</v>
      </c>
      <c r="Q71" s="523">
        <v>51</v>
      </c>
      <c r="R71" s="526"/>
      <c r="T71" s="523">
        <v>51</v>
      </c>
      <c r="U71" s="526"/>
      <c r="W71" s="523">
        <v>51</v>
      </c>
      <c r="X71" s="526"/>
    </row>
    <row r="72" spans="2:24" x14ac:dyDescent="0.25">
      <c r="B72" s="523">
        <v>52</v>
      </c>
      <c r="C72" s="526"/>
      <c r="D72" s="527"/>
      <c r="E72" s="63" t="b">
        <f t="shared" si="0"/>
        <v>1</v>
      </c>
      <c r="G72" s="523">
        <v>52</v>
      </c>
      <c r="H72" s="526"/>
      <c r="I72" s="527"/>
      <c r="J72" s="63" t="b">
        <f t="shared" si="1"/>
        <v>1</v>
      </c>
      <c r="L72" s="523">
        <v>52</v>
      </c>
      <c r="M72" s="526"/>
      <c r="N72" s="527"/>
      <c r="O72" s="63" t="b">
        <f t="shared" si="2"/>
        <v>1</v>
      </c>
      <c r="Q72" s="523">
        <v>52</v>
      </c>
      <c r="R72" s="526"/>
      <c r="T72" s="523">
        <v>52</v>
      </c>
      <c r="U72" s="526"/>
      <c r="W72" s="523">
        <v>52</v>
      </c>
      <c r="X72" s="526"/>
    </row>
    <row r="73" spans="2:24" x14ac:dyDescent="0.25">
      <c r="B73" s="523">
        <v>53</v>
      </c>
      <c r="C73" s="526"/>
      <c r="D73" s="527"/>
      <c r="E73" s="63" t="b">
        <f t="shared" si="0"/>
        <v>1</v>
      </c>
      <c r="G73" s="523">
        <v>53</v>
      </c>
      <c r="H73" s="526"/>
      <c r="I73" s="527"/>
      <c r="J73" s="63" t="b">
        <f t="shared" si="1"/>
        <v>1</v>
      </c>
      <c r="L73" s="523">
        <v>53</v>
      </c>
      <c r="M73" s="526"/>
      <c r="N73" s="527"/>
      <c r="O73" s="63" t="b">
        <f t="shared" si="2"/>
        <v>1</v>
      </c>
      <c r="Q73" s="523">
        <v>53</v>
      </c>
      <c r="R73" s="526"/>
      <c r="T73" s="523">
        <v>53</v>
      </c>
      <c r="U73" s="526"/>
      <c r="W73" s="523">
        <v>53</v>
      </c>
      <c r="X73" s="526"/>
    </row>
    <row r="74" spans="2:24" x14ac:dyDescent="0.25">
      <c r="B74" s="523">
        <v>54</v>
      </c>
      <c r="C74" s="526"/>
      <c r="D74" s="527"/>
      <c r="E74" s="63" t="b">
        <f t="shared" si="0"/>
        <v>1</v>
      </c>
      <c r="G74" s="523">
        <v>54</v>
      </c>
      <c r="H74" s="526"/>
      <c r="I74" s="527"/>
      <c r="J74" s="63" t="b">
        <f t="shared" si="1"/>
        <v>1</v>
      </c>
      <c r="L74" s="523">
        <v>54</v>
      </c>
      <c r="M74" s="526"/>
      <c r="N74" s="527"/>
      <c r="O74" s="63" t="b">
        <f t="shared" si="2"/>
        <v>1</v>
      </c>
      <c r="Q74" s="523">
        <v>54</v>
      </c>
      <c r="R74" s="526"/>
      <c r="T74" s="523">
        <v>54</v>
      </c>
      <c r="U74" s="526"/>
      <c r="W74" s="523">
        <v>54</v>
      </c>
      <c r="X74" s="526"/>
    </row>
    <row r="75" spans="2:24" x14ac:dyDescent="0.25">
      <c r="B75" s="523">
        <v>55</v>
      </c>
      <c r="C75" s="526"/>
      <c r="D75" s="527"/>
      <c r="E75" s="63" t="b">
        <f t="shared" si="0"/>
        <v>1</v>
      </c>
      <c r="G75" s="523">
        <v>55</v>
      </c>
      <c r="H75" s="526"/>
      <c r="I75" s="527"/>
      <c r="J75" s="63" t="b">
        <f t="shared" si="1"/>
        <v>1</v>
      </c>
      <c r="L75" s="523">
        <v>55</v>
      </c>
      <c r="M75" s="526"/>
      <c r="N75" s="527"/>
      <c r="O75" s="63" t="b">
        <f t="shared" si="2"/>
        <v>1</v>
      </c>
      <c r="Q75" s="523">
        <v>55</v>
      </c>
      <c r="R75" s="526"/>
      <c r="T75" s="523">
        <v>55</v>
      </c>
      <c r="U75" s="526"/>
      <c r="W75" s="523">
        <v>55</v>
      </c>
      <c r="X75" s="526"/>
    </row>
    <row r="76" spans="2:24" x14ac:dyDescent="0.25">
      <c r="B76" s="523">
        <v>56</v>
      </c>
      <c r="C76" s="526"/>
      <c r="D76" s="527"/>
      <c r="E76" s="63" t="b">
        <f t="shared" si="0"/>
        <v>1</v>
      </c>
      <c r="G76" s="523">
        <v>56</v>
      </c>
      <c r="H76" s="526"/>
      <c r="I76" s="527"/>
      <c r="J76" s="63" t="b">
        <f t="shared" si="1"/>
        <v>1</v>
      </c>
      <c r="L76" s="523">
        <v>56</v>
      </c>
      <c r="M76" s="526"/>
      <c r="N76" s="527"/>
      <c r="O76" s="63" t="b">
        <f t="shared" si="2"/>
        <v>1</v>
      </c>
      <c r="Q76" s="523">
        <v>56</v>
      </c>
      <c r="R76" s="526"/>
      <c r="T76" s="523">
        <v>56</v>
      </c>
      <c r="U76" s="526"/>
      <c r="W76" s="523">
        <v>56</v>
      </c>
      <c r="X76" s="526"/>
    </row>
    <row r="77" spans="2:24" x14ac:dyDescent="0.25">
      <c r="B77" s="523">
        <v>57</v>
      </c>
      <c r="C77" s="526"/>
      <c r="D77" s="527"/>
      <c r="E77" s="63" t="b">
        <f t="shared" si="0"/>
        <v>1</v>
      </c>
      <c r="G77" s="523">
        <v>57</v>
      </c>
      <c r="H77" s="526"/>
      <c r="I77" s="527"/>
      <c r="J77" s="63" t="b">
        <f t="shared" si="1"/>
        <v>1</v>
      </c>
      <c r="L77" s="523">
        <v>57</v>
      </c>
      <c r="M77" s="526"/>
      <c r="N77" s="527"/>
      <c r="O77" s="63" t="b">
        <f t="shared" si="2"/>
        <v>1</v>
      </c>
      <c r="Q77" s="523">
        <v>57</v>
      </c>
      <c r="R77" s="526"/>
      <c r="T77" s="523">
        <v>57</v>
      </c>
      <c r="U77" s="526"/>
      <c r="W77" s="523">
        <v>57</v>
      </c>
      <c r="X77" s="526"/>
    </row>
    <row r="78" spans="2:24" x14ac:dyDescent="0.25">
      <c r="B78" s="523">
        <v>58</v>
      </c>
      <c r="C78" s="526"/>
      <c r="D78" s="527"/>
      <c r="E78" s="63" t="b">
        <f t="shared" si="0"/>
        <v>1</v>
      </c>
      <c r="G78" s="523">
        <v>58</v>
      </c>
      <c r="H78" s="526"/>
      <c r="I78" s="527"/>
      <c r="J78" s="63" t="b">
        <f t="shared" si="1"/>
        <v>1</v>
      </c>
      <c r="L78" s="523">
        <v>58</v>
      </c>
      <c r="M78" s="526"/>
      <c r="N78" s="527"/>
      <c r="O78" s="63" t="b">
        <f t="shared" si="2"/>
        <v>1</v>
      </c>
      <c r="Q78" s="523">
        <v>58</v>
      </c>
      <c r="R78" s="526"/>
      <c r="T78" s="523">
        <v>58</v>
      </c>
      <c r="U78" s="526"/>
      <c r="W78" s="523">
        <v>58</v>
      </c>
      <c r="X78" s="526"/>
    </row>
    <row r="79" spans="2:24" x14ac:dyDescent="0.25">
      <c r="B79" s="523">
        <v>59</v>
      </c>
      <c r="C79" s="526"/>
      <c r="D79" s="527"/>
      <c r="E79" s="63" t="b">
        <f t="shared" si="0"/>
        <v>1</v>
      </c>
      <c r="G79" s="523">
        <v>59</v>
      </c>
      <c r="H79" s="526"/>
      <c r="I79" s="527"/>
      <c r="J79" s="63" t="b">
        <f t="shared" si="1"/>
        <v>1</v>
      </c>
      <c r="L79" s="523">
        <v>59</v>
      </c>
      <c r="M79" s="526"/>
      <c r="N79" s="527"/>
      <c r="O79" s="63" t="b">
        <f t="shared" si="2"/>
        <v>1</v>
      </c>
      <c r="Q79" s="523">
        <v>59</v>
      </c>
      <c r="R79" s="526"/>
      <c r="T79" s="523">
        <v>59</v>
      </c>
      <c r="U79" s="526"/>
      <c r="W79" s="523">
        <v>59</v>
      </c>
      <c r="X79" s="526"/>
    </row>
    <row r="80" spans="2:24" x14ac:dyDescent="0.25">
      <c r="B80" s="523">
        <v>60</v>
      </c>
      <c r="C80" s="526"/>
      <c r="D80" s="527"/>
      <c r="E80" s="63" t="b">
        <f t="shared" si="0"/>
        <v>1</v>
      </c>
      <c r="G80" s="523">
        <v>60</v>
      </c>
      <c r="H80" s="526"/>
      <c r="I80" s="527"/>
      <c r="J80" s="63" t="b">
        <f t="shared" si="1"/>
        <v>1</v>
      </c>
      <c r="L80" s="523">
        <v>60</v>
      </c>
      <c r="M80" s="526"/>
      <c r="N80" s="527"/>
      <c r="O80" s="63" t="b">
        <f t="shared" si="2"/>
        <v>1</v>
      </c>
      <c r="Q80" s="523">
        <v>60</v>
      </c>
      <c r="R80" s="526"/>
      <c r="T80" s="523">
        <v>60</v>
      </c>
      <c r="U80" s="526"/>
      <c r="W80" s="523">
        <v>60</v>
      </c>
      <c r="X80" s="526"/>
    </row>
    <row r="81" spans="2:24" x14ac:dyDescent="0.25">
      <c r="B81" s="523">
        <v>61</v>
      </c>
      <c r="C81" s="526"/>
      <c r="D81" s="527"/>
      <c r="E81" s="63" t="b">
        <f t="shared" si="0"/>
        <v>1</v>
      </c>
      <c r="G81" s="523">
        <v>61</v>
      </c>
      <c r="H81" s="526"/>
      <c r="I81" s="527"/>
      <c r="J81" s="63" t="b">
        <f t="shared" si="1"/>
        <v>1</v>
      </c>
      <c r="L81" s="523">
        <v>61</v>
      </c>
      <c r="M81" s="526"/>
      <c r="N81" s="527"/>
      <c r="O81" s="63" t="b">
        <f t="shared" si="2"/>
        <v>1</v>
      </c>
      <c r="Q81" s="523">
        <v>61</v>
      </c>
      <c r="R81" s="526"/>
      <c r="T81" s="523">
        <v>61</v>
      </c>
      <c r="U81" s="526"/>
      <c r="W81" s="523">
        <v>61</v>
      </c>
      <c r="X81" s="526"/>
    </row>
    <row r="82" spans="2:24" x14ac:dyDescent="0.25">
      <c r="B82" s="523">
        <v>62</v>
      </c>
      <c r="C82" s="526"/>
      <c r="D82" s="527"/>
      <c r="E82" s="63" t="b">
        <f t="shared" si="0"/>
        <v>1</v>
      </c>
      <c r="G82" s="523">
        <v>62</v>
      </c>
      <c r="H82" s="526"/>
      <c r="I82" s="527"/>
      <c r="J82" s="63" t="b">
        <f t="shared" si="1"/>
        <v>1</v>
      </c>
      <c r="L82" s="523">
        <v>62</v>
      </c>
      <c r="M82" s="526"/>
      <c r="N82" s="527"/>
      <c r="O82" s="63" t="b">
        <f t="shared" si="2"/>
        <v>1</v>
      </c>
      <c r="Q82" s="523">
        <v>62</v>
      </c>
      <c r="R82" s="526"/>
      <c r="T82" s="523">
        <v>62</v>
      </c>
      <c r="U82" s="526"/>
      <c r="W82" s="523">
        <v>62</v>
      </c>
      <c r="X82" s="526"/>
    </row>
    <row r="83" spans="2:24" x14ac:dyDescent="0.25">
      <c r="B83" s="523">
        <v>63</v>
      </c>
      <c r="C83" s="526"/>
      <c r="D83" s="527"/>
      <c r="E83" s="63" t="b">
        <f t="shared" si="0"/>
        <v>1</v>
      </c>
      <c r="G83" s="523">
        <v>63</v>
      </c>
      <c r="H83" s="526"/>
      <c r="I83" s="527"/>
      <c r="J83" s="63" t="b">
        <f t="shared" si="1"/>
        <v>1</v>
      </c>
      <c r="L83" s="523">
        <v>63</v>
      </c>
      <c r="M83" s="526"/>
      <c r="N83" s="527"/>
      <c r="O83" s="63" t="b">
        <f t="shared" si="2"/>
        <v>1</v>
      </c>
      <c r="Q83" s="523">
        <v>63</v>
      </c>
      <c r="R83" s="526"/>
      <c r="T83" s="523">
        <v>63</v>
      </c>
      <c r="U83" s="526"/>
      <c r="W83" s="523">
        <v>63</v>
      </c>
      <c r="X83" s="526"/>
    </row>
    <row r="84" spans="2:24" x14ac:dyDescent="0.25">
      <c r="B84" s="523">
        <v>64</v>
      </c>
      <c r="C84" s="526"/>
      <c r="D84" s="527"/>
      <c r="E84" s="63" t="b">
        <f t="shared" si="0"/>
        <v>1</v>
      </c>
      <c r="G84" s="523">
        <v>64</v>
      </c>
      <c r="H84" s="526"/>
      <c r="I84" s="527"/>
      <c r="J84" s="63" t="b">
        <f t="shared" si="1"/>
        <v>1</v>
      </c>
      <c r="L84" s="523">
        <v>64</v>
      </c>
      <c r="M84" s="526"/>
      <c r="N84" s="527"/>
      <c r="O84" s="63" t="b">
        <f t="shared" si="2"/>
        <v>1</v>
      </c>
      <c r="Q84" s="523">
        <v>64</v>
      </c>
      <c r="R84" s="526"/>
      <c r="T84" s="523">
        <v>64</v>
      </c>
      <c r="U84" s="526"/>
      <c r="W84" s="523">
        <v>64</v>
      </c>
      <c r="X84" s="526"/>
    </row>
    <row r="85" spans="2:24" x14ac:dyDescent="0.25">
      <c r="B85" s="523">
        <v>65</v>
      </c>
      <c r="C85" s="526"/>
      <c r="D85" s="527"/>
      <c r="E85" s="63" t="b">
        <f t="shared" ref="E85:E148" si="3">IF(ISBLANK(C85),TRUE,IF((ISBLANK(D85)),FALSE,TRUE))</f>
        <v>1</v>
      </c>
      <c r="G85" s="523">
        <v>65</v>
      </c>
      <c r="H85" s="526"/>
      <c r="I85" s="527"/>
      <c r="J85" s="63" t="b">
        <f t="shared" ref="J85:J148" si="4">IF(ISBLANK(H85),TRUE,IF((ISBLANK(I85)),FALSE,TRUE))</f>
        <v>1</v>
      </c>
      <c r="L85" s="523">
        <v>65</v>
      </c>
      <c r="M85" s="526"/>
      <c r="N85" s="527"/>
      <c r="O85" s="63" t="b">
        <f t="shared" si="2"/>
        <v>1</v>
      </c>
      <c r="Q85" s="523">
        <v>65</v>
      </c>
      <c r="R85" s="526"/>
      <c r="T85" s="523">
        <v>65</v>
      </c>
      <c r="U85" s="526"/>
      <c r="W85" s="523">
        <v>65</v>
      </c>
      <c r="X85" s="526"/>
    </row>
    <row r="86" spans="2:24" x14ac:dyDescent="0.25">
      <c r="B86" s="523">
        <v>66</v>
      </c>
      <c r="C86" s="526"/>
      <c r="D86" s="527"/>
      <c r="E86" s="63" t="b">
        <f t="shared" si="3"/>
        <v>1</v>
      </c>
      <c r="G86" s="523">
        <v>66</v>
      </c>
      <c r="H86" s="526"/>
      <c r="I86" s="527"/>
      <c r="J86" s="63" t="b">
        <f t="shared" si="4"/>
        <v>1</v>
      </c>
      <c r="L86" s="523">
        <v>66</v>
      </c>
      <c r="M86" s="526"/>
      <c r="N86" s="527"/>
      <c r="O86" s="63" t="b">
        <f t="shared" ref="O86:O149" si="5">IF(ISBLANK(M86),TRUE,IF((ISBLANK(N86)),FALSE,TRUE))</f>
        <v>1</v>
      </c>
      <c r="Q86" s="523">
        <v>66</v>
      </c>
      <c r="R86" s="526"/>
      <c r="T86" s="523">
        <v>66</v>
      </c>
      <c r="U86" s="526"/>
      <c r="W86" s="523">
        <v>66</v>
      </c>
      <c r="X86" s="526"/>
    </row>
    <row r="87" spans="2:24" x14ac:dyDescent="0.25">
      <c r="B87" s="523">
        <v>67</v>
      </c>
      <c r="C87" s="526"/>
      <c r="D87" s="527"/>
      <c r="E87" s="63" t="b">
        <f t="shared" si="3"/>
        <v>1</v>
      </c>
      <c r="G87" s="523">
        <v>67</v>
      </c>
      <c r="H87" s="526"/>
      <c r="I87" s="527"/>
      <c r="J87" s="63" t="b">
        <f t="shared" si="4"/>
        <v>1</v>
      </c>
      <c r="L87" s="523">
        <v>67</v>
      </c>
      <c r="M87" s="526"/>
      <c r="N87" s="527"/>
      <c r="O87" s="63" t="b">
        <f t="shared" si="5"/>
        <v>1</v>
      </c>
      <c r="Q87" s="523">
        <v>67</v>
      </c>
      <c r="R87" s="526"/>
      <c r="T87" s="523">
        <v>67</v>
      </c>
      <c r="U87" s="526"/>
      <c r="W87" s="523">
        <v>67</v>
      </c>
      <c r="X87" s="526"/>
    </row>
    <row r="88" spans="2:24" x14ac:dyDescent="0.25">
      <c r="B88" s="523">
        <v>68</v>
      </c>
      <c r="C88" s="526"/>
      <c r="D88" s="527"/>
      <c r="E88" s="63" t="b">
        <f t="shared" si="3"/>
        <v>1</v>
      </c>
      <c r="G88" s="523">
        <v>68</v>
      </c>
      <c r="H88" s="526"/>
      <c r="I88" s="527"/>
      <c r="J88" s="63" t="b">
        <f t="shared" si="4"/>
        <v>1</v>
      </c>
      <c r="L88" s="523">
        <v>68</v>
      </c>
      <c r="M88" s="526"/>
      <c r="N88" s="527"/>
      <c r="O88" s="63" t="b">
        <f t="shared" si="5"/>
        <v>1</v>
      </c>
      <c r="Q88" s="523">
        <v>68</v>
      </c>
      <c r="R88" s="526"/>
      <c r="T88" s="523">
        <v>68</v>
      </c>
      <c r="U88" s="526"/>
      <c r="W88" s="523">
        <v>68</v>
      </c>
      <c r="X88" s="526"/>
    </row>
    <row r="89" spans="2:24" x14ac:dyDescent="0.25">
      <c r="B89" s="523">
        <v>69</v>
      </c>
      <c r="C89" s="526"/>
      <c r="D89" s="527"/>
      <c r="E89" s="63" t="b">
        <f t="shared" si="3"/>
        <v>1</v>
      </c>
      <c r="G89" s="523">
        <v>69</v>
      </c>
      <c r="H89" s="526"/>
      <c r="I89" s="527"/>
      <c r="J89" s="63" t="b">
        <f t="shared" si="4"/>
        <v>1</v>
      </c>
      <c r="L89" s="523">
        <v>69</v>
      </c>
      <c r="M89" s="526"/>
      <c r="N89" s="527"/>
      <c r="O89" s="63" t="b">
        <f t="shared" si="5"/>
        <v>1</v>
      </c>
      <c r="Q89" s="523">
        <v>69</v>
      </c>
      <c r="R89" s="526"/>
      <c r="T89" s="523">
        <v>69</v>
      </c>
      <c r="U89" s="526"/>
      <c r="W89" s="523">
        <v>69</v>
      </c>
      <c r="X89" s="526"/>
    </row>
    <row r="90" spans="2:24" x14ac:dyDescent="0.25">
      <c r="B90" s="523">
        <v>70</v>
      </c>
      <c r="C90" s="526"/>
      <c r="D90" s="527"/>
      <c r="E90" s="63" t="b">
        <f t="shared" si="3"/>
        <v>1</v>
      </c>
      <c r="G90" s="523">
        <v>70</v>
      </c>
      <c r="H90" s="526"/>
      <c r="I90" s="527"/>
      <c r="J90" s="63" t="b">
        <f t="shared" si="4"/>
        <v>1</v>
      </c>
      <c r="L90" s="523">
        <v>70</v>
      </c>
      <c r="M90" s="526"/>
      <c r="N90" s="527"/>
      <c r="O90" s="63" t="b">
        <f t="shared" si="5"/>
        <v>1</v>
      </c>
      <c r="Q90" s="523">
        <v>70</v>
      </c>
      <c r="R90" s="526"/>
      <c r="T90" s="523">
        <v>70</v>
      </c>
      <c r="U90" s="526"/>
      <c r="W90" s="523">
        <v>70</v>
      </c>
      <c r="X90" s="526"/>
    </row>
    <row r="91" spans="2:24" x14ac:dyDescent="0.25">
      <c r="B91" s="523">
        <v>71</v>
      </c>
      <c r="C91" s="526"/>
      <c r="D91" s="527"/>
      <c r="E91" s="63" t="b">
        <f t="shared" si="3"/>
        <v>1</v>
      </c>
      <c r="G91" s="523">
        <v>71</v>
      </c>
      <c r="H91" s="526"/>
      <c r="I91" s="527"/>
      <c r="J91" s="63" t="b">
        <f t="shared" si="4"/>
        <v>1</v>
      </c>
      <c r="L91" s="523">
        <v>71</v>
      </c>
      <c r="M91" s="526"/>
      <c r="N91" s="527"/>
      <c r="O91" s="63" t="b">
        <f t="shared" si="5"/>
        <v>1</v>
      </c>
      <c r="Q91" s="523">
        <v>71</v>
      </c>
      <c r="R91" s="526"/>
      <c r="T91" s="523">
        <v>71</v>
      </c>
      <c r="U91" s="526"/>
      <c r="W91" s="523">
        <v>71</v>
      </c>
      <c r="X91" s="526"/>
    </row>
    <row r="92" spans="2:24" x14ac:dyDescent="0.25">
      <c r="B92" s="523">
        <v>72</v>
      </c>
      <c r="C92" s="526"/>
      <c r="D92" s="527"/>
      <c r="E92" s="63" t="b">
        <f t="shared" si="3"/>
        <v>1</v>
      </c>
      <c r="G92" s="523">
        <v>72</v>
      </c>
      <c r="H92" s="526"/>
      <c r="I92" s="527"/>
      <c r="J92" s="63" t="b">
        <f t="shared" si="4"/>
        <v>1</v>
      </c>
      <c r="L92" s="523">
        <v>72</v>
      </c>
      <c r="M92" s="526"/>
      <c r="N92" s="527"/>
      <c r="O92" s="63" t="b">
        <f t="shared" si="5"/>
        <v>1</v>
      </c>
      <c r="Q92" s="523">
        <v>72</v>
      </c>
      <c r="R92" s="526"/>
      <c r="T92" s="523">
        <v>72</v>
      </c>
      <c r="U92" s="526"/>
      <c r="W92" s="523">
        <v>72</v>
      </c>
      <c r="X92" s="526"/>
    </row>
    <row r="93" spans="2:24" x14ac:dyDescent="0.25">
      <c r="B93" s="523">
        <v>73</v>
      </c>
      <c r="C93" s="526"/>
      <c r="D93" s="527"/>
      <c r="E93" s="63" t="b">
        <f t="shared" si="3"/>
        <v>1</v>
      </c>
      <c r="G93" s="523">
        <v>73</v>
      </c>
      <c r="H93" s="526"/>
      <c r="I93" s="527"/>
      <c r="J93" s="63" t="b">
        <f t="shared" si="4"/>
        <v>1</v>
      </c>
      <c r="L93" s="523">
        <v>73</v>
      </c>
      <c r="M93" s="526"/>
      <c r="N93" s="527"/>
      <c r="O93" s="63" t="b">
        <f t="shared" si="5"/>
        <v>1</v>
      </c>
      <c r="Q93" s="523">
        <v>73</v>
      </c>
      <c r="R93" s="526"/>
      <c r="T93" s="523">
        <v>73</v>
      </c>
      <c r="U93" s="526"/>
      <c r="W93" s="523">
        <v>73</v>
      </c>
      <c r="X93" s="526"/>
    </row>
    <row r="94" spans="2:24" x14ac:dyDescent="0.25">
      <c r="B94" s="523">
        <v>74</v>
      </c>
      <c r="C94" s="526"/>
      <c r="D94" s="527"/>
      <c r="E94" s="63" t="b">
        <f t="shared" si="3"/>
        <v>1</v>
      </c>
      <c r="G94" s="523">
        <v>74</v>
      </c>
      <c r="H94" s="526"/>
      <c r="I94" s="527"/>
      <c r="J94" s="63" t="b">
        <f t="shared" si="4"/>
        <v>1</v>
      </c>
      <c r="L94" s="523">
        <v>74</v>
      </c>
      <c r="M94" s="526"/>
      <c r="N94" s="527"/>
      <c r="O94" s="63" t="b">
        <f t="shared" si="5"/>
        <v>1</v>
      </c>
      <c r="Q94" s="523">
        <v>74</v>
      </c>
      <c r="R94" s="526"/>
      <c r="T94" s="523">
        <v>74</v>
      </c>
      <c r="U94" s="526"/>
      <c r="W94" s="523">
        <v>74</v>
      </c>
      <c r="X94" s="526"/>
    </row>
    <row r="95" spans="2:24" x14ac:dyDescent="0.25">
      <c r="B95" s="523">
        <v>75</v>
      </c>
      <c r="C95" s="526"/>
      <c r="D95" s="527"/>
      <c r="E95" s="63" t="b">
        <f t="shared" si="3"/>
        <v>1</v>
      </c>
      <c r="G95" s="523">
        <v>75</v>
      </c>
      <c r="H95" s="526"/>
      <c r="I95" s="527"/>
      <c r="J95" s="63" t="b">
        <f t="shared" si="4"/>
        <v>1</v>
      </c>
      <c r="L95" s="523">
        <v>75</v>
      </c>
      <c r="M95" s="526"/>
      <c r="N95" s="527"/>
      <c r="O95" s="63" t="b">
        <f t="shared" si="5"/>
        <v>1</v>
      </c>
      <c r="Q95" s="523">
        <v>75</v>
      </c>
      <c r="R95" s="526"/>
      <c r="T95" s="523">
        <v>75</v>
      </c>
      <c r="U95" s="526"/>
      <c r="W95" s="523">
        <v>75</v>
      </c>
      <c r="X95" s="526"/>
    </row>
    <row r="96" spans="2:24" x14ac:dyDescent="0.25">
      <c r="B96" s="523">
        <v>76</v>
      </c>
      <c r="C96" s="526"/>
      <c r="D96" s="527"/>
      <c r="E96" s="63" t="b">
        <f t="shared" si="3"/>
        <v>1</v>
      </c>
      <c r="G96" s="523">
        <v>76</v>
      </c>
      <c r="H96" s="526"/>
      <c r="I96" s="527"/>
      <c r="J96" s="63" t="b">
        <f t="shared" si="4"/>
        <v>1</v>
      </c>
      <c r="L96" s="523">
        <v>76</v>
      </c>
      <c r="M96" s="526"/>
      <c r="N96" s="527"/>
      <c r="O96" s="63" t="b">
        <f t="shared" si="5"/>
        <v>1</v>
      </c>
      <c r="Q96" s="523">
        <v>76</v>
      </c>
      <c r="R96" s="526"/>
      <c r="T96" s="523">
        <v>76</v>
      </c>
      <c r="U96" s="526"/>
      <c r="W96" s="523">
        <v>76</v>
      </c>
      <c r="X96" s="526"/>
    </row>
    <row r="97" spans="2:24" x14ac:dyDescent="0.25">
      <c r="B97" s="523">
        <v>77</v>
      </c>
      <c r="C97" s="526"/>
      <c r="D97" s="527"/>
      <c r="E97" s="63" t="b">
        <f t="shared" si="3"/>
        <v>1</v>
      </c>
      <c r="G97" s="523">
        <v>77</v>
      </c>
      <c r="H97" s="526"/>
      <c r="I97" s="527"/>
      <c r="J97" s="63" t="b">
        <f t="shared" si="4"/>
        <v>1</v>
      </c>
      <c r="L97" s="523">
        <v>77</v>
      </c>
      <c r="M97" s="526"/>
      <c r="N97" s="527"/>
      <c r="O97" s="63" t="b">
        <f t="shared" si="5"/>
        <v>1</v>
      </c>
      <c r="Q97" s="523">
        <v>77</v>
      </c>
      <c r="R97" s="526"/>
      <c r="T97" s="523">
        <v>77</v>
      </c>
      <c r="U97" s="526"/>
      <c r="W97" s="523">
        <v>77</v>
      </c>
      <c r="X97" s="526"/>
    </row>
    <row r="98" spans="2:24" x14ac:dyDescent="0.25">
      <c r="B98" s="523">
        <v>78</v>
      </c>
      <c r="C98" s="526"/>
      <c r="D98" s="527"/>
      <c r="E98" s="63" t="b">
        <f t="shared" si="3"/>
        <v>1</v>
      </c>
      <c r="G98" s="523">
        <v>78</v>
      </c>
      <c r="H98" s="526"/>
      <c r="I98" s="527"/>
      <c r="J98" s="63" t="b">
        <f t="shared" si="4"/>
        <v>1</v>
      </c>
      <c r="L98" s="523">
        <v>78</v>
      </c>
      <c r="M98" s="526"/>
      <c r="N98" s="527"/>
      <c r="O98" s="63" t="b">
        <f t="shared" si="5"/>
        <v>1</v>
      </c>
      <c r="Q98" s="523">
        <v>78</v>
      </c>
      <c r="R98" s="526"/>
      <c r="T98" s="523">
        <v>78</v>
      </c>
      <c r="U98" s="526"/>
      <c r="W98" s="523">
        <v>78</v>
      </c>
      <c r="X98" s="526"/>
    </row>
    <row r="99" spans="2:24" x14ac:dyDescent="0.25">
      <c r="B99" s="523">
        <v>79</v>
      </c>
      <c r="C99" s="526"/>
      <c r="D99" s="527"/>
      <c r="E99" s="63" t="b">
        <f t="shared" si="3"/>
        <v>1</v>
      </c>
      <c r="G99" s="523">
        <v>79</v>
      </c>
      <c r="H99" s="526"/>
      <c r="I99" s="527"/>
      <c r="J99" s="63" t="b">
        <f t="shared" si="4"/>
        <v>1</v>
      </c>
      <c r="L99" s="523">
        <v>79</v>
      </c>
      <c r="M99" s="526"/>
      <c r="N99" s="527"/>
      <c r="O99" s="63" t="b">
        <f t="shared" si="5"/>
        <v>1</v>
      </c>
      <c r="Q99" s="523">
        <v>79</v>
      </c>
      <c r="R99" s="526"/>
      <c r="T99" s="523">
        <v>79</v>
      </c>
      <c r="U99" s="526"/>
      <c r="W99" s="523">
        <v>79</v>
      </c>
      <c r="X99" s="526"/>
    </row>
    <row r="100" spans="2:24" x14ac:dyDescent="0.25">
      <c r="B100" s="523">
        <v>80</v>
      </c>
      <c r="C100" s="526"/>
      <c r="D100" s="527"/>
      <c r="E100" s="63" t="b">
        <f t="shared" si="3"/>
        <v>1</v>
      </c>
      <c r="G100" s="523">
        <v>80</v>
      </c>
      <c r="H100" s="526"/>
      <c r="I100" s="527"/>
      <c r="J100" s="63" t="b">
        <f t="shared" si="4"/>
        <v>1</v>
      </c>
      <c r="L100" s="523">
        <v>80</v>
      </c>
      <c r="M100" s="526"/>
      <c r="N100" s="527"/>
      <c r="O100" s="63" t="b">
        <f t="shared" si="5"/>
        <v>1</v>
      </c>
      <c r="Q100" s="523">
        <v>80</v>
      </c>
      <c r="R100" s="526"/>
      <c r="T100" s="523">
        <v>80</v>
      </c>
      <c r="U100" s="526"/>
      <c r="W100" s="523">
        <v>80</v>
      </c>
      <c r="X100" s="526"/>
    </row>
    <row r="101" spans="2:24" x14ac:dyDescent="0.25">
      <c r="B101" s="523">
        <v>81</v>
      </c>
      <c r="C101" s="526"/>
      <c r="D101" s="527"/>
      <c r="E101" s="63" t="b">
        <f t="shared" si="3"/>
        <v>1</v>
      </c>
      <c r="G101" s="523">
        <v>81</v>
      </c>
      <c r="H101" s="526"/>
      <c r="I101" s="527"/>
      <c r="J101" s="63" t="b">
        <f t="shared" si="4"/>
        <v>1</v>
      </c>
      <c r="L101" s="523">
        <v>81</v>
      </c>
      <c r="M101" s="526"/>
      <c r="N101" s="527"/>
      <c r="O101" s="63" t="b">
        <f t="shared" si="5"/>
        <v>1</v>
      </c>
      <c r="Q101" s="523">
        <v>81</v>
      </c>
      <c r="R101" s="526"/>
      <c r="T101" s="523">
        <v>81</v>
      </c>
      <c r="U101" s="526"/>
      <c r="W101" s="523">
        <v>81</v>
      </c>
      <c r="X101" s="526"/>
    </row>
    <row r="102" spans="2:24" x14ac:dyDescent="0.25">
      <c r="B102" s="523">
        <v>82</v>
      </c>
      <c r="C102" s="526"/>
      <c r="D102" s="527"/>
      <c r="E102" s="63" t="b">
        <f t="shared" si="3"/>
        <v>1</v>
      </c>
      <c r="G102" s="523">
        <v>82</v>
      </c>
      <c r="H102" s="526"/>
      <c r="I102" s="527"/>
      <c r="J102" s="63" t="b">
        <f t="shared" si="4"/>
        <v>1</v>
      </c>
      <c r="L102" s="523">
        <v>82</v>
      </c>
      <c r="M102" s="526"/>
      <c r="N102" s="527"/>
      <c r="O102" s="63" t="b">
        <f t="shared" si="5"/>
        <v>1</v>
      </c>
      <c r="Q102" s="523">
        <v>82</v>
      </c>
      <c r="R102" s="526"/>
      <c r="T102" s="523">
        <v>82</v>
      </c>
      <c r="U102" s="526"/>
      <c r="W102" s="523">
        <v>82</v>
      </c>
      <c r="X102" s="526"/>
    </row>
    <row r="103" spans="2:24" x14ac:dyDescent="0.25">
      <c r="B103" s="523">
        <v>83</v>
      </c>
      <c r="C103" s="526"/>
      <c r="D103" s="527"/>
      <c r="E103" s="63" t="b">
        <f t="shared" si="3"/>
        <v>1</v>
      </c>
      <c r="G103" s="523">
        <v>83</v>
      </c>
      <c r="H103" s="526"/>
      <c r="I103" s="527"/>
      <c r="J103" s="63" t="b">
        <f t="shared" si="4"/>
        <v>1</v>
      </c>
      <c r="L103" s="523">
        <v>83</v>
      </c>
      <c r="M103" s="526"/>
      <c r="N103" s="527"/>
      <c r="O103" s="63" t="b">
        <f t="shared" si="5"/>
        <v>1</v>
      </c>
      <c r="Q103" s="523">
        <v>83</v>
      </c>
      <c r="R103" s="526"/>
      <c r="T103" s="523">
        <v>83</v>
      </c>
      <c r="U103" s="526"/>
      <c r="W103" s="523">
        <v>83</v>
      </c>
      <c r="X103" s="526"/>
    </row>
    <row r="104" spans="2:24" x14ac:dyDescent="0.25">
      <c r="B104" s="523">
        <v>84</v>
      </c>
      <c r="C104" s="526"/>
      <c r="D104" s="527"/>
      <c r="E104" s="63" t="b">
        <f t="shared" si="3"/>
        <v>1</v>
      </c>
      <c r="G104" s="523">
        <v>84</v>
      </c>
      <c r="H104" s="526"/>
      <c r="I104" s="527"/>
      <c r="J104" s="63" t="b">
        <f t="shared" si="4"/>
        <v>1</v>
      </c>
      <c r="L104" s="523">
        <v>84</v>
      </c>
      <c r="M104" s="526"/>
      <c r="N104" s="527"/>
      <c r="O104" s="63" t="b">
        <f t="shared" si="5"/>
        <v>1</v>
      </c>
      <c r="Q104" s="523">
        <v>84</v>
      </c>
      <c r="R104" s="526"/>
      <c r="T104" s="523">
        <v>84</v>
      </c>
      <c r="U104" s="526"/>
      <c r="W104" s="523">
        <v>84</v>
      </c>
      <c r="X104" s="526"/>
    </row>
    <row r="105" spans="2:24" x14ac:dyDescent="0.25">
      <c r="B105" s="523">
        <v>85</v>
      </c>
      <c r="C105" s="526"/>
      <c r="D105" s="527"/>
      <c r="E105" s="63" t="b">
        <f t="shared" si="3"/>
        <v>1</v>
      </c>
      <c r="G105" s="523">
        <v>85</v>
      </c>
      <c r="H105" s="526"/>
      <c r="I105" s="527"/>
      <c r="J105" s="63" t="b">
        <f t="shared" si="4"/>
        <v>1</v>
      </c>
      <c r="L105" s="523">
        <v>85</v>
      </c>
      <c r="M105" s="526"/>
      <c r="N105" s="527"/>
      <c r="O105" s="63" t="b">
        <f t="shared" si="5"/>
        <v>1</v>
      </c>
      <c r="Q105" s="523">
        <v>85</v>
      </c>
      <c r="R105" s="526"/>
      <c r="T105" s="523">
        <v>85</v>
      </c>
      <c r="U105" s="526"/>
      <c r="W105" s="523">
        <v>85</v>
      </c>
      <c r="X105" s="526"/>
    </row>
    <row r="106" spans="2:24" x14ac:dyDescent="0.25">
      <c r="B106" s="523">
        <v>86</v>
      </c>
      <c r="C106" s="526"/>
      <c r="D106" s="527"/>
      <c r="E106" s="63" t="b">
        <f t="shared" si="3"/>
        <v>1</v>
      </c>
      <c r="G106" s="523">
        <v>86</v>
      </c>
      <c r="H106" s="526"/>
      <c r="I106" s="527"/>
      <c r="J106" s="63" t="b">
        <f t="shared" si="4"/>
        <v>1</v>
      </c>
      <c r="L106" s="523">
        <v>86</v>
      </c>
      <c r="M106" s="526"/>
      <c r="N106" s="527"/>
      <c r="O106" s="63" t="b">
        <f t="shared" si="5"/>
        <v>1</v>
      </c>
      <c r="Q106" s="523">
        <v>86</v>
      </c>
      <c r="R106" s="526"/>
      <c r="T106" s="523">
        <v>86</v>
      </c>
      <c r="U106" s="526"/>
      <c r="W106" s="523">
        <v>86</v>
      </c>
      <c r="X106" s="526"/>
    </row>
    <row r="107" spans="2:24" x14ac:dyDescent="0.25">
      <c r="B107" s="523">
        <v>87</v>
      </c>
      <c r="C107" s="526"/>
      <c r="D107" s="527"/>
      <c r="E107" s="63" t="b">
        <f t="shared" si="3"/>
        <v>1</v>
      </c>
      <c r="G107" s="523">
        <v>87</v>
      </c>
      <c r="H107" s="526"/>
      <c r="I107" s="527"/>
      <c r="J107" s="63" t="b">
        <f t="shared" si="4"/>
        <v>1</v>
      </c>
      <c r="L107" s="523">
        <v>87</v>
      </c>
      <c r="M107" s="526"/>
      <c r="N107" s="527"/>
      <c r="O107" s="63" t="b">
        <f t="shared" si="5"/>
        <v>1</v>
      </c>
      <c r="Q107" s="523">
        <v>87</v>
      </c>
      <c r="R107" s="526"/>
      <c r="T107" s="523">
        <v>87</v>
      </c>
      <c r="U107" s="526"/>
      <c r="W107" s="523">
        <v>87</v>
      </c>
      <c r="X107" s="526"/>
    </row>
    <row r="108" spans="2:24" x14ac:dyDescent="0.25">
      <c r="B108" s="523">
        <v>88</v>
      </c>
      <c r="C108" s="526"/>
      <c r="D108" s="527"/>
      <c r="E108" s="63" t="b">
        <f t="shared" si="3"/>
        <v>1</v>
      </c>
      <c r="G108" s="523">
        <v>88</v>
      </c>
      <c r="H108" s="526"/>
      <c r="I108" s="527"/>
      <c r="J108" s="63" t="b">
        <f t="shared" si="4"/>
        <v>1</v>
      </c>
      <c r="L108" s="523">
        <v>88</v>
      </c>
      <c r="M108" s="526"/>
      <c r="N108" s="527"/>
      <c r="O108" s="63" t="b">
        <f t="shared" si="5"/>
        <v>1</v>
      </c>
      <c r="Q108" s="523">
        <v>88</v>
      </c>
      <c r="R108" s="526"/>
      <c r="T108" s="523">
        <v>88</v>
      </c>
      <c r="U108" s="526"/>
      <c r="W108" s="523">
        <v>88</v>
      </c>
      <c r="X108" s="526"/>
    </row>
    <row r="109" spans="2:24" x14ac:dyDescent="0.25">
      <c r="B109" s="523">
        <v>89</v>
      </c>
      <c r="C109" s="526"/>
      <c r="D109" s="527"/>
      <c r="E109" s="63" t="b">
        <f t="shared" si="3"/>
        <v>1</v>
      </c>
      <c r="G109" s="523">
        <v>89</v>
      </c>
      <c r="H109" s="526"/>
      <c r="I109" s="527"/>
      <c r="J109" s="63" t="b">
        <f t="shared" si="4"/>
        <v>1</v>
      </c>
      <c r="L109" s="523">
        <v>89</v>
      </c>
      <c r="M109" s="526"/>
      <c r="N109" s="527"/>
      <c r="O109" s="63" t="b">
        <f t="shared" si="5"/>
        <v>1</v>
      </c>
      <c r="Q109" s="523">
        <v>89</v>
      </c>
      <c r="R109" s="526"/>
      <c r="T109" s="523">
        <v>89</v>
      </c>
      <c r="U109" s="526"/>
      <c r="W109" s="523">
        <v>89</v>
      </c>
      <c r="X109" s="526"/>
    </row>
    <row r="110" spans="2:24" x14ac:dyDescent="0.25">
      <c r="B110" s="523">
        <v>90</v>
      </c>
      <c r="C110" s="526"/>
      <c r="D110" s="527"/>
      <c r="E110" s="63" t="b">
        <f t="shared" si="3"/>
        <v>1</v>
      </c>
      <c r="G110" s="523">
        <v>90</v>
      </c>
      <c r="H110" s="526"/>
      <c r="I110" s="527"/>
      <c r="J110" s="63" t="b">
        <f t="shared" si="4"/>
        <v>1</v>
      </c>
      <c r="L110" s="523">
        <v>90</v>
      </c>
      <c r="M110" s="526"/>
      <c r="N110" s="527"/>
      <c r="O110" s="63" t="b">
        <f t="shared" si="5"/>
        <v>1</v>
      </c>
      <c r="Q110" s="523">
        <v>90</v>
      </c>
      <c r="R110" s="526"/>
      <c r="T110" s="523">
        <v>90</v>
      </c>
      <c r="U110" s="526"/>
      <c r="W110" s="523">
        <v>90</v>
      </c>
      <c r="X110" s="526"/>
    </row>
    <row r="111" spans="2:24" x14ac:dyDescent="0.25">
      <c r="B111" s="523">
        <v>91</v>
      </c>
      <c r="C111" s="526"/>
      <c r="D111" s="527"/>
      <c r="E111" s="63" t="b">
        <f t="shared" si="3"/>
        <v>1</v>
      </c>
      <c r="G111" s="523">
        <v>91</v>
      </c>
      <c r="H111" s="526"/>
      <c r="I111" s="527"/>
      <c r="J111" s="63" t="b">
        <f t="shared" si="4"/>
        <v>1</v>
      </c>
      <c r="L111" s="523">
        <v>91</v>
      </c>
      <c r="M111" s="526"/>
      <c r="N111" s="527"/>
      <c r="O111" s="63" t="b">
        <f t="shared" si="5"/>
        <v>1</v>
      </c>
      <c r="Q111" s="523">
        <v>91</v>
      </c>
      <c r="R111" s="526"/>
      <c r="T111" s="523">
        <v>91</v>
      </c>
      <c r="U111" s="526"/>
      <c r="W111" s="523">
        <v>91</v>
      </c>
      <c r="X111" s="526"/>
    </row>
    <row r="112" spans="2:24" x14ac:dyDescent="0.25">
      <c r="B112" s="523">
        <v>92</v>
      </c>
      <c r="C112" s="526"/>
      <c r="D112" s="527"/>
      <c r="E112" s="63" t="b">
        <f t="shared" si="3"/>
        <v>1</v>
      </c>
      <c r="G112" s="523">
        <v>92</v>
      </c>
      <c r="H112" s="526"/>
      <c r="I112" s="527"/>
      <c r="J112" s="63" t="b">
        <f t="shared" si="4"/>
        <v>1</v>
      </c>
      <c r="L112" s="523">
        <v>92</v>
      </c>
      <c r="M112" s="526"/>
      <c r="N112" s="527"/>
      <c r="O112" s="63" t="b">
        <f t="shared" si="5"/>
        <v>1</v>
      </c>
      <c r="Q112" s="523">
        <v>92</v>
      </c>
      <c r="R112" s="526"/>
      <c r="T112" s="523">
        <v>92</v>
      </c>
      <c r="U112" s="526"/>
      <c r="W112" s="523">
        <v>92</v>
      </c>
      <c r="X112" s="526"/>
    </row>
    <row r="113" spans="2:24" x14ac:dyDescent="0.25">
      <c r="B113" s="523">
        <v>93</v>
      </c>
      <c r="C113" s="526"/>
      <c r="D113" s="527"/>
      <c r="E113" s="63" t="b">
        <f t="shared" si="3"/>
        <v>1</v>
      </c>
      <c r="G113" s="523">
        <v>93</v>
      </c>
      <c r="H113" s="526"/>
      <c r="I113" s="527"/>
      <c r="J113" s="63" t="b">
        <f t="shared" si="4"/>
        <v>1</v>
      </c>
      <c r="L113" s="523">
        <v>93</v>
      </c>
      <c r="M113" s="526"/>
      <c r="N113" s="527"/>
      <c r="O113" s="63" t="b">
        <f t="shared" si="5"/>
        <v>1</v>
      </c>
      <c r="Q113" s="523">
        <v>93</v>
      </c>
      <c r="R113" s="526"/>
      <c r="T113" s="523">
        <v>93</v>
      </c>
      <c r="U113" s="526"/>
      <c r="W113" s="523">
        <v>93</v>
      </c>
      <c r="X113" s="526"/>
    </row>
    <row r="114" spans="2:24" x14ac:dyDescent="0.25">
      <c r="B114" s="523">
        <v>94</v>
      </c>
      <c r="C114" s="526"/>
      <c r="D114" s="527"/>
      <c r="E114" s="63" t="b">
        <f t="shared" si="3"/>
        <v>1</v>
      </c>
      <c r="G114" s="523">
        <v>94</v>
      </c>
      <c r="H114" s="526"/>
      <c r="I114" s="527"/>
      <c r="J114" s="63" t="b">
        <f t="shared" si="4"/>
        <v>1</v>
      </c>
      <c r="L114" s="523">
        <v>94</v>
      </c>
      <c r="M114" s="526"/>
      <c r="N114" s="527"/>
      <c r="O114" s="63" t="b">
        <f t="shared" si="5"/>
        <v>1</v>
      </c>
      <c r="Q114" s="523">
        <v>94</v>
      </c>
      <c r="R114" s="526"/>
      <c r="T114" s="523">
        <v>94</v>
      </c>
      <c r="U114" s="526"/>
      <c r="W114" s="523">
        <v>94</v>
      </c>
      <c r="X114" s="526"/>
    </row>
    <row r="115" spans="2:24" x14ac:dyDescent="0.25">
      <c r="B115" s="523">
        <v>95</v>
      </c>
      <c r="C115" s="526"/>
      <c r="D115" s="527"/>
      <c r="E115" s="63" t="b">
        <f t="shared" si="3"/>
        <v>1</v>
      </c>
      <c r="G115" s="523">
        <v>95</v>
      </c>
      <c r="H115" s="526"/>
      <c r="I115" s="527"/>
      <c r="J115" s="63" t="b">
        <f t="shared" si="4"/>
        <v>1</v>
      </c>
      <c r="L115" s="523">
        <v>95</v>
      </c>
      <c r="M115" s="526"/>
      <c r="N115" s="527"/>
      <c r="O115" s="63" t="b">
        <f t="shared" si="5"/>
        <v>1</v>
      </c>
      <c r="Q115" s="523">
        <v>95</v>
      </c>
      <c r="R115" s="526"/>
      <c r="T115" s="523">
        <v>95</v>
      </c>
      <c r="U115" s="526"/>
      <c r="W115" s="523">
        <v>95</v>
      </c>
      <c r="X115" s="526"/>
    </row>
    <row r="116" spans="2:24" x14ac:dyDescent="0.25">
      <c r="B116" s="523">
        <v>96</v>
      </c>
      <c r="C116" s="526"/>
      <c r="D116" s="527"/>
      <c r="E116" s="63" t="b">
        <f t="shared" si="3"/>
        <v>1</v>
      </c>
      <c r="G116" s="523">
        <v>96</v>
      </c>
      <c r="H116" s="526"/>
      <c r="I116" s="527"/>
      <c r="J116" s="63" t="b">
        <f t="shared" si="4"/>
        <v>1</v>
      </c>
      <c r="L116" s="523">
        <v>96</v>
      </c>
      <c r="M116" s="526"/>
      <c r="N116" s="527"/>
      <c r="O116" s="63" t="b">
        <f t="shared" si="5"/>
        <v>1</v>
      </c>
      <c r="Q116" s="523">
        <v>96</v>
      </c>
      <c r="R116" s="526"/>
      <c r="T116" s="523">
        <v>96</v>
      </c>
      <c r="U116" s="526"/>
      <c r="W116" s="523">
        <v>96</v>
      </c>
      <c r="X116" s="526"/>
    </row>
    <row r="117" spans="2:24" x14ac:dyDescent="0.25">
      <c r="B117" s="523">
        <v>97</v>
      </c>
      <c r="C117" s="526"/>
      <c r="D117" s="527"/>
      <c r="E117" s="63" t="b">
        <f t="shared" si="3"/>
        <v>1</v>
      </c>
      <c r="G117" s="523">
        <v>97</v>
      </c>
      <c r="H117" s="526"/>
      <c r="I117" s="527"/>
      <c r="J117" s="63" t="b">
        <f t="shared" si="4"/>
        <v>1</v>
      </c>
      <c r="L117" s="523">
        <v>97</v>
      </c>
      <c r="M117" s="526"/>
      <c r="N117" s="527"/>
      <c r="O117" s="63" t="b">
        <f t="shared" si="5"/>
        <v>1</v>
      </c>
      <c r="Q117" s="523">
        <v>97</v>
      </c>
      <c r="R117" s="526"/>
      <c r="T117" s="523">
        <v>97</v>
      </c>
      <c r="U117" s="526"/>
      <c r="W117" s="523">
        <v>97</v>
      </c>
      <c r="X117" s="526"/>
    </row>
    <row r="118" spans="2:24" x14ac:dyDescent="0.25">
      <c r="B118" s="523">
        <v>98</v>
      </c>
      <c r="C118" s="526"/>
      <c r="D118" s="527"/>
      <c r="E118" s="63" t="b">
        <f t="shared" si="3"/>
        <v>1</v>
      </c>
      <c r="G118" s="523">
        <v>98</v>
      </c>
      <c r="H118" s="526"/>
      <c r="I118" s="527"/>
      <c r="J118" s="63" t="b">
        <f t="shared" si="4"/>
        <v>1</v>
      </c>
      <c r="L118" s="523">
        <v>98</v>
      </c>
      <c r="M118" s="526"/>
      <c r="N118" s="527"/>
      <c r="O118" s="63" t="b">
        <f t="shared" si="5"/>
        <v>1</v>
      </c>
      <c r="Q118" s="523">
        <v>98</v>
      </c>
      <c r="R118" s="526"/>
      <c r="T118" s="523">
        <v>98</v>
      </c>
      <c r="U118" s="526"/>
      <c r="W118" s="523">
        <v>98</v>
      </c>
      <c r="X118" s="526"/>
    </row>
    <row r="119" spans="2:24" x14ac:dyDescent="0.25">
      <c r="B119" s="523">
        <v>99</v>
      </c>
      <c r="C119" s="526"/>
      <c r="D119" s="527"/>
      <c r="E119" s="63" t="b">
        <f t="shared" si="3"/>
        <v>1</v>
      </c>
      <c r="G119" s="523">
        <v>99</v>
      </c>
      <c r="H119" s="526"/>
      <c r="I119" s="527"/>
      <c r="J119" s="63" t="b">
        <f t="shared" si="4"/>
        <v>1</v>
      </c>
      <c r="L119" s="523">
        <v>99</v>
      </c>
      <c r="M119" s="526"/>
      <c r="N119" s="527"/>
      <c r="O119" s="63" t="b">
        <f t="shared" si="5"/>
        <v>1</v>
      </c>
      <c r="Q119" s="523">
        <v>99</v>
      </c>
      <c r="R119" s="526"/>
      <c r="T119" s="523">
        <v>99</v>
      </c>
      <c r="U119" s="526"/>
      <c r="W119" s="523">
        <v>99</v>
      </c>
      <c r="X119" s="526"/>
    </row>
    <row r="120" spans="2:24" x14ac:dyDescent="0.25">
      <c r="B120" s="523">
        <v>100</v>
      </c>
      <c r="C120" s="526"/>
      <c r="D120" s="527"/>
      <c r="E120" s="63" t="b">
        <f t="shared" si="3"/>
        <v>1</v>
      </c>
      <c r="G120" s="523">
        <v>100</v>
      </c>
      <c r="H120" s="526"/>
      <c r="I120" s="527"/>
      <c r="J120" s="63" t="b">
        <f t="shared" si="4"/>
        <v>1</v>
      </c>
      <c r="L120" s="523">
        <v>100</v>
      </c>
      <c r="M120" s="526"/>
      <c r="N120" s="527"/>
      <c r="O120" s="63" t="b">
        <f t="shared" si="5"/>
        <v>1</v>
      </c>
      <c r="Q120" s="523">
        <v>100</v>
      </c>
      <c r="R120" s="526"/>
      <c r="T120" s="523">
        <v>100</v>
      </c>
      <c r="U120" s="526"/>
      <c r="W120" s="523">
        <v>100</v>
      </c>
      <c r="X120" s="526"/>
    </row>
    <row r="121" spans="2:24" x14ac:dyDescent="0.25">
      <c r="B121" s="523">
        <v>101</v>
      </c>
      <c r="C121" s="526"/>
      <c r="D121" s="527"/>
      <c r="E121" s="63" t="b">
        <f t="shared" si="3"/>
        <v>1</v>
      </c>
      <c r="G121" s="523">
        <v>101</v>
      </c>
      <c r="H121" s="526"/>
      <c r="I121" s="527"/>
      <c r="J121" s="63" t="b">
        <f t="shared" si="4"/>
        <v>1</v>
      </c>
      <c r="L121" s="523">
        <v>101</v>
      </c>
      <c r="M121" s="526"/>
      <c r="N121" s="527"/>
      <c r="O121" s="63" t="b">
        <f t="shared" si="5"/>
        <v>1</v>
      </c>
      <c r="Q121" s="523">
        <v>101</v>
      </c>
      <c r="R121" s="526"/>
      <c r="T121" s="523">
        <v>101</v>
      </c>
      <c r="U121" s="526"/>
      <c r="W121" s="523">
        <v>101</v>
      </c>
      <c r="X121" s="526"/>
    </row>
    <row r="122" spans="2:24" x14ac:dyDescent="0.25">
      <c r="B122" s="523">
        <v>102</v>
      </c>
      <c r="C122" s="526"/>
      <c r="D122" s="527"/>
      <c r="E122" s="63" t="b">
        <f t="shared" si="3"/>
        <v>1</v>
      </c>
      <c r="G122" s="523">
        <v>102</v>
      </c>
      <c r="H122" s="526"/>
      <c r="I122" s="527"/>
      <c r="J122" s="63" t="b">
        <f t="shared" si="4"/>
        <v>1</v>
      </c>
      <c r="L122" s="523">
        <v>102</v>
      </c>
      <c r="M122" s="526"/>
      <c r="N122" s="527"/>
      <c r="O122" s="63" t="b">
        <f t="shared" si="5"/>
        <v>1</v>
      </c>
      <c r="Q122" s="523">
        <v>102</v>
      </c>
      <c r="R122" s="526"/>
      <c r="T122" s="523">
        <v>102</v>
      </c>
      <c r="U122" s="526"/>
      <c r="W122" s="523">
        <v>102</v>
      </c>
      <c r="X122" s="526"/>
    </row>
    <row r="123" spans="2:24" x14ac:dyDescent="0.25">
      <c r="B123" s="523">
        <v>103</v>
      </c>
      <c r="C123" s="526"/>
      <c r="D123" s="527"/>
      <c r="E123" s="63" t="b">
        <f t="shared" si="3"/>
        <v>1</v>
      </c>
      <c r="G123" s="523">
        <v>103</v>
      </c>
      <c r="H123" s="526"/>
      <c r="I123" s="527"/>
      <c r="J123" s="63" t="b">
        <f t="shared" si="4"/>
        <v>1</v>
      </c>
      <c r="L123" s="523">
        <v>103</v>
      </c>
      <c r="M123" s="526"/>
      <c r="N123" s="527"/>
      <c r="O123" s="63" t="b">
        <f t="shared" si="5"/>
        <v>1</v>
      </c>
      <c r="Q123" s="523">
        <v>103</v>
      </c>
      <c r="R123" s="526"/>
      <c r="T123" s="523">
        <v>103</v>
      </c>
      <c r="U123" s="526"/>
      <c r="W123" s="523">
        <v>103</v>
      </c>
      <c r="X123" s="526"/>
    </row>
    <row r="124" spans="2:24" x14ac:dyDescent="0.25">
      <c r="B124" s="523">
        <v>104</v>
      </c>
      <c r="C124" s="526"/>
      <c r="D124" s="527"/>
      <c r="E124" s="63" t="b">
        <f t="shared" si="3"/>
        <v>1</v>
      </c>
      <c r="G124" s="523">
        <v>104</v>
      </c>
      <c r="H124" s="526"/>
      <c r="I124" s="527"/>
      <c r="J124" s="63" t="b">
        <f t="shared" si="4"/>
        <v>1</v>
      </c>
      <c r="L124" s="523">
        <v>104</v>
      </c>
      <c r="M124" s="526"/>
      <c r="N124" s="527"/>
      <c r="O124" s="63" t="b">
        <f t="shared" si="5"/>
        <v>1</v>
      </c>
      <c r="Q124" s="523">
        <v>104</v>
      </c>
      <c r="R124" s="526"/>
      <c r="T124" s="523">
        <v>104</v>
      </c>
      <c r="U124" s="526"/>
      <c r="W124" s="523">
        <v>104</v>
      </c>
      <c r="X124" s="526"/>
    </row>
    <row r="125" spans="2:24" x14ac:dyDescent="0.25">
      <c r="B125" s="523">
        <v>105</v>
      </c>
      <c r="C125" s="526"/>
      <c r="D125" s="527"/>
      <c r="E125" s="63" t="b">
        <f t="shared" si="3"/>
        <v>1</v>
      </c>
      <c r="G125" s="523">
        <v>105</v>
      </c>
      <c r="H125" s="526"/>
      <c r="I125" s="527"/>
      <c r="J125" s="63" t="b">
        <f t="shared" si="4"/>
        <v>1</v>
      </c>
      <c r="L125" s="523">
        <v>105</v>
      </c>
      <c r="M125" s="526"/>
      <c r="N125" s="527"/>
      <c r="O125" s="63" t="b">
        <f t="shared" si="5"/>
        <v>1</v>
      </c>
      <c r="Q125" s="523">
        <v>105</v>
      </c>
      <c r="R125" s="526"/>
      <c r="T125" s="523">
        <v>105</v>
      </c>
      <c r="U125" s="526"/>
      <c r="W125" s="523">
        <v>105</v>
      </c>
      <c r="X125" s="526"/>
    </row>
    <row r="126" spans="2:24" x14ac:dyDescent="0.25">
      <c r="B126" s="523">
        <v>106</v>
      </c>
      <c r="C126" s="526"/>
      <c r="D126" s="527"/>
      <c r="E126" s="63" t="b">
        <f t="shared" si="3"/>
        <v>1</v>
      </c>
      <c r="G126" s="523">
        <v>106</v>
      </c>
      <c r="H126" s="526"/>
      <c r="I126" s="527"/>
      <c r="J126" s="63" t="b">
        <f t="shared" si="4"/>
        <v>1</v>
      </c>
      <c r="L126" s="523">
        <v>106</v>
      </c>
      <c r="M126" s="526"/>
      <c r="N126" s="527"/>
      <c r="O126" s="63" t="b">
        <f t="shared" si="5"/>
        <v>1</v>
      </c>
      <c r="Q126" s="523">
        <v>106</v>
      </c>
      <c r="R126" s="526"/>
      <c r="T126" s="523">
        <v>106</v>
      </c>
      <c r="U126" s="526"/>
      <c r="W126" s="523">
        <v>106</v>
      </c>
      <c r="X126" s="526"/>
    </row>
    <row r="127" spans="2:24" x14ac:dyDescent="0.25">
      <c r="B127" s="523">
        <v>107</v>
      </c>
      <c r="C127" s="526"/>
      <c r="D127" s="527"/>
      <c r="E127" s="63" t="b">
        <f t="shared" si="3"/>
        <v>1</v>
      </c>
      <c r="G127" s="523">
        <v>107</v>
      </c>
      <c r="H127" s="526"/>
      <c r="I127" s="527"/>
      <c r="J127" s="63" t="b">
        <f t="shared" si="4"/>
        <v>1</v>
      </c>
      <c r="L127" s="523">
        <v>107</v>
      </c>
      <c r="M127" s="526"/>
      <c r="N127" s="527"/>
      <c r="O127" s="63" t="b">
        <f t="shared" si="5"/>
        <v>1</v>
      </c>
      <c r="Q127" s="523">
        <v>107</v>
      </c>
      <c r="R127" s="526"/>
      <c r="T127" s="523">
        <v>107</v>
      </c>
      <c r="U127" s="526"/>
      <c r="W127" s="523">
        <v>107</v>
      </c>
      <c r="X127" s="526"/>
    </row>
    <row r="128" spans="2:24" x14ac:dyDescent="0.25">
      <c r="B128" s="523">
        <v>108</v>
      </c>
      <c r="C128" s="526"/>
      <c r="D128" s="527"/>
      <c r="E128" s="63" t="b">
        <f t="shared" si="3"/>
        <v>1</v>
      </c>
      <c r="G128" s="523">
        <v>108</v>
      </c>
      <c r="H128" s="526"/>
      <c r="I128" s="527"/>
      <c r="J128" s="63" t="b">
        <f t="shared" si="4"/>
        <v>1</v>
      </c>
      <c r="L128" s="523">
        <v>108</v>
      </c>
      <c r="M128" s="526"/>
      <c r="N128" s="527"/>
      <c r="O128" s="63" t="b">
        <f t="shared" si="5"/>
        <v>1</v>
      </c>
      <c r="Q128" s="523">
        <v>108</v>
      </c>
      <c r="R128" s="526"/>
      <c r="T128" s="523">
        <v>108</v>
      </c>
      <c r="U128" s="526"/>
      <c r="W128" s="523">
        <v>108</v>
      </c>
      <c r="X128" s="526"/>
    </row>
    <row r="129" spans="2:24" x14ac:dyDescent="0.25">
      <c r="B129" s="523">
        <v>109</v>
      </c>
      <c r="C129" s="526"/>
      <c r="D129" s="527"/>
      <c r="E129" s="63" t="b">
        <f t="shared" si="3"/>
        <v>1</v>
      </c>
      <c r="G129" s="523">
        <v>109</v>
      </c>
      <c r="H129" s="526"/>
      <c r="I129" s="527"/>
      <c r="J129" s="63" t="b">
        <f t="shared" si="4"/>
        <v>1</v>
      </c>
      <c r="L129" s="523">
        <v>109</v>
      </c>
      <c r="M129" s="526"/>
      <c r="N129" s="527"/>
      <c r="O129" s="63" t="b">
        <f t="shared" si="5"/>
        <v>1</v>
      </c>
      <c r="Q129" s="523">
        <v>109</v>
      </c>
      <c r="R129" s="526"/>
      <c r="T129" s="523">
        <v>109</v>
      </c>
      <c r="U129" s="526"/>
      <c r="W129" s="523">
        <v>109</v>
      </c>
      <c r="X129" s="526"/>
    </row>
    <row r="130" spans="2:24" x14ac:dyDescent="0.25">
      <c r="B130" s="523">
        <v>110</v>
      </c>
      <c r="C130" s="526"/>
      <c r="D130" s="527"/>
      <c r="E130" s="63" t="b">
        <f t="shared" si="3"/>
        <v>1</v>
      </c>
      <c r="G130" s="523">
        <v>110</v>
      </c>
      <c r="H130" s="526"/>
      <c r="I130" s="527"/>
      <c r="J130" s="63" t="b">
        <f t="shared" si="4"/>
        <v>1</v>
      </c>
      <c r="L130" s="523">
        <v>110</v>
      </c>
      <c r="M130" s="526"/>
      <c r="N130" s="527"/>
      <c r="O130" s="63" t="b">
        <f t="shared" si="5"/>
        <v>1</v>
      </c>
      <c r="Q130" s="523">
        <v>110</v>
      </c>
      <c r="R130" s="526"/>
      <c r="T130" s="523">
        <v>110</v>
      </c>
      <c r="U130" s="526"/>
      <c r="W130" s="523">
        <v>110</v>
      </c>
      <c r="X130" s="526"/>
    </row>
    <row r="131" spans="2:24" x14ac:dyDescent="0.25">
      <c r="B131" s="523">
        <v>111</v>
      </c>
      <c r="C131" s="526"/>
      <c r="D131" s="527"/>
      <c r="E131" s="63" t="b">
        <f t="shared" si="3"/>
        <v>1</v>
      </c>
      <c r="G131" s="523">
        <v>111</v>
      </c>
      <c r="H131" s="526"/>
      <c r="I131" s="527"/>
      <c r="J131" s="63" t="b">
        <f t="shared" si="4"/>
        <v>1</v>
      </c>
      <c r="L131" s="523">
        <v>111</v>
      </c>
      <c r="M131" s="526"/>
      <c r="N131" s="527"/>
      <c r="O131" s="63" t="b">
        <f t="shared" si="5"/>
        <v>1</v>
      </c>
      <c r="Q131" s="523">
        <v>111</v>
      </c>
      <c r="R131" s="526"/>
      <c r="T131" s="523">
        <v>111</v>
      </c>
      <c r="U131" s="526"/>
      <c r="W131" s="523">
        <v>111</v>
      </c>
      <c r="X131" s="526"/>
    </row>
    <row r="132" spans="2:24" x14ac:dyDescent="0.25">
      <c r="B132" s="523">
        <v>112</v>
      </c>
      <c r="C132" s="526"/>
      <c r="D132" s="527"/>
      <c r="E132" s="63" t="b">
        <f t="shared" si="3"/>
        <v>1</v>
      </c>
      <c r="G132" s="523">
        <v>112</v>
      </c>
      <c r="H132" s="526"/>
      <c r="I132" s="527"/>
      <c r="J132" s="63" t="b">
        <f t="shared" si="4"/>
        <v>1</v>
      </c>
      <c r="L132" s="523">
        <v>112</v>
      </c>
      <c r="M132" s="526"/>
      <c r="N132" s="527"/>
      <c r="O132" s="63" t="b">
        <f t="shared" si="5"/>
        <v>1</v>
      </c>
      <c r="Q132" s="523">
        <v>112</v>
      </c>
      <c r="R132" s="526"/>
      <c r="T132" s="523">
        <v>112</v>
      </c>
      <c r="U132" s="526"/>
      <c r="W132" s="523">
        <v>112</v>
      </c>
      <c r="X132" s="526"/>
    </row>
    <row r="133" spans="2:24" x14ac:dyDescent="0.25">
      <c r="B133" s="523">
        <v>113</v>
      </c>
      <c r="C133" s="526"/>
      <c r="D133" s="527"/>
      <c r="E133" s="63" t="b">
        <f t="shared" si="3"/>
        <v>1</v>
      </c>
      <c r="G133" s="523">
        <v>113</v>
      </c>
      <c r="H133" s="526"/>
      <c r="I133" s="527"/>
      <c r="J133" s="63" t="b">
        <f t="shared" si="4"/>
        <v>1</v>
      </c>
      <c r="L133" s="523">
        <v>113</v>
      </c>
      <c r="M133" s="526"/>
      <c r="N133" s="527"/>
      <c r="O133" s="63" t="b">
        <f t="shared" si="5"/>
        <v>1</v>
      </c>
      <c r="Q133" s="523">
        <v>113</v>
      </c>
      <c r="R133" s="526"/>
      <c r="T133" s="523">
        <v>113</v>
      </c>
      <c r="U133" s="526"/>
      <c r="W133" s="523">
        <v>113</v>
      </c>
      <c r="X133" s="526"/>
    </row>
    <row r="134" spans="2:24" x14ac:dyDescent="0.25">
      <c r="B134" s="523">
        <v>114</v>
      </c>
      <c r="C134" s="526"/>
      <c r="D134" s="527"/>
      <c r="E134" s="63" t="b">
        <f t="shared" si="3"/>
        <v>1</v>
      </c>
      <c r="G134" s="523">
        <v>114</v>
      </c>
      <c r="H134" s="526"/>
      <c r="I134" s="527"/>
      <c r="J134" s="63" t="b">
        <f t="shared" si="4"/>
        <v>1</v>
      </c>
      <c r="L134" s="523">
        <v>114</v>
      </c>
      <c r="M134" s="526"/>
      <c r="N134" s="527"/>
      <c r="O134" s="63" t="b">
        <f t="shared" si="5"/>
        <v>1</v>
      </c>
      <c r="Q134" s="523">
        <v>114</v>
      </c>
      <c r="R134" s="526"/>
      <c r="T134" s="523">
        <v>114</v>
      </c>
      <c r="U134" s="526"/>
      <c r="W134" s="523">
        <v>114</v>
      </c>
      <c r="X134" s="526"/>
    </row>
    <row r="135" spans="2:24" x14ac:dyDescent="0.25">
      <c r="B135" s="523">
        <v>115</v>
      </c>
      <c r="C135" s="526"/>
      <c r="D135" s="527"/>
      <c r="E135" s="63" t="b">
        <f t="shared" si="3"/>
        <v>1</v>
      </c>
      <c r="G135" s="523">
        <v>115</v>
      </c>
      <c r="H135" s="526"/>
      <c r="I135" s="527"/>
      <c r="J135" s="63" t="b">
        <f t="shared" si="4"/>
        <v>1</v>
      </c>
      <c r="L135" s="523">
        <v>115</v>
      </c>
      <c r="M135" s="526"/>
      <c r="N135" s="527"/>
      <c r="O135" s="63" t="b">
        <f t="shared" si="5"/>
        <v>1</v>
      </c>
      <c r="Q135" s="523">
        <v>115</v>
      </c>
      <c r="R135" s="526"/>
      <c r="T135" s="523">
        <v>115</v>
      </c>
      <c r="U135" s="526"/>
      <c r="W135" s="523">
        <v>115</v>
      </c>
      <c r="X135" s="526"/>
    </row>
    <row r="136" spans="2:24" x14ac:dyDescent="0.25">
      <c r="B136" s="523">
        <v>116</v>
      </c>
      <c r="C136" s="526"/>
      <c r="D136" s="527"/>
      <c r="E136" s="63" t="b">
        <f t="shared" si="3"/>
        <v>1</v>
      </c>
      <c r="G136" s="523">
        <v>116</v>
      </c>
      <c r="H136" s="526"/>
      <c r="I136" s="527"/>
      <c r="J136" s="63" t="b">
        <f t="shared" si="4"/>
        <v>1</v>
      </c>
      <c r="L136" s="523">
        <v>116</v>
      </c>
      <c r="M136" s="526"/>
      <c r="N136" s="527"/>
      <c r="O136" s="63" t="b">
        <f t="shared" si="5"/>
        <v>1</v>
      </c>
      <c r="Q136" s="523">
        <v>116</v>
      </c>
      <c r="R136" s="526"/>
      <c r="T136" s="523">
        <v>116</v>
      </c>
      <c r="U136" s="526"/>
      <c r="W136" s="523">
        <v>116</v>
      </c>
      <c r="X136" s="526"/>
    </row>
    <row r="137" spans="2:24" x14ac:dyDescent="0.25">
      <c r="B137" s="523">
        <v>117</v>
      </c>
      <c r="C137" s="526"/>
      <c r="D137" s="527"/>
      <c r="E137" s="63" t="b">
        <f t="shared" si="3"/>
        <v>1</v>
      </c>
      <c r="G137" s="523">
        <v>117</v>
      </c>
      <c r="H137" s="526"/>
      <c r="I137" s="527"/>
      <c r="J137" s="63" t="b">
        <f t="shared" si="4"/>
        <v>1</v>
      </c>
      <c r="L137" s="523">
        <v>117</v>
      </c>
      <c r="M137" s="526"/>
      <c r="N137" s="527"/>
      <c r="O137" s="63" t="b">
        <f t="shared" si="5"/>
        <v>1</v>
      </c>
      <c r="Q137" s="523">
        <v>117</v>
      </c>
      <c r="R137" s="526"/>
      <c r="T137" s="523">
        <v>117</v>
      </c>
      <c r="U137" s="526"/>
      <c r="W137" s="523">
        <v>117</v>
      </c>
      <c r="X137" s="526"/>
    </row>
    <row r="138" spans="2:24" x14ac:dyDescent="0.25">
      <c r="B138" s="523">
        <v>118</v>
      </c>
      <c r="C138" s="526"/>
      <c r="D138" s="527"/>
      <c r="E138" s="63" t="b">
        <f t="shared" si="3"/>
        <v>1</v>
      </c>
      <c r="G138" s="523">
        <v>118</v>
      </c>
      <c r="H138" s="526"/>
      <c r="I138" s="527"/>
      <c r="J138" s="63" t="b">
        <f t="shared" si="4"/>
        <v>1</v>
      </c>
      <c r="L138" s="523">
        <v>118</v>
      </c>
      <c r="M138" s="526"/>
      <c r="N138" s="527"/>
      <c r="O138" s="63" t="b">
        <f t="shared" si="5"/>
        <v>1</v>
      </c>
      <c r="Q138" s="523">
        <v>118</v>
      </c>
      <c r="R138" s="526"/>
      <c r="T138" s="523">
        <v>118</v>
      </c>
      <c r="U138" s="526"/>
      <c r="W138" s="523">
        <v>118</v>
      </c>
      <c r="X138" s="526"/>
    </row>
    <row r="139" spans="2:24" x14ac:dyDescent="0.25">
      <c r="B139" s="523">
        <v>119</v>
      </c>
      <c r="C139" s="526"/>
      <c r="D139" s="527"/>
      <c r="E139" s="63" t="b">
        <f t="shared" si="3"/>
        <v>1</v>
      </c>
      <c r="G139" s="523">
        <v>119</v>
      </c>
      <c r="H139" s="526"/>
      <c r="I139" s="527"/>
      <c r="J139" s="63" t="b">
        <f t="shared" si="4"/>
        <v>1</v>
      </c>
      <c r="L139" s="523">
        <v>119</v>
      </c>
      <c r="M139" s="526"/>
      <c r="N139" s="527"/>
      <c r="O139" s="63" t="b">
        <f t="shared" si="5"/>
        <v>1</v>
      </c>
      <c r="Q139" s="523">
        <v>119</v>
      </c>
      <c r="R139" s="526"/>
      <c r="T139" s="523">
        <v>119</v>
      </c>
      <c r="U139" s="526"/>
      <c r="W139" s="523">
        <v>119</v>
      </c>
      <c r="X139" s="526"/>
    </row>
    <row r="140" spans="2:24" x14ac:dyDescent="0.25">
      <c r="B140" s="523">
        <v>120</v>
      </c>
      <c r="C140" s="526"/>
      <c r="D140" s="527"/>
      <c r="E140" s="63" t="b">
        <f t="shared" si="3"/>
        <v>1</v>
      </c>
      <c r="G140" s="523">
        <v>120</v>
      </c>
      <c r="H140" s="526"/>
      <c r="I140" s="527"/>
      <c r="J140" s="63" t="b">
        <f t="shared" si="4"/>
        <v>1</v>
      </c>
      <c r="L140" s="523">
        <v>120</v>
      </c>
      <c r="M140" s="526"/>
      <c r="N140" s="527"/>
      <c r="O140" s="63" t="b">
        <f t="shared" si="5"/>
        <v>1</v>
      </c>
      <c r="Q140" s="523">
        <v>120</v>
      </c>
      <c r="R140" s="526"/>
      <c r="T140" s="523">
        <v>120</v>
      </c>
      <c r="U140" s="526"/>
      <c r="W140" s="523">
        <v>120</v>
      </c>
      <c r="X140" s="526"/>
    </row>
    <row r="141" spans="2:24" x14ac:dyDescent="0.25">
      <c r="B141" s="523">
        <v>121</v>
      </c>
      <c r="C141" s="526"/>
      <c r="D141" s="527"/>
      <c r="E141" s="63" t="b">
        <f t="shared" si="3"/>
        <v>1</v>
      </c>
      <c r="G141" s="523">
        <v>121</v>
      </c>
      <c r="H141" s="526"/>
      <c r="I141" s="527"/>
      <c r="J141" s="63" t="b">
        <f t="shared" si="4"/>
        <v>1</v>
      </c>
      <c r="L141" s="523">
        <v>121</v>
      </c>
      <c r="M141" s="526"/>
      <c r="N141" s="527"/>
      <c r="O141" s="63" t="b">
        <f t="shared" si="5"/>
        <v>1</v>
      </c>
      <c r="Q141" s="523">
        <v>121</v>
      </c>
      <c r="R141" s="526"/>
      <c r="T141" s="523">
        <v>121</v>
      </c>
      <c r="U141" s="526"/>
      <c r="W141" s="523">
        <v>121</v>
      </c>
      <c r="X141" s="526"/>
    </row>
    <row r="142" spans="2:24" x14ac:dyDescent="0.25">
      <c r="B142" s="523">
        <v>122</v>
      </c>
      <c r="C142" s="526"/>
      <c r="D142" s="527"/>
      <c r="E142" s="63" t="b">
        <f t="shared" si="3"/>
        <v>1</v>
      </c>
      <c r="G142" s="523">
        <v>122</v>
      </c>
      <c r="H142" s="526"/>
      <c r="I142" s="527"/>
      <c r="J142" s="63" t="b">
        <f t="shared" si="4"/>
        <v>1</v>
      </c>
      <c r="L142" s="523">
        <v>122</v>
      </c>
      <c r="M142" s="526"/>
      <c r="N142" s="527"/>
      <c r="O142" s="63" t="b">
        <f t="shared" si="5"/>
        <v>1</v>
      </c>
      <c r="Q142" s="523">
        <v>122</v>
      </c>
      <c r="R142" s="526"/>
      <c r="T142" s="523">
        <v>122</v>
      </c>
      <c r="U142" s="526"/>
      <c r="W142" s="523">
        <v>122</v>
      </c>
      <c r="X142" s="526"/>
    </row>
    <row r="143" spans="2:24" x14ac:dyDescent="0.25">
      <c r="B143" s="523">
        <v>123</v>
      </c>
      <c r="C143" s="526"/>
      <c r="D143" s="527"/>
      <c r="E143" s="63" t="b">
        <f t="shared" si="3"/>
        <v>1</v>
      </c>
      <c r="G143" s="523">
        <v>123</v>
      </c>
      <c r="H143" s="526"/>
      <c r="I143" s="527"/>
      <c r="J143" s="63" t="b">
        <f t="shared" si="4"/>
        <v>1</v>
      </c>
      <c r="L143" s="523">
        <v>123</v>
      </c>
      <c r="M143" s="526"/>
      <c r="N143" s="527"/>
      <c r="O143" s="63" t="b">
        <f t="shared" si="5"/>
        <v>1</v>
      </c>
      <c r="Q143" s="523">
        <v>123</v>
      </c>
      <c r="R143" s="526"/>
      <c r="T143" s="523">
        <v>123</v>
      </c>
      <c r="U143" s="526"/>
      <c r="W143" s="523">
        <v>123</v>
      </c>
      <c r="X143" s="526"/>
    </row>
    <row r="144" spans="2:24" x14ac:dyDescent="0.25">
      <c r="B144" s="523">
        <v>124</v>
      </c>
      <c r="C144" s="526"/>
      <c r="D144" s="527"/>
      <c r="E144" s="63" t="b">
        <f t="shared" si="3"/>
        <v>1</v>
      </c>
      <c r="G144" s="523">
        <v>124</v>
      </c>
      <c r="H144" s="526"/>
      <c r="I144" s="527"/>
      <c r="J144" s="63" t="b">
        <f t="shared" si="4"/>
        <v>1</v>
      </c>
      <c r="L144" s="523">
        <v>124</v>
      </c>
      <c r="M144" s="526"/>
      <c r="N144" s="527"/>
      <c r="O144" s="63" t="b">
        <f t="shared" si="5"/>
        <v>1</v>
      </c>
      <c r="Q144" s="523">
        <v>124</v>
      </c>
      <c r="R144" s="526"/>
      <c r="T144" s="523">
        <v>124</v>
      </c>
      <c r="U144" s="526"/>
      <c r="W144" s="523">
        <v>124</v>
      </c>
      <c r="X144" s="526"/>
    </row>
    <row r="145" spans="2:24" x14ac:dyDescent="0.25">
      <c r="B145" s="523">
        <v>125</v>
      </c>
      <c r="C145" s="526"/>
      <c r="D145" s="527"/>
      <c r="E145" s="63" t="b">
        <f t="shared" si="3"/>
        <v>1</v>
      </c>
      <c r="G145" s="523">
        <v>125</v>
      </c>
      <c r="H145" s="526"/>
      <c r="I145" s="527"/>
      <c r="J145" s="63" t="b">
        <f t="shared" si="4"/>
        <v>1</v>
      </c>
      <c r="L145" s="523">
        <v>125</v>
      </c>
      <c r="M145" s="526"/>
      <c r="N145" s="527"/>
      <c r="O145" s="63" t="b">
        <f t="shared" si="5"/>
        <v>1</v>
      </c>
      <c r="Q145" s="523">
        <v>125</v>
      </c>
      <c r="R145" s="526"/>
      <c r="T145" s="523">
        <v>125</v>
      </c>
      <c r="U145" s="526"/>
      <c r="W145" s="523">
        <v>125</v>
      </c>
      <c r="X145" s="526"/>
    </row>
    <row r="146" spans="2:24" x14ac:dyDescent="0.25">
      <c r="B146" s="523">
        <v>126</v>
      </c>
      <c r="C146" s="526"/>
      <c r="D146" s="527"/>
      <c r="E146" s="63" t="b">
        <f t="shared" si="3"/>
        <v>1</v>
      </c>
      <c r="G146" s="523">
        <v>126</v>
      </c>
      <c r="H146" s="526"/>
      <c r="I146" s="527"/>
      <c r="J146" s="63" t="b">
        <f t="shared" si="4"/>
        <v>1</v>
      </c>
      <c r="L146" s="523">
        <v>126</v>
      </c>
      <c r="M146" s="526"/>
      <c r="N146" s="527"/>
      <c r="O146" s="63" t="b">
        <f t="shared" si="5"/>
        <v>1</v>
      </c>
      <c r="Q146" s="523">
        <v>126</v>
      </c>
      <c r="R146" s="526"/>
      <c r="T146" s="523">
        <v>126</v>
      </c>
      <c r="U146" s="526"/>
      <c r="W146" s="523">
        <v>126</v>
      </c>
      <c r="X146" s="526"/>
    </row>
    <row r="147" spans="2:24" x14ac:dyDescent="0.25">
      <c r="B147" s="523">
        <v>127</v>
      </c>
      <c r="C147" s="526"/>
      <c r="D147" s="527"/>
      <c r="E147" s="63" t="b">
        <f t="shared" si="3"/>
        <v>1</v>
      </c>
      <c r="G147" s="523">
        <v>127</v>
      </c>
      <c r="H147" s="526"/>
      <c r="I147" s="527"/>
      <c r="J147" s="63" t="b">
        <f t="shared" si="4"/>
        <v>1</v>
      </c>
      <c r="L147" s="523">
        <v>127</v>
      </c>
      <c r="M147" s="526"/>
      <c r="N147" s="527"/>
      <c r="O147" s="63" t="b">
        <f t="shared" si="5"/>
        <v>1</v>
      </c>
      <c r="Q147" s="523">
        <v>127</v>
      </c>
      <c r="R147" s="526"/>
      <c r="T147" s="523">
        <v>127</v>
      </c>
      <c r="U147" s="526"/>
      <c r="W147" s="523">
        <v>127</v>
      </c>
      <c r="X147" s="526"/>
    </row>
    <row r="148" spans="2:24" x14ac:dyDescent="0.25">
      <c r="B148" s="523">
        <v>128</v>
      </c>
      <c r="C148" s="526"/>
      <c r="D148" s="527"/>
      <c r="E148" s="63" t="b">
        <f t="shared" si="3"/>
        <v>1</v>
      </c>
      <c r="G148" s="523">
        <v>128</v>
      </c>
      <c r="H148" s="526"/>
      <c r="I148" s="527"/>
      <c r="J148" s="63" t="b">
        <f t="shared" si="4"/>
        <v>1</v>
      </c>
      <c r="L148" s="523">
        <v>128</v>
      </c>
      <c r="M148" s="526"/>
      <c r="N148" s="527"/>
      <c r="O148" s="63" t="b">
        <f t="shared" si="5"/>
        <v>1</v>
      </c>
      <c r="Q148" s="523">
        <v>128</v>
      </c>
      <c r="R148" s="526"/>
      <c r="T148" s="523">
        <v>128</v>
      </c>
      <c r="U148" s="526"/>
      <c r="W148" s="523">
        <v>128</v>
      </c>
      <c r="X148" s="526"/>
    </row>
    <row r="149" spans="2:24" x14ac:dyDescent="0.25">
      <c r="B149" s="523">
        <v>129</v>
      </c>
      <c r="C149" s="526"/>
      <c r="D149" s="527"/>
      <c r="E149" s="63" t="b">
        <f t="shared" ref="E149:E212" si="6">IF(ISBLANK(C149),TRUE,IF((ISBLANK(D149)),FALSE,TRUE))</f>
        <v>1</v>
      </c>
      <c r="G149" s="523">
        <v>129</v>
      </c>
      <c r="H149" s="526"/>
      <c r="I149" s="527"/>
      <c r="J149" s="63" t="b">
        <f t="shared" ref="J149:J212" si="7">IF(ISBLANK(H149),TRUE,IF((ISBLANK(I149)),FALSE,TRUE))</f>
        <v>1</v>
      </c>
      <c r="L149" s="523">
        <v>129</v>
      </c>
      <c r="M149" s="526"/>
      <c r="N149" s="527"/>
      <c r="O149" s="63" t="b">
        <f t="shared" si="5"/>
        <v>1</v>
      </c>
      <c r="Q149" s="523">
        <v>129</v>
      </c>
      <c r="R149" s="526"/>
      <c r="T149" s="523">
        <v>129</v>
      </c>
      <c r="U149" s="526"/>
      <c r="W149" s="523">
        <v>129</v>
      </c>
      <c r="X149" s="526"/>
    </row>
    <row r="150" spans="2:24" x14ac:dyDescent="0.25">
      <c r="B150" s="523">
        <v>130</v>
      </c>
      <c r="C150" s="526"/>
      <c r="D150" s="527"/>
      <c r="E150" s="63" t="b">
        <f t="shared" si="6"/>
        <v>1</v>
      </c>
      <c r="G150" s="523">
        <v>130</v>
      </c>
      <c r="H150" s="526"/>
      <c r="I150" s="527"/>
      <c r="J150" s="63" t="b">
        <f t="shared" si="7"/>
        <v>1</v>
      </c>
      <c r="L150" s="523">
        <v>130</v>
      </c>
      <c r="M150" s="526"/>
      <c r="N150" s="527"/>
      <c r="O150" s="63" t="b">
        <f t="shared" ref="O150:O213" si="8">IF(ISBLANK(M150),TRUE,IF((ISBLANK(N150)),FALSE,TRUE))</f>
        <v>1</v>
      </c>
      <c r="Q150" s="523">
        <v>130</v>
      </c>
      <c r="R150" s="526"/>
      <c r="T150" s="523">
        <v>130</v>
      </c>
      <c r="U150" s="526"/>
      <c r="W150" s="523">
        <v>130</v>
      </c>
      <c r="X150" s="526"/>
    </row>
    <row r="151" spans="2:24" x14ac:dyDescent="0.25">
      <c r="B151" s="523">
        <v>131</v>
      </c>
      <c r="C151" s="526"/>
      <c r="D151" s="527"/>
      <c r="E151" s="63" t="b">
        <f t="shared" si="6"/>
        <v>1</v>
      </c>
      <c r="G151" s="523">
        <v>131</v>
      </c>
      <c r="H151" s="526"/>
      <c r="I151" s="527"/>
      <c r="J151" s="63" t="b">
        <f t="shared" si="7"/>
        <v>1</v>
      </c>
      <c r="L151" s="523">
        <v>131</v>
      </c>
      <c r="M151" s="526"/>
      <c r="N151" s="527"/>
      <c r="O151" s="63" t="b">
        <f t="shared" si="8"/>
        <v>1</v>
      </c>
      <c r="Q151" s="523">
        <v>131</v>
      </c>
      <c r="R151" s="526"/>
      <c r="T151" s="523">
        <v>131</v>
      </c>
      <c r="U151" s="526"/>
      <c r="W151" s="523">
        <v>131</v>
      </c>
      <c r="X151" s="526"/>
    </row>
    <row r="152" spans="2:24" x14ac:dyDescent="0.25">
      <c r="B152" s="523">
        <v>132</v>
      </c>
      <c r="C152" s="526"/>
      <c r="D152" s="527"/>
      <c r="E152" s="63" t="b">
        <f t="shared" si="6"/>
        <v>1</v>
      </c>
      <c r="G152" s="523">
        <v>132</v>
      </c>
      <c r="H152" s="526"/>
      <c r="I152" s="527"/>
      <c r="J152" s="63" t="b">
        <f t="shared" si="7"/>
        <v>1</v>
      </c>
      <c r="L152" s="523">
        <v>132</v>
      </c>
      <c r="M152" s="526"/>
      <c r="N152" s="527"/>
      <c r="O152" s="63" t="b">
        <f t="shared" si="8"/>
        <v>1</v>
      </c>
      <c r="Q152" s="523">
        <v>132</v>
      </c>
      <c r="R152" s="526"/>
      <c r="T152" s="523">
        <v>132</v>
      </c>
      <c r="U152" s="526"/>
      <c r="W152" s="523">
        <v>132</v>
      </c>
      <c r="X152" s="526"/>
    </row>
    <row r="153" spans="2:24" x14ac:dyDescent="0.25">
      <c r="B153" s="523">
        <v>133</v>
      </c>
      <c r="C153" s="526"/>
      <c r="D153" s="527"/>
      <c r="E153" s="63" t="b">
        <f t="shared" si="6"/>
        <v>1</v>
      </c>
      <c r="G153" s="523">
        <v>133</v>
      </c>
      <c r="H153" s="526"/>
      <c r="I153" s="527"/>
      <c r="J153" s="63" t="b">
        <f t="shared" si="7"/>
        <v>1</v>
      </c>
      <c r="L153" s="523">
        <v>133</v>
      </c>
      <c r="M153" s="526"/>
      <c r="N153" s="527"/>
      <c r="O153" s="63" t="b">
        <f t="shared" si="8"/>
        <v>1</v>
      </c>
      <c r="Q153" s="523">
        <v>133</v>
      </c>
      <c r="R153" s="526"/>
      <c r="T153" s="523">
        <v>133</v>
      </c>
      <c r="U153" s="526"/>
      <c r="W153" s="523">
        <v>133</v>
      </c>
      <c r="X153" s="526"/>
    </row>
    <row r="154" spans="2:24" x14ac:dyDescent="0.25">
      <c r="B154" s="523">
        <v>134</v>
      </c>
      <c r="C154" s="526"/>
      <c r="D154" s="527"/>
      <c r="E154" s="63" t="b">
        <f t="shared" si="6"/>
        <v>1</v>
      </c>
      <c r="G154" s="523">
        <v>134</v>
      </c>
      <c r="H154" s="526"/>
      <c r="I154" s="527"/>
      <c r="J154" s="63" t="b">
        <f t="shared" si="7"/>
        <v>1</v>
      </c>
      <c r="L154" s="523">
        <v>134</v>
      </c>
      <c r="M154" s="526"/>
      <c r="N154" s="527"/>
      <c r="O154" s="63" t="b">
        <f t="shared" si="8"/>
        <v>1</v>
      </c>
      <c r="Q154" s="523">
        <v>134</v>
      </c>
      <c r="R154" s="526"/>
      <c r="T154" s="523">
        <v>134</v>
      </c>
      <c r="U154" s="526"/>
      <c r="W154" s="523">
        <v>134</v>
      </c>
      <c r="X154" s="526"/>
    </row>
    <row r="155" spans="2:24" x14ac:dyDescent="0.25">
      <c r="B155" s="523">
        <v>135</v>
      </c>
      <c r="C155" s="526"/>
      <c r="D155" s="527"/>
      <c r="E155" s="63" t="b">
        <f t="shared" si="6"/>
        <v>1</v>
      </c>
      <c r="G155" s="523">
        <v>135</v>
      </c>
      <c r="H155" s="526"/>
      <c r="I155" s="527"/>
      <c r="J155" s="63" t="b">
        <f t="shared" si="7"/>
        <v>1</v>
      </c>
      <c r="L155" s="523">
        <v>135</v>
      </c>
      <c r="M155" s="526"/>
      <c r="N155" s="527"/>
      <c r="O155" s="63" t="b">
        <f t="shared" si="8"/>
        <v>1</v>
      </c>
      <c r="Q155" s="523">
        <v>135</v>
      </c>
      <c r="R155" s="526"/>
      <c r="T155" s="523">
        <v>135</v>
      </c>
      <c r="U155" s="526"/>
      <c r="W155" s="523">
        <v>135</v>
      </c>
      <c r="X155" s="526"/>
    </row>
    <row r="156" spans="2:24" x14ac:dyDescent="0.25">
      <c r="B156" s="523">
        <v>136</v>
      </c>
      <c r="C156" s="526"/>
      <c r="D156" s="527"/>
      <c r="E156" s="63" t="b">
        <f t="shared" si="6"/>
        <v>1</v>
      </c>
      <c r="G156" s="523">
        <v>136</v>
      </c>
      <c r="H156" s="526"/>
      <c r="I156" s="527"/>
      <c r="J156" s="63" t="b">
        <f t="shared" si="7"/>
        <v>1</v>
      </c>
      <c r="L156" s="523">
        <v>136</v>
      </c>
      <c r="M156" s="526"/>
      <c r="N156" s="527"/>
      <c r="O156" s="63" t="b">
        <f t="shared" si="8"/>
        <v>1</v>
      </c>
      <c r="Q156" s="523">
        <v>136</v>
      </c>
      <c r="R156" s="526"/>
      <c r="T156" s="523">
        <v>136</v>
      </c>
      <c r="U156" s="526"/>
      <c r="W156" s="523">
        <v>136</v>
      </c>
      <c r="X156" s="526"/>
    </row>
    <row r="157" spans="2:24" x14ac:dyDescent="0.25">
      <c r="B157" s="523">
        <v>137</v>
      </c>
      <c r="C157" s="526"/>
      <c r="D157" s="527"/>
      <c r="E157" s="63" t="b">
        <f t="shared" si="6"/>
        <v>1</v>
      </c>
      <c r="G157" s="523">
        <v>137</v>
      </c>
      <c r="H157" s="526"/>
      <c r="I157" s="527"/>
      <c r="J157" s="63" t="b">
        <f t="shared" si="7"/>
        <v>1</v>
      </c>
      <c r="L157" s="523">
        <v>137</v>
      </c>
      <c r="M157" s="526"/>
      <c r="N157" s="527"/>
      <c r="O157" s="63" t="b">
        <f t="shared" si="8"/>
        <v>1</v>
      </c>
      <c r="Q157" s="523">
        <v>137</v>
      </c>
      <c r="R157" s="526"/>
      <c r="T157" s="523">
        <v>137</v>
      </c>
      <c r="U157" s="526"/>
      <c r="W157" s="523">
        <v>137</v>
      </c>
      <c r="X157" s="526"/>
    </row>
    <row r="158" spans="2:24" x14ac:dyDescent="0.25">
      <c r="B158" s="523">
        <v>138</v>
      </c>
      <c r="C158" s="526"/>
      <c r="D158" s="527"/>
      <c r="E158" s="63" t="b">
        <f t="shared" si="6"/>
        <v>1</v>
      </c>
      <c r="G158" s="523">
        <v>138</v>
      </c>
      <c r="H158" s="526"/>
      <c r="I158" s="527"/>
      <c r="J158" s="63" t="b">
        <f t="shared" si="7"/>
        <v>1</v>
      </c>
      <c r="L158" s="523">
        <v>138</v>
      </c>
      <c r="M158" s="526"/>
      <c r="N158" s="527"/>
      <c r="O158" s="63" t="b">
        <f t="shared" si="8"/>
        <v>1</v>
      </c>
      <c r="Q158" s="523">
        <v>138</v>
      </c>
      <c r="R158" s="526"/>
      <c r="T158" s="523">
        <v>138</v>
      </c>
      <c r="U158" s="526"/>
      <c r="W158" s="523">
        <v>138</v>
      </c>
      <c r="X158" s="526"/>
    </row>
    <row r="159" spans="2:24" x14ac:dyDescent="0.25">
      <c r="B159" s="523">
        <v>139</v>
      </c>
      <c r="C159" s="526"/>
      <c r="D159" s="527"/>
      <c r="E159" s="63" t="b">
        <f t="shared" si="6"/>
        <v>1</v>
      </c>
      <c r="G159" s="523">
        <v>139</v>
      </c>
      <c r="H159" s="526"/>
      <c r="I159" s="527"/>
      <c r="J159" s="63" t="b">
        <f t="shared" si="7"/>
        <v>1</v>
      </c>
      <c r="L159" s="523">
        <v>139</v>
      </c>
      <c r="M159" s="526"/>
      <c r="N159" s="527"/>
      <c r="O159" s="63" t="b">
        <f t="shared" si="8"/>
        <v>1</v>
      </c>
      <c r="Q159" s="523">
        <v>139</v>
      </c>
      <c r="R159" s="526"/>
      <c r="T159" s="523">
        <v>139</v>
      </c>
      <c r="U159" s="526"/>
      <c r="W159" s="523">
        <v>139</v>
      </c>
      <c r="X159" s="526"/>
    </row>
    <row r="160" spans="2:24" x14ac:dyDescent="0.25">
      <c r="B160" s="523">
        <v>140</v>
      </c>
      <c r="C160" s="526"/>
      <c r="D160" s="527"/>
      <c r="E160" s="63" t="b">
        <f t="shared" si="6"/>
        <v>1</v>
      </c>
      <c r="G160" s="523">
        <v>140</v>
      </c>
      <c r="H160" s="526"/>
      <c r="I160" s="527"/>
      <c r="J160" s="63" t="b">
        <f t="shared" si="7"/>
        <v>1</v>
      </c>
      <c r="L160" s="523">
        <v>140</v>
      </c>
      <c r="M160" s="526"/>
      <c r="N160" s="527"/>
      <c r="O160" s="63" t="b">
        <f t="shared" si="8"/>
        <v>1</v>
      </c>
      <c r="Q160" s="523">
        <v>140</v>
      </c>
      <c r="R160" s="526"/>
      <c r="T160" s="523">
        <v>140</v>
      </c>
      <c r="U160" s="526"/>
      <c r="W160" s="523">
        <v>140</v>
      </c>
      <c r="X160" s="526"/>
    </row>
    <row r="161" spans="2:24" x14ac:dyDescent="0.25">
      <c r="B161" s="523">
        <v>141</v>
      </c>
      <c r="C161" s="526"/>
      <c r="D161" s="527"/>
      <c r="E161" s="63" t="b">
        <f t="shared" si="6"/>
        <v>1</v>
      </c>
      <c r="G161" s="523">
        <v>141</v>
      </c>
      <c r="H161" s="526"/>
      <c r="I161" s="527"/>
      <c r="J161" s="63" t="b">
        <f t="shared" si="7"/>
        <v>1</v>
      </c>
      <c r="L161" s="523">
        <v>141</v>
      </c>
      <c r="M161" s="526"/>
      <c r="N161" s="527"/>
      <c r="O161" s="63" t="b">
        <f t="shared" si="8"/>
        <v>1</v>
      </c>
      <c r="Q161" s="523">
        <v>141</v>
      </c>
      <c r="R161" s="526"/>
      <c r="T161" s="523">
        <v>141</v>
      </c>
      <c r="U161" s="526"/>
      <c r="W161" s="523">
        <v>141</v>
      </c>
      <c r="X161" s="526"/>
    </row>
    <row r="162" spans="2:24" x14ac:dyDescent="0.25">
      <c r="B162" s="523">
        <v>142</v>
      </c>
      <c r="C162" s="526"/>
      <c r="D162" s="527"/>
      <c r="E162" s="63" t="b">
        <f t="shared" si="6"/>
        <v>1</v>
      </c>
      <c r="G162" s="523">
        <v>142</v>
      </c>
      <c r="H162" s="526"/>
      <c r="I162" s="527"/>
      <c r="J162" s="63" t="b">
        <f t="shared" si="7"/>
        <v>1</v>
      </c>
      <c r="L162" s="523">
        <v>142</v>
      </c>
      <c r="M162" s="526"/>
      <c r="N162" s="527"/>
      <c r="O162" s="63" t="b">
        <f t="shared" si="8"/>
        <v>1</v>
      </c>
      <c r="Q162" s="523">
        <v>142</v>
      </c>
      <c r="R162" s="526"/>
      <c r="T162" s="523">
        <v>142</v>
      </c>
      <c r="U162" s="526"/>
      <c r="W162" s="523">
        <v>142</v>
      </c>
      <c r="X162" s="526"/>
    </row>
    <row r="163" spans="2:24" x14ac:dyDescent="0.25">
      <c r="B163" s="523">
        <v>143</v>
      </c>
      <c r="C163" s="526"/>
      <c r="D163" s="527"/>
      <c r="E163" s="63" t="b">
        <f t="shared" si="6"/>
        <v>1</v>
      </c>
      <c r="G163" s="523">
        <v>143</v>
      </c>
      <c r="H163" s="526"/>
      <c r="I163" s="527"/>
      <c r="J163" s="63" t="b">
        <f t="shared" si="7"/>
        <v>1</v>
      </c>
      <c r="L163" s="523">
        <v>143</v>
      </c>
      <c r="M163" s="526"/>
      <c r="N163" s="527"/>
      <c r="O163" s="63" t="b">
        <f t="shared" si="8"/>
        <v>1</v>
      </c>
      <c r="Q163" s="523">
        <v>143</v>
      </c>
      <c r="R163" s="526"/>
      <c r="T163" s="523">
        <v>143</v>
      </c>
      <c r="U163" s="526"/>
      <c r="W163" s="523">
        <v>143</v>
      </c>
      <c r="X163" s="526"/>
    </row>
    <row r="164" spans="2:24" x14ac:dyDescent="0.25">
      <c r="B164" s="523">
        <v>144</v>
      </c>
      <c r="C164" s="526"/>
      <c r="D164" s="527"/>
      <c r="E164" s="63" t="b">
        <f t="shared" si="6"/>
        <v>1</v>
      </c>
      <c r="G164" s="523">
        <v>144</v>
      </c>
      <c r="H164" s="526"/>
      <c r="I164" s="527"/>
      <c r="J164" s="63" t="b">
        <f t="shared" si="7"/>
        <v>1</v>
      </c>
      <c r="L164" s="523">
        <v>144</v>
      </c>
      <c r="M164" s="526"/>
      <c r="N164" s="527"/>
      <c r="O164" s="63" t="b">
        <f t="shared" si="8"/>
        <v>1</v>
      </c>
      <c r="Q164" s="523">
        <v>144</v>
      </c>
      <c r="R164" s="526"/>
      <c r="T164" s="523">
        <v>144</v>
      </c>
      <c r="U164" s="526"/>
      <c r="W164" s="523">
        <v>144</v>
      </c>
      <c r="X164" s="526"/>
    </row>
    <row r="165" spans="2:24" x14ac:dyDescent="0.25">
      <c r="B165" s="523">
        <v>145</v>
      </c>
      <c r="C165" s="526"/>
      <c r="D165" s="527"/>
      <c r="E165" s="63" t="b">
        <f t="shared" si="6"/>
        <v>1</v>
      </c>
      <c r="G165" s="523">
        <v>145</v>
      </c>
      <c r="H165" s="526"/>
      <c r="I165" s="527"/>
      <c r="J165" s="63" t="b">
        <f t="shared" si="7"/>
        <v>1</v>
      </c>
      <c r="L165" s="523">
        <v>145</v>
      </c>
      <c r="M165" s="526"/>
      <c r="N165" s="527"/>
      <c r="O165" s="63" t="b">
        <f t="shared" si="8"/>
        <v>1</v>
      </c>
      <c r="Q165" s="523">
        <v>145</v>
      </c>
      <c r="R165" s="526"/>
      <c r="T165" s="523">
        <v>145</v>
      </c>
      <c r="U165" s="526"/>
      <c r="W165" s="523">
        <v>145</v>
      </c>
      <c r="X165" s="526"/>
    </row>
    <row r="166" spans="2:24" x14ac:dyDescent="0.25">
      <c r="B166" s="523">
        <v>146</v>
      </c>
      <c r="C166" s="526"/>
      <c r="D166" s="527"/>
      <c r="E166" s="63" t="b">
        <f t="shared" si="6"/>
        <v>1</v>
      </c>
      <c r="G166" s="523">
        <v>146</v>
      </c>
      <c r="H166" s="526"/>
      <c r="I166" s="527"/>
      <c r="J166" s="63" t="b">
        <f t="shared" si="7"/>
        <v>1</v>
      </c>
      <c r="L166" s="523">
        <v>146</v>
      </c>
      <c r="M166" s="526"/>
      <c r="N166" s="527"/>
      <c r="O166" s="63" t="b">
        <f t="shared" si="8"/>
        <v>1</v>
      </c>
      <c r="Q166" s="523">
        <v>146</v>
      </c>
      <c r="R166" s="526"/>
      <c r="T166" s="523">
        <v>146</v>
      </c>
      <c r="U166" s="526"/>
      <c r="W166" s="523">
        <v>146</v>
      </c>
      <c r="X166" s="526"/>
    </row>
    <row r="167" spans="2:24" x14ac:dyDescent="0.25">
      <c r="B167" s="523">
        <v>147</v>
      </c>
      <c r="C167" s="526"/>
      <c r="D167" s="527"/>
      <c r="E167" s="63" t="b">
        <f t="shared" si="6"/>
        <v>1</v>
      </c>
      <c r="G167" s="523">
        <v>147</v>
      </c>
      <c r="H167" s="526"/>
      <c r="I167" s="527"/>
      <c r="J167" s="63" t="b">
        <f t="shared" si="7"/>
        <v>1</v>
      </c>
      <c r="L167" s="523">
        <v>147</v>
      </c>
      <c r="M167" s="526"/>
      <c r="N167" s="527"/>
      <c r="O167" s="63" t="b">
        <f t="shared" si="8"/>
        <v>1</v>
      </c>
      <c r="Q167" s="523">
        <v>147</v>
      </c>
      <c r="R167" s="526"/>
      <c r="T167" s="523">
        <v>147</v>
      </c>
      <c r="U167" s="526"/>
      <c r="W167" s="523">
        <v>147</v>
      </c>
      <c r="X167" s="526"/>
    </row>
    <row r="168" spans="2:24" x14ac:dyDescent="0.25">
      <c r="B168" s="523">
        <v>148</v>
      </c>
      <c r="C168" s="526"/>
      <c r="D168" s="527"/>
      <c r="E168" s="63" t="b">
        <f t="shared" si="6"/>
        <v>1</v>
      </c>
      <c r="G168" s="523">
        <v>148</v>
      </c>
      <c r="H168" s="526"/>
      <c r="I168" s="527"/>
      <c r="J168" s="63" t="b">
        <f t="shared" si="7"/>
        <v>1</v>
      </c>
      <c r="L168" s="523">
        <v>148</v>
      </c>
      <c r="M168" s="526"/>
      <c r="N168" s="527"/>
      <c r="O168" s="63" t="b">
        <f t="shared" si="8"/>
        <v>1</v>
      </c>
      <c r="Q168" s="523">
        <v>148</v>
      </c>
      <c r="R168" s="526"/>
      <c r="T168" s="523">
        <v>148</v>
      </c>
      <c r="U168" s="526"/>
      <c r="W168" s="523">
        <v>148</v>
      </c>
      <c r="X168" s="526"/>
    </row>
    <row r="169" spans="2:24" x14ac:dyDescent="0.25">
      <c r="B169" s="523">
        <v>149</v>
      </c>
      <c r="C169" s="526"/>
      <c r="D169" s="527"/>
      <c r="E169" s="63" t="b">
        <f t="shared" si="6"/>
        <v>1</v>
      </c>
      <c r="G169" s="523">
        <v>149</v>
      </c>
      <c r="H169" s="526"/>
      <c r="I169" s="527"/>
      <c r="J169" s="63" t="b">
        <f t="shared" si="7"/>
        <v>1</v>
      </c>
      <c r="L169" s="523">
        <v>149</v>
      </c>
      <c r="M169" s="526"/>
      <c r="N169" s="527"/>
      <c r="O169" s="63" t="b">
        <f t="shared" si="8"/>
        <v>1</v>
      </c>
      <c r="Q169" s="523">
        <v>149</v>
      </c>
      <c r="R169" s="526"/>
      <c r="T169" s="523">
        <v>149</v>
      </c>
      <c r="U169" s="526"/>
      <c r="W169" s="523">
        <v>149</v>
      </c>
      <c r="X169" s="526"/>
    </row>
    <row r="170" spans="2:24" x14ac:dyDescent="0.25">
      <c r="B170" s="523">
        <v>150</v>
      </c>
      <c r="C170" s="526"/>
      <c r="D170" s="527"/>
      <c r="E170" s="63" t="b">
        <f t="shared" si="6"/>
        <v>1</v>
      </c>
      <c r="G170" s="523">
        <v>150</v>
      </c>
      <c r="H170" s="526"/>
      <c r="I170" s="527"/>
      <c r="J170" s="63" t="b">
        <f t="shared" si="7"/>
        <v>1</v>
      </c>
      <c r="L170" s="523">
        <v>150</v>
      </c>
      <c r="M170" s="526"/>
      <c r="N170" s="527"/>
      <c r="O170" s="63" t="b">
        <f t="shared" si="8"/>
        <v>1</v>
      </c>
      <c r="Q170" s="523">
        <v>150</v>
      </c>
      <c r="R170" s="526"/>
      <c r="T170" s="523">
        <v>150</v>
      </c>
      <c r="U170" s="526"/>
      <c r="W170" s="523">
        <v>150</v>
      </c>
      <c r="X170" s="526"/>
    </row>
    <row r="171" spans="2:24" x14ac:dyDescent="0.25">
      <c r="B171" s="523">
        <v>151</v>
      </c>
      <c r="C171" s="526"/>
      <c r="D171" s="527"/>
      <c r="E171" s="63" t="b">
        <f t="shared" si="6"/>
        <v>1</v>
      </c>
      <c r="G171" s="523">
        <v>151</v>
      </c>
      <c r="H171" s="526"/>
      <c r="I171" s="527"/>
      <c r="J171" s="63" t="b">
        <f t="shared" si="7"/>
        <v>1</v>
      </c>
      <c r="L171" s="523">
        <v>151</v>
      </c>
      <c r="M171" s="526"/>
      <c r="N171" s="527"/>
      <c r="O171" s="63" t="b">
        <f t="shared" si="8"/>
        <v>1</v>
      </c>
      <c r="Q171" s="523">
        <v>151</v>
      </c>
      <c r="R171" s="526"/>
      <c r="T171" s="523">
        <v>151</v>
      </c>
      <c r="U171" s="526"/>
      <c r="W171" s="523">
        <v>151</v>
      </c>
      <c r="X171" s="526"/>
    </row>
    <row r="172" spans="2:24" x14ac:dyDescent="0.25">
      <c r="B172" s="523">
        <v>152</v>
      </c>
      <c r="C172" s="526"/>
      <c r="D172" s="527"/>
      <c r="E172" s="63" t="b">
        <f t="shared" si="6"/>
        <v>1</v>
      </c>
      <c r="G172" s="523">
        <v>152</v>
      </c>
      <c r="H172" s="526"/>
      <c r="I172" s="527"/>
      <c r="J172" s="63" t="b">
        <f t="shared" si="7"/>
        <v>1</v>
      </c>
      <c r="L172" s="523">
        <v>152</v>
      </c>
      <c r="M172" s="526"/>
      <c r="N172" s="527"/>
      <c r="O172" s="63" t="b">
        <f t="shared" si="8"/>
        <v>1</v>
      </c>
      <c r="Q172" s="523">
        <v>152</v>
      </c>
      <c r="R172" s="526"/>
      <c r="T172" s="523">
        <v>152</v>
      </c>
      <c r="U172" s="526"/>
      <c r="W172" s="523">
        <v>152</v>
      </c>
      <c r="X172" s="526"/>
    </row>
    <row r="173" spans="2:24" x14ac:dyDescent="0.25">
      <c r="B173" s="523">
        <v>153</v>
      </c>
      <c r="C173" s="526"/>
      <c r="D173" s="527"/>
      <c r="E173" s="63" t="b">
        <f t="shared" si="6"/>
        <v>1</v>
      </c>
      <c r="G173" s="523">
        <v>153</v>
      </c>
      <c r="H173" s="526"/>
      <c r="I173" s="527"/>
      <c r="J173" s="63" t="b">
        <f t="shared" si="7"/>
        <v>1</v>
      </c>
      <c r="L173" s="523">
        <v>153</v>
      </c>
      <c r="M173" s="526"/>
      <c r="N173" s="527"/>
      <c r="O173" s="63" t="b">
        <f t="shared" si="8"/>
        <v>1</v>
      </c>
      <c r="Q173" s="523">
        <v>153</v>
      </c>
      <c r="R173" s="526"/>
      <c r="T173" s="523">
        <v>153</v>
      </c>
      <c r="U173" s="526"/>
      <c r="W173" s="523">
        <v>153</v>
      </c>
      <c r="X173" s="526"/>
    </row>
    <row r="174" spans="2:24" x14ac:dyDescent="0.25">
      <c r="B174" s="523">
        <v>154</v>
      </c>
      <c r="C174" s="526"/>
      <c r="D174" s="527"/>
      <c r="E174" s="63" t="b">
        <f t="shared" si="6"/>
        <v>1</v>
      </c>
      <c r="G174" s="523">
        <v>154</v>
      </c>
      <c r="H174" s="526"/>
      <c r="I174" s="527"/>
      <c r="J174" s="63" t="b">
        <f t="shared" si="7"/>
        <v>1</v>
      </c>
      <c r="L174" s="523">
        <v>154</v>
      </c>
      <c r="M174" s="526"/>
      <c r="N174" s="527"/>
      <c r="O174" s="63" t="b">
        <f t="shared" si="8"/>
        <v>1</v>
      </c>
      <c r="Q174" s="523">
        <v>154</v>
      </c>
      <c r="R174" s="526"/>
      <c r="T174" s="523">
        <v>154</v>
      </c>
      <c r="U174" s="526"/>
      <c r="W174" s="523">
        <v>154</v>
      </c>
      <c r="X174" s="526"/>
    </row>
    <row r="175" spans="2:24" x14ac:dyDescent="0.25">
      <c r="B175" s="523">
        <v>155</v>
      </c>
      <c r="C175" s="526"/>
      <c r="D175" s="527"/>
      <c r="E175" s="63" t="b">
        <f t="shared" si="6"/>
        <v>1</v>
      </c>
      <c r="G175" s="523">
        <v>155</v>
      </c>
      <c r="H175" s="526"/>
      <c r="I175" s="527"/>
      <c r="J175" s="63" t="b">
        <f t="shared" si="7"/>
        <v>1</v>
      </c>
      <c r="L175" s="523">
        <v>155</v>
      </c>
      <c r="M175" s="526"/>
      <c r="N175" s="527"/>
      <c r="O175" s="63" t="b">
        <f t="shared" si="8"/>
        <v>1</v>
      </c>
      <c r="Q175" s="523">
        <v>155</v>
      </c>
      <c r="R175" s="526"/>
      <c r="T175" s="523">
        <v>155</v>
      </c>
      <c r="U175" s="526"/>
      <c r="W175" s="523">
        <v>155</v>
      </c>
      <c r="X175" s="526"/>
    </row>
    <row r="176" spans="2:24" x14ac:dyDescent="0.25">
      <c r="B176" s="523">
        <v>156</v>
      </c>
      <c r="C176" s="526"/>
      <c r="D176" s="527"/>
      <c r="E176" s="63" t="b">
        <f t="shared" si="6"/>
        <v>1</v>
      </c>
      <c r="G176" s="523">
        <v>156</v>
      </c>
      <c r="H176" s="526"/>
      <c r="I176" s="527"/>
      <c r="J176" s="63" t="b">
        <f t="shared" si="7"/>
        <v>1</v>
      </c>
      <c r="L176" s="523">
        <v>156</v>
      </c>
      <c r="M176" s="526"/>
      <c r="N176" s="527"/>
      <c r="O176" s="63" t="b">
        <f t="shared" si="8"/>
        <v>1</v>
      </c>
      <c r="Q176" s="523">
        <v>156</v>
      </c>
      <c r="R176" s="526"/>
      <c r="T176" s="523">
        <v>156</v>
      </c>
      <c r="U176" s="526"/>
      <c r="W176" s="523">
        <v>156</v>
      </c>
      <c r="X176" s="526"/>
    </row>
    <row r="177" spans="2:24" x14ac:dyDescent="0.25">
      <c r="B177" s="523">
        <v>157</v>
      </c>
      <c r="C177" s="526"/>
      <c r="D177" s="527"/>
      <c r="E177" s="63" t="b">
        <f t="shared" si="6"/>
        <v>1</v>
      </c>
      <c r="G177" s="523">
        <v>157</v>
      </c>
      <c r="H177" s="526"/>
      <c r="I177" s="527"/>
      <c r="J177" s="63" t="b">
        <f t="shared" si="7"/>
        <v>1</v>
      </c>
      <c r="L177" s="523">
        <v>157</v>
      </c>
      <c r="M177" s="526"/>
      <c r="N177" s="527"/>
      <c r="O177" s="63" t="b">
        <f t="shared" si="8"/>
        <v>1</v>
      </c>
      <c r="Q177" s="523">
        <v>157</v>
      </c>
      <c r="R177" s="526"/>
      <c r="T177" s="523">
        <v>157</v>
      </c>
      <c r="U177" s="526"/>
      <c r="W177" s="523">
        <v>157</v>
      </c>
      <c r="X177" s="526"/>
    </row>
    <row r="178" spans="2:24" x14ac:dyDescent="0.25">
      <c r="B178" s="523">
        <v>158</v>
      </c>
      <c r="C178" s="526"/>
      <c r="D178" s="527"/>
      <c r="E178" s="63" t="b">
        <f t="shared" si="6"/>
        <v>1</v>
      </c>
      <c r="G178" s="523">
        <v>158</v>
      </c>
      <c r="H178" s="526"/>
      <c r="I178" s="527"/>
      <c r="J178" s="63" t="b">
        <f t="shared" si="7"/>
        <v>1</v>
      </c>
      <c r="L178" s="523">
        <v>158</v>
      </c>
      <c r="M178" s="526"/>
      <c r="N178" s="527"/>
      <c r="O178" s="63" t="b">
        <f t="shared" si="8"/>
        <v>1</v>
      </c>
      <c r="Q178" s="523">
        <v>158</v>
      </c>
      <c r="R178" s="526"/>
      <c r="T178" s="523">
        <v>158</v>
      </c>
      <c r="U178" s="526"/>
      <c r="W178" s="523">
        <v>158</v>
      </c>
      <c r="X178" s="526"/>
    </row>
    <row r="179" spans="2:24" x14ac:dyDescent="0.25">
      <c r="B179" s="523">
        <v>159</v>
      </c>
      <c r="C179" s="526"/>
      <c r="D179" s="527"/>
      <c r="E179" s="63" t="b">
        <f t="shared" si="6"/>
        <v>1</v>
      </c>
      <c r="G179" s="523">
        <v>159</v>
      </c>
      <c r="H179" s="526"/>
      <c r="I179" s="527"/>
      <c r="J179" s="63" t="b">
        <f t="shared" si="7"/>
        <v>1</v>
      </c>
      <c r="L179" s="523">
        <v>159</v>
      </c>
      <c r="M179" s="526"/>
      <c r="N179" s="527"/>
      <c r="O179" s="63" t="b">
        <f t="shared" si="8"/>
        <v>1</v>
      </c>
      <c r="Q179" s="523">
        <v>159</v>
      </c>
      <c r="R179" s="526"/>
      <c r="T179" s="523">
        <v>159</v>
      </c>
      <c r="U179" s="526"/>
      <c r="W179" s="523">
        <v>159</v>
      </c>
      <c r="X179" s="526"/>
    </row>
    <row r="180" spans="2:24" x14ac:dyDescent="0.25">
      <c r="B180" s="523">
        <v>160</v>
      </c>
      <c r="C180" s="526"/>
      <c r="D180" s="527"/>
      <c r="E180" s="63" t="b">
        <f t="shared" si="6"/>
        <v>1</v>
      </c>
      <c r="G180" s="523">
        <v>160</v>
      </c>
      <c r="H180" s="526"/>
      <c r="I180" s="527"/>
      <c r="J180" s="63" t="b">
        <f t="shared" si="7"/>
        <v>1</v>
      </c>
      <c r="L180" s="523">
        <v>160</v>
      </c>
      <c r="M180" s="526"/>
      <c r="N180" s="527"/>
      <c r="O180" s="63" t="b">
        <f t="shared" si="8"/>
        <v>1</v>
      </c>
      <c r="Q180" s="523">
        <v>160</v>
      </c>
      <c r="R180" s="526"/>
      <c r="T180" s="523">
        <v>160</v>
      </c>
      <c r="U180" s="526"/>
      <c r="W180" s="523">
        <v>160</v>
      </c>
      <c r="X180" s="526"/>
    </row>
    <row r="181" spans="2:24" x14ac:dyDescent="0.25">
      <c r="B181" s="523">
        <v>161</v>
      </c>
      <c r="C181" s="526"/>
      <c r="D181" s="527"/>
      <c r="E181" s="63" t="b">
        <f t="shared" si="6"/>
        <v>1</v>
      </c>
      <c r="G181" s="523">
        <v>161</v>
      </c>
      <c r="H181" s="526"/>
      <c r="I181" s="527"/>
      <c r="J181" s="63" t="b">
        <f t="shared" si="7"/>
        <v>1</v>
      </c>
      <c r="L181" s="523">
        <v>161</v>
      </c>
      <c r="M181" s="526"/>
      <c r="N181" s="527"/>
      <c r="O181" s="63" t="b">
        <f t="shared" si="8"/>
        <v>1</v>
      </c>
      <c r="Q181" s="523">
        <v>161</v>
      </c>
      <c r="R181" s="526"/>
      <c r="T181" s="523">
        <v>161</v>
      </c>
      <c r="U181" s="526"/>
      <c r="W181" s="523">
        <v>161</v>
      </c>
      <c r="X181" s="526"/>
    </row>
    <row r="182" spans="2:24" x14ac:dyDescent="0.25">
      <c r="B182" s="523">
        <v>162</v>
      </c>
      <c r="C182" s="526"/>
      <c r="D182" s="527"/>
      <c r="E182" s="63" t="b">
        <f t="shared" si="6"/>
        <v>1</v>
      </c>
      <c r="G182" s="523">
        <v>162</v>
      </c>
      <c r="H182" s="526"/>
      <c r="I182" s="527"/>
      <c r="J182" s="63" t="b">
        <f t="shared" si="7"/>
        <v>1</v>
      </c>
      <c r="L182" s="523">
        <v>162</v>
      </c>
      <c r="M182" s="526"/>
      <c r="N182" s="527"/>
      <c r="O182" s="63" t="b">
        <f t="shared" si="8"/>
        <v>1</v>
      </c>
      <c r="Q182" s="523">
        <v>162</v>
      </c>
      <c r="R182" s="526"/>
      <c r="T182" s="523">
        <v>162</v>
      </c>
      <c r="U182" s="526"/>
      <c r="W182" s="523">
        <v>162</v>
      </c>
      <c r="X182" s="526"/>
    </row>
    <row r="183" spans="2:24" x14ac:dyDescent="0.25">
      <c r="B183" s="523">
        <v>163</v>
      </c>
      <c r="C183" s="526"/>
      <c r="D183" s="527"/>
      <c r="E183" s="63" t="b">
        <f t="shared" si="6"/>
        <v>1</v>
      </c>
      <c r="G183" s="523">
        <v>163</v>
      </c>
      <c r="H183" s="526"/>
      <c r="I183" s="527"/>
      <c r="J183" s="63" t="b">
        <f t="shared" si="7"/>
        <v>1</v>
      </c>
      <c r="L183" s="523">
        <v>163</v>
      </c>
      <c r="M183" s="526"/>
      <c r="N183" s="527"/>
      <c r="O183" s="63" t="b">
        <f t="shared" si="8"/>
        <v>1</v>
      </c>
      <c r="Q183" s="523">
        <v>163</v>
      </c>
      <c r="R183" s="526"/>
      <c r="T183" s="523">
        <v>163</v>
      </c>
      <c r="U183" s="526"/>
      <c r="W183" s="523">
        <v>163</v>
      </c>
      <c r="X183" s="526"/>
    </row>
    <row r="184" spans="2:24" x14ac:dyDescent="0.25">
      <c r="B184" s="523">
        <v>164</v>
      </c>
      <c r="C184" s="526"/>
      <c r="D184" s="527"/>
      <c r="E184" s="63" t="b">
        <f t="shared" si="6"/>
        <v>1</v>
      </c>
      <c r="G184" s="523">
        <v>164</v>
      </c>
      <c r="H184" s="526"/>
      <c r="I184" s="527"/>
      <c r="J184" s="63" t="b">
        <f t="shared" si="7"/>
        <v>1</v>
      </c>
      <c r="L184" s="523">
        <v>164</v>
      </c>
      <c r="M184" s="526"/>
      <c r="N184" s="527"/>
      <c r="O184" s="63" t="b">
        <f t="shared" si="8"/>
        <v>1</v>
      </c>
      <c r="Q184" s="523">
        <v>164</v>
      </c>
      <c r="R184" s="526"/>
      <c r="T184" s="523">
        <v>164</v>
      </c>
      <c r="U184" s="526"/>
      <c r="W184" s="523">
        <v>164</v>
      </c>
      <c r="X184" s="526"/>
    </row>
    <row r="185" spans="2:24" x14ac:dyDescent="0.25">
      <c r="B185" s="523">
        <v>165</v>
      </c>
      <c r="C185" s="526"/>
      <c r="D185" s="527"/>
      <c r="E185" s="63" t="b">
        <f t="shared" si="6"/>
        <v>1</v>
      </c>
      <c r="G185" s="523">
        <v>165</v>
      </c>
      <c r="H185" s="526"/>
      <c r="I185" s="527"/>
      <c r="J185" s="63" t="b">
        <f t="shared" si="7"/>
        <v>1</v>
      </c>
      <c r="L185" s="523">
        <v>165</v>
      </c>
      <c r="M185" s="526"/>
      <c r="N185" s="527"/>
      <c r="O185" s="63" t="b">
        <f t="shared" si="8"/>
        <v>1</v>
      </c>
      <c r="Q185" s="523">
        <v>165</v>
      </c>
      <c r="R185" s="526"/>
      <c r="T185" s="523">
        <v>165</v>
      </c>
      <c r="U185" s="526"/>
      <c r="W185" s="523">
        <v>165</v>
      </c>
      <c r="X185" s="526"/>
    </row>
    <row r="186" spans="2:24" x14ac:dyDescent="0.25">
      <c r="B186" s="523">
        <v>166</v>
      </c>
      <c r="C186" s="526"/>
      <c r="D186" s="527"/>
      <c r="E186" s="63" t="b">
        <f t="shared" si="6"/>
        <v>1</v>
      </c>
      <c r="G186" s="523">
        <v>166</v>
      </c>
      <c r="H186" s="526"/>
      <c r="I186" s="527"/>
      <c r="J186" s="63" t="b">
        <f t="shared" si="7"/>
        <v>1</v>
      </c>
      <c r="L186" s="523">
        <v>166</v>
      </c>
      <c r="M186" s="526"/>
      <c r="N186" s="527"/>
      <c r="O186" s="63" t="b">
        <f t="shared" si="8"/>
        <v>1</v>
      </c>
      <c r="Q186" s="523">
        <v>166</v>
      </c>
      <c r="R186" s="526"/>
      <c r="T186" s="523">
        <v>166</v>
      </c>
      <c r="U186" s="526"/>
      <c r="W186" s="523">
        <v>166</v>
      </c>
      <c r="X186" s="526"/>
    </row>
    <row r="187" spans="2:24" x14ac:dyDescent="0.25">
      <c r="B187" s="523">
        <v>167</v>
      </c>
      <c r="C187" s="526"/>
      <c r="D187" s="527"/>
      <c r="E187" s="63" t="b">
        <f t="shared" si="6"/>
        <v>1</v>
      </c>
      <c r="G187" s="523">
        <v>167</v>
      </c>
      <c r="H187" s="526"/>
      <c r="I187" s="527"/>
      <c r="J187" s="63" t="b">
        <f t="shared" si="7"/>
        <v>1</v>
      </c>
      <c r="L187" s="523">
        <v>167</v>
      </c>
      <c r="M187" s="526"/>
      <c r="N187" s="527"/>
      <c r="O187" s="63" t="b">
        <f t="shared" si="8"/>
        <v>1</v>
      </c>
      <c r="Q187" s="523">
        <v>167</v>
      </c>
      <c r="R187" s="526"/>
      <c r="T187" s="523">
        <v>167</v>
      </c>
      <c r="U187" s="526"/>
      <c r="W187" s="523">
        <v>167</v>
      </c>
      <c r="X187" s="526"/>
    </row>
    <row r="188" spans="2:24" x14ac:dyDescent="0.25">
      <c r="B188" s="523">
        <v>168</v>
      </c>
      <c r="C188" s="526"/>
      <c r="D188" s="527"/>
      <c r="E188" s="63" t="b">
        <f t="shared" si="6"/>
        <v>1</v>
      </c>
      <c r="G188" s="523">
        <v>168</v>
      </c>
      <c r="H188" s="526"/>
      <c r="I188" s="527"/>
      <c r="J188" s="63" t="b">
        <f t="shared" si="7"/>
        <v>1</v>
      </c>
      <c r="L188" s="523">
        <v>168</v>
      </c>
      <c r="M188" s="526"/>
      <c r="N188" s="527"/>
      <c r="O188" s="63" t="b">
        <f t="shared" si="8"/>
        <v>1</v>
      </c>
      <c r="Q188" s="523">
        <v>168</v>
      </c>
      <c r="R188" s="526"/>
      <c r="T188" s="523">
        <v>168</v>
      </c>
      <c r="U188" s="526"/>
      <c r="W188" s="523">
        <v>168</v>
      </c>
      <c r="X188" s="526"/>
    </row>
    <row r="189" spans="2:24" x14ac:dyDescent="0.25">
      <c r="B189" s="523">
        <v>169</v>
      </c>
      <c r="C189" s="526"/>
      <c r="D189" s="527"/>
      <c r="E189" s="63" t="b">
        <f t="shared" si="6"/>
        <v>1</v>
      </c>
      <c r="G189" s="523">
        <v>169</v>
      </c>
      <c r="H189" s="526"/>
      <c r="I189" s="527"/>
      <c r="J189" s="63" t="b">
        <f t="shared" si="7"/>
        <v>1</v>
      </c>
      <c r="L189" s="523">
        <v>169</v>
      </c>
      <c r="M189" s="526"/>
      <c r="N189" s="527"/>
      <c r="O189" s="63" t="b">
        <f t="shared" si="8"/>
        <v>1</v>
      </c>
      <c r="Q189" s="523">
        <v>169</v>
      </c>
      <c r="R189" s="526"/>
      <c r="T189" s="523">
        <v>169</v>
      </c>
      <c r="U189" s="526"/>
      <c r="W189" s="523">
        <v>169</v>
      </c>
      <c r="X189" s="526"/>
    </row>
    <row r="190" spans="2:24" x14ac:dyDescent="0.25">
      <c r="B190" s="523">
        <v>170</v>
      </c>
      <c r="C190" s="526"/>
      <c r="D190" s="527"/>
      <c r="E190" s="63" t="b">
        <f t="shared" si="6"/>
        <v>1</v>
      </c>
      <c r="G190" s="523">
        <v>170</v>
      </c>
      <c r="H190" s="526"/>
      <c r="I190" s="527"/>
      <c r="J190" s="63" t="b">
        <f t="shared" si="7"/>
        <v>1</v>
      </c>
      <c r="L190" s="523">
        <v>170</v>
      </c>
      <c r="M190" s="526"/>
      <c r="N190" s="527"/>
      <c r="O190" s="63" t="b">
        <f t="shared" si="8"/>
        <v>1</v>
      </c>
      <c r="Q190" s="523">
        <v>170</v>
      </c>
      <c r="R190" s="526"/>
      <c r="T190" s="523">
        <v>170</v>
      </c>
      <c r="U190" s="526"/>
      <c r="W190" s="523">
        <v>170</v>
      </c>
      <c r="X190" s="526"/>
    </row>
    <row r="191" spans="2:24" x14ac:dyDescent="0.25">
      <c r="B191" s="523">
        <v>171</v>
      </c>
      <c r="C191" s="526"/>
      <c r="D191" s="527"/>
      <c r="E191" s="63" t="b">
        <f t="shared" si="6"/>
        <v>1</v>
      </c>
      <c r="G191" s="523">
        <v>171</v>
      </c>
      <c r="H191" s="526"/>
      <c r="I191" s="527"/>
      <c r="J191" s="63" t="b">
        <f t="shared" si="7"/>
        <v>1</v>
      </c>
      <c r="L191" s="523">
        <v>171</v>
      </c>
      <c r="M191" s="526"/>
      <c r="N191" s="527"/>
      <c r="O191" s="63" t="b">
        <f t="shared" si="8"/>
        <v>1</v>
      </c>
      <c r="Q191" s="523">
        <v>171</v>
      </c>
      <c r="R191" s="526"/>
      <c r="T191" s="523">
        <v>171</v>
      </c>
      <c r="U191" s="526"/>
      <c r="W191" s="523">
        <v>171</v>
      </c>
      <c r="X191" s="526"/>
    </row>
    <row r="192" spans="2:24" x14ac:dyDescent="0.25">
      <c r="B192" s="523">
        <v>172</v>
      </c>
      <c r="C192" s="526"/>
      <c r="D192" s="527"/>
      <c r="E192" s="63" t="b">
        <f t="shared" si="6"/>
        <v>1</v>
      </c>
      <c r="G192" s="523">
        <v>172</v>
      </c>
      <c r="H192" s="526"/>
      <c r="I192" s="527"/>
      <c r="J192" s="63" t="b">
        <f t="shared" si="7"/>
        <v>1</v>
      </c>
      <c r="L192" s="523">
        <v>172</v>
      </c>
      <c r="M192" s="526"/>
      <c r="N192" s="527"/>
      <c r="O192" s="63" t="b">
        <f t="shared" si="8"/>
        <v>1</v>
      </c>
      <c r="Q192" s="523">
        <v>172</v>
      </c>
      <c r="R192" s="526"/>
      <c r="T192" s="523">
        <v>172</v>
      </c>
      <c r="U192" s="526"/>
      <c r="W192" s="523">
        <v>172</v>
      </c>
      <c r="X192" s="526"/>
    </row>
    <row r="193" spans="2:24" x14ac:dyDescent="0.25">
      <c r="B193" s="523">
        <v>173</v>
      </c>
      <c r="C193" s="526"/>
      <c r="D193" s="527"/>
      <c r="E193" s="63" t="b">
        <f t="shared" si="6"/>
        <v>1</v>
      </c>
      <c r="G193" s="523">
        <v>173</v>
      </c>
      <c r="H193" s="526"/>
      <c r="I193" s="527"/>
      <c r="J193" s="63" t="b">
        <f t="shared" si="7"/>
        <v>1</v>
      </c>
      <c r="L193" s="523">
        <v>173</v>
      </c>
      <c r="M193" s="526"/>
      <c r="N193" s="527"/>
      <c r="O193" s="63" t="b">
        <f t="shared" si="8"/>
        <v>1</v>
      </c>
      <c r="Q193" s="523">
        <v>173</v>
      </c>
      <c r="R193" s="526"/>
      <c r="T193" s="523">
        <v>173</v>
      </c>
      <c r="U193" s="526"/>
      <c r="W193" s="523">
        <v>173</v>
      </c>
      <c r="X193" s="526"/>
    </row>
    <row r="194" spans="2:24" x14ac:dyDescent="0.25">
      <c r="B194" s="523">
        <v>174</v>
      </c>
      <c r="C194" s="526"/>
      <c r="D194" s="527"/>
      <c r="E194" s="63" t="b">
        <f t="shared" si="6"/>
        <v>1</v>
      </c>
      <c r="G194" s="523">
        <v>174</v>
      </c>
      <c r="H194" s="526"/>
      <c r="I194" s="527"/>
      <c r="J194" s="63" t="b">
        <f t="shared" si="7"/>
        <v>1</v>
      </c>
      <c r="L194" s="523">
        <v>174</v>
      </c>
      <c r="M194" s="526"/>
      <c r="N194" s="527"/>
      <c r="O194" s="63" t="b">
        <f t="shared" si="8"/>
        <v>1</v>
      </c>
      <c r="Q194" s="523">
        <v>174</v>
      </c>
      <c r="R194" s="526"/>
      <c r="T194" s="523">
        <v>174</v>
      </c>
      <c r="U194" s="526"/>
      <c r="W194" s="523">
        <v>174</v>
      </c>
      <c r="X194" s="526"/>
    </row>
    <row r="195" spans="2:24" x14ac:dyDescent="0.25">
      <c r="B195" s="523">
        <v>175</v>
      </c>
      <c r="C195" s="526"/>
      <c r="D195" s="527"/>
      <c r="E195" s="63" t="b">
        <f t="shared" si="6"/>
        <v>1</v>
      </c>
      <c r="G195" s="523">
        <v>175</v>
      </c>
      <c r="H195" s="526"/>
      <c r="I195" s="527"/>
      <c r="J195" s="63" t="b">
        <f t="shared" si="7"/>
        <v>1</v>
      </c>
      <c r="L195" s="523">
        <v>175</v>
      </c>
      <c r="M195" s="526"/>
      <c r="N195" s="527"/>
      <c r="O195" s="63" t="b">
        <f t="shared" si="8"/>
        <v>1</v>
      </c>
      <c r="Q195" s="523">
        <v>175</v>
      </c>
      <c r="R195" s="526"/>
      <c r="T195" s="523">
        <v>175</v>
      </c>
      <c r="U195" s="526"/>
      <c r="W195" s="523">
        <v>175</v>
      </c>
      <c r="X195" s="526"/>
    </row>
    <row r="196" spans="2:24" x14ac:dyDescent="0.25">
      <c r="B196" s="523">
        <v>176</v>
      </c>
      <c r="C196" s="526"/>
      <c r="D196" s="527"/>
      <c r="E196" s="63" t="b">
        <f t="shared" si="6"/>
        <v>1</v>
      </c>
      <c r="G196" s="523">
        <v>176</v>
      </c>
      <c r="H196" s="526"/>
      <c r="I196" s="527"/>
      <c r="J196" s="63" t="b">
        <f t="shared" si="7"/>
        <v>1</v>
      </c>
      <c r="L196" s="523">
        <v>176</v>
      </c>
      <c r="M196" s="526"/>
      <c r="N196" s="527"/>
      <c r="O196" s="63" t="b">
        <f t="shared" si="8"/>
        <v>1</v>
      </c>
      <c r="Q196" s="523">
        <v>176</v>
      </c>
      <c r="R196" s="526"/>
      <c r="T196" s="523">
        <v>176</v>
      </c>
      <c r="U196" s="526"/>
      <c r="W196" s="523">
        <v>176</v>
      </c>
      <c r="X196" s="526"/>
    </row>
    <row r="197" spans="2:24" x14ac:dyDescent="0.25">
      <c r="B197" s="523">
        <v>177</v>
      </c>
      <c r="C197" s="526"/>
      <c r="D197" s="527"/>
      <c r="E197" s="63" t="b">
        <f t="shared" si="6"/>
        <v>1</v>
      </c>
      <c r="G197" s="523">
        <v>177</v>
      </c>
      <c r="H197" s="526"/>
      <c r="I197" s="527"/>
      <c r="J197" s="63" t="b">
        <f t="shared" si="7"/>
        <v>1</v>
      </c>
      <c r="L197" s="523">
        <v>177</v>
      </c>
      <c r="M197" s="526"/>
      <c r="N197" s="527"/>
      <c r="O197" s="63" t="b">
        <f t="shared" si="8"/>
        <v>1</v>
      </c>
      <c r="Q197" s="523">
        <v>177</v>
      </c>
      <c r="R197" s="526"/>
      <c r="T197" s="523">
        <v>177</v>
      </c>
      <c r="U197" s="526"/>
      <c r="W197" s="523">
        <v>177</v>
      </c>
      <c r="X197" s="526"/>
    </row>
    <row r="198" spans="2:24" x14ac:dyDescent="0.25">
      <c r="B198" s="523">
        <v>178</v>
      </c>
      <c r="C198" s="526"/>
      <c r="D198" s="527"/>
      <c r="E198" s="63" t="b">
        <f t="shared" si="6"/>
        <v>1</v>
      </c>
      <c r="G198" s="523">
        <v>178</v>
      </c>
      <c r="H198" s="526"/>
      <c r="I198" s="527"/>
      <c r="J198" s="63" t="b">
        <f t="shared" si="7"/>
        <v>1</v>
      </c>
      <c r="L198" s="523">
        <v>178</v>
      </c>
      <c r="M198" s="526"/>
      <c r="N198" s="527"/>
      <c r="O198" s="63" t="b">
        <f t="shared" si="8"/>
        <v>1</v>
      </c>
      <c r="Q198" s="523">
        <v>178</v>
      </c>
      <c r="R198" s="526"/>
      <c r="T198" s="523">
        <v>178</v>
      </c>
      <c r="U198" s="526"/>
      <c r="W198" s="523">
        <v>178</v>
      </c>
      <c r="X198" s="526"/>
    </row>
    <row r="199" spans="2:24" x14ac:dyDescent="0.25">
      <c r="B199" s="523">
        <v>179</v>
      </c>
      <c r="C199" s="526"/>
      <c r="D199" s="527"/>
      <c r="E199" s="63" t="b">
        <f t="shared" si="6"/>
        <v>1</v>
      </c>
      <c r="G199" s="523">
        <v>179</v>
      </c>
      <c r="H199" s="526"/>
      <c r="I199" s="527"/>
      <c r="J199" s="63" t="b">
        <f t="shared" si="7"/>
        <v>1</v>
      </c>
      <c r="L199" s="523">
        <v>179</v>
      </c>
      <c r="M199" s="526"/>
      <c r="N199" s="527"/>
      <c r="O199" s="63" t="b">
        <f t="shared" si="8"/>
        <v>1</v>
      </c>
      <c r="Q199" s="523">
        <v>179</v>
      </c>
      <c r="R199" s="526"/>
      <c r="T199" s="523">
        <v>179</v>
      </c>
      <c r="U199" s="526"/>
      <c r="W199" s="523">
        <v>179</v>
      </c>
      <c r="X199" s="526"/>
    </row>
    <row r="200" spans="2:24" x14ac:dyDescent="0.25">
      <c r="B200" s="523">
        <v>180</v>
      </c>
      <c r="C200" s="526"/>
      <c r="D200" s="527"/>
      <c r="E200" s="63" t="b">
        <f t="shared" si="6"/>
        <v>1</v>
      </c>
      <c r="G200" s="523">
        <v>180</v>
      </c>
      <c r="H200" s="526"/>
      <c r="I200" s="527"/>
      <c r="J200" s="63" t="b">
        <f t="shared" si="7"/>
        <v>1</v>
      </c>
      <c r="L200" s="523">
        <v>180</v>
      </c>
      <c r="M200" s="526"/>
      <c r="N200" s="527"/>
      <c r="O200" s="63" t="b">
        <f t="shared" si="8"/>
        <v>1</v>
      </c>
      <c r="Q200" s="523">
        <v>180</v>
      </c>
      <c r="R200" s="526"/>
      <c r="T200" s="523">
        <v>180</v>
      </c>
      <c r="U200" s="526"/>
      <c r="W200" s="523">
        <v>180</v>
      </c>
      <c r="X200" s="526"/>
    </row>
    <row r="201" spans="2:24" x14ac:dyDescent="0.25">
      <c r="B201" s="523">
        <v>181</v>
      </c>
      <c r="C201" s="526"/>
      <c r="D201" s="527"/>
      <c r="E201" s="63" t="b">
        <f t="shared" si="6"/>
        <v>1</v>
      </c>
      <c r="G201" s="523">
        <v>181</v>
      </c>
      <c r="H201" s="526"/>
      <c r="I201" s="527"/>
      <c r="J201" s="63" t="b">
        <f t="shared" si="7"/>
        <v>1</v>
      </c>
      <c r="L201" s="523">
        <v>181</v>
      </c>
      <c r="M201" s="526"/>
      <c r="N201" s="527"/>
      <c r="O201" s="63" t="b">
        <f t="shared" si="8"/>
        <v>1</v>
      </c>
      <c r="Q201" s="523">
        <v>181</v>
      </c>
      <c r="R201" s="526"/>
      <c r="T201" s="523">
        <v>181</v>
      </c>
      <c r="U201" s="526"/>
      <c r="W201" s="523">
        <v>181</v>
      </c>
      <c r="X201" s="526"/>
    </row>
    <row r="202" spans="2:24" x14ac:dyDescent="0.25">
      <c r="B202" s="523">
        <v>182</v>
      </c>
      <c r="C202" s="526"/>
      <c r="D202" s="527"/>
      <c r="E202" s="63" t="b">
        <f t="shared" si="6"/>
        <v>1</v>
      </c>
      <c r="G202" s="523">
        <v>182</v>
      </c>
      <c r="H202" s="526"/>
      <c r="I202" s="527"/>
      <c r="J202" s="63" t="b">
        <f t="shared" si="7"/>
        <v>1</v>
      </c>
      <c r="L202" s="523">
        <v>182</v>
      </c>
      <c r="M202" s="526"/>
      <c r="N202" s="527"/>
      <c r="O202" s="63" t="b">
        <f t="shared" si="8"/>
        <v>1</v>
      </c>
      <c r="Q202" s="523">
        <v>182</v>
      </c>
      <c r="R202" s="526"/>
      <c r="T202" s="523">
        <v>182</v>
      </c>
      <c r="U202" s="526"/>
      <c r="W202" s="523">
        <v>182</v>
      </c>
      <c r="X202" s="526"/>
    </row>
    <row r="203" spans="2:24" x14ac:dyDescent="0.25">
      <c r="B203" s="523">
        <v>183</v>
      </c>
      <c r="C203" s="526"/>
      <c r="D203" s="527"/>
      <c r="E203" s="63" t="b">
        <f t="shared" si="6"/>
        <v>1</v>
      </c>
      <c r="G203" s="523">
        <v>183</v>
      </c>
      <c r="H203" s="526"/>
      <c r="I203" s="527"/>
      <c r="J203" s="63" t="b">
        <f t="shared" si="7"/>
        <v>1</v>
      </c>
      <c r="L203" s="523">
        <v>183</v>
      </c>
      <c r="M203" s="526"/>
      <c r="N203" s="527"/>
      <c r="O203" s="63" t="b">
        <f t="shared" si="8"/>
        <v>1</v>
      </c>
      <c r="Q203" s="523">
        <v>183</v>
      </c>
      <c r="R203" s="526"/>
      <c r="T203" s="523">
        <v>183</v>
      </c>
      <c r="U203" s="526"/>
      <c r="W203" s="523">
        <v>183</v>
      </c>
      <c r="X203" s="526"/>
    </row>
    <row r="204" spans="2:24" x14ac:dyDescent="0.25">
      <c r="B204" s="523">
        <v>184</v>
      </c>
      <c r="C204" s="526"/>
      <c r="D204" s="527"/>
      <c r="E204" s="63" t="b">
        <f t="shared" si="6"/>
        <v>1</v>
      </c>
      <c r="G204" s="523">
        <v>184</v>
      </c>
      <c r="H204" s="526"/>
      <c r="I204" s="527"/>
      <c r="J204" s="63" t="b">
        <f t="shared" si="7"/>
        <v>1</v>
      </c>
      <c r="L204" s="523">
        <v>184</v>
      </c>
      <c r="M204" s="526"/>
      <c r="N204" s="527"/>
      <c r="O204" s="63" t="b">
        <f t="shared" si="8"/>
        <v>1</v>
      </c>
      <c r="Q204" s="523">
        <v>184</v>
      </c>
      <c r="R204" s="526"/>
      <c r="T204" s="523">
        <v>184</v>
      </c>
      <c r="U204" s="526"/>
      <c r="W204" s="523">
        <v>184</v>
      </c>
      <c r="X204" s="526"/>
    </row>
    <row r="205" spans="2:24" x14ac:dyDescent="0.25">
      <c r="B205" s="523">
        <v>185</v>
      </c>
      <c r="C205" s="526"/>
      <c r="D205" s="527"/>
      <c r="E205" s="63" t="b">
        <f t="shared" si="6"/>
        <v>1</v>
      </c>
      <c r="G205" s="523">
        <v>185</v>
      </c>
      <c r="H205" s="526"/>
      <c r="I205" s="527"/>
      <c r="J205" s="63" t="b">
        <f t="shared" si="7"/>
        <v>1</v>
      </c>
      <c r="L205" s="523">
        <v>185</v>
      </c>
      <c r="M205" s="526"/>
      <c r="N205" s="527"/>
      <c r="O205" s="63" t="b">
        <f t="shared" si="8"/>
        <v>1</v>
      </c>
      <c r="Q205" s="523">
        <v>185</v>
      </c>
      <c r="R205" s="526"/>
      <c r="T205" s="523">
        <v>185</v>
      </c>
      <c r="U205" s="526"/>
      <c r="W205" s="523">
        <v>185</v>
      </c>
      <c r="X205" s="526"/>
    </row>
    <row r="206" spans="2:24" x14ac:dyDescent="0.25">
      <c r="B206" s="523">
        <v>186</v>
      </c>
      <c r="C206" s="526"/>
      <c r="D206" s="527"/>
      <c r="E206" s="63" t="b">
        <f t="shared" si="6"/>
        <v>1</v>
      </c>
      <c r="G206" s="523">
        <v>186</v>
      </c>
      <c r="H206" s="526"/>
      <c r="I206" s="527"/>
      <c r="J206" s="63" t="b">
        <f t="shared" si="7"/>
        <v>1</v>
      </c>
      <c r="L206" s="523">
        <v>186</v>
      </c>
      <c r="M206" s="526"/>
      <c r="N206" s="527"/>
      <c r="O206" s="63" t="b">
        <f t="shared" si="8"/>
        <v>1</v>
      </c>
      <c r="Q206" s="523">
        <v>186</v>
      </c>
      <c r="R206" s="526"/>
      <c r="T206" s="523">
        <v>186</v>
      </c>
      <c r="U206" s="526"/>
      <c r="W206" s="523">
        <v>186</v>
      </c>
      <c r="X206" s="526"/>
    </row>
    <row r="207" spans="2:24" x14ac:dyDescent="0.25">
      <c r="B207" s="523">
        <v>187</v>
      </c>
      <c r="C207" s="526"/>
      <c r="D207" s="527"/>
      <c r="E207" s="63" t="b">
        <f t="shared" si="6"/>
        <v>1</v>
      </c>
      <c r="G207" s="523">
        <v>187</v>
      </c>
      <c r="H207" s="526"/>
      <c r="I207" s="527"/>
      <c r="J207" s="63" t="b">
        <f t="shared" si="7"/>
        <v>1</v>
      </c>
      <c r="L207" s="523">
        <v>187</v>
      </c>
      <c r="M207" s="526"/>
      <c r="N207" s="527"/>
      <c r="O207" s="63" t="b">
        <f t="shared" si="8"/>
        <v>1</v>
      </c>
      <c r="Q207" s="523">
        <v>187</v>
      </c>
      <c r="R207" s="526"/>
      <c r="T207" s="523">
        <v>187</v>
      </c>
      <c r="U207" s="526"/>
      <c r="W207" s="523">
        <v>187</v>
      </c>
      <c r="X207" s="526"/>
    </row>
    <row r="208" spans="2:24" x14ac:dyDescent="0.25">
      <c r="B208" s="523">
        <v>188</v>
      </c>
      <c r="C208" s="526"/>
      <c r="D208" s="527"/>
      <c r="E208" s="63" t="b">
        <f t="shared" si="6"/>
        <v>1</v>
      </c>
      <c r="G208" s="523">
        <v>188</v>
      </c>
      <c r="H208" s="526"/>
      <c r="I208" s="527"/>
      <c r="J208" s="63" t="b">
        <f t="shared" si="7"/>
        <v>1</v>
      </c>
      <c r="L208" s="523">
        <v>188</v>
      </c>
      <c r="M208" s="526"/>
      <c r="N208" s="527"/>
      <c r="O208" s="63" t="b">
        <f t="shared" si="8"/>
        <v>1</v>
      </c>
      <c r="Q208" s="523">
        <v>188</v>
      </c>
      <c r="R208" s="526"/>
      <c r="T208" s="523">
        <v>188</v>
      </c>
      <c r="U208" s="526"/>
      <c r="W208" s="523">
        <v>188</v>
      </c>
      <c r="X208" s="526"/>
    </row>
    <row r="209" spans="2:24" x14ac:dyDescent="0.25">
      <c r="B209" s="523">
        <v>189</v>
      </c>
      <c r="C209" s="526"/>
      <c r="D209" s="527"/>
      <c r="E209" s="63" t="b">
        <f t="shared" si="6"/>
        <v>1</v>
      </c>
      <c r="G209" s="523">
        <v>189</v>
      </c>
      <c r="H209" s="526"/>
      <c r="I209" s="527"/>
      <c r="J209" s="63" t="b">
        <f t="shared" si="7"/>
        <v>1</v>
      </c>
      <c r="L209" s="523">
        <v>189</v>
      </c>
      <c r="M209" s="526"/>
      <c r="N209" s="527"/>
      <c r="O209" s="63" t="b">
        <f t="shared" si="8"/>
        <v>1</v>
      </c>
      <c r="Q209" s="523">
        <v>189</v>
      </c>
      <c r="R209" s="526"/>
      <c r="T209" s="523">
        <v>189</v>
      </c>
      <c r="U209" s="526"/>
      <c r="W209" s="523">
        <v>189</v>
      </c>
      <c r="X209" s="526"/>
    </row>
    <row r="210" spans="2:24" x14ac:dyDescent="0.25">
      <c r="B210" s="523">
        <v>190</v>
      </c>
      <c r="C210" s="526"/>
      <c r="D210" s="527"/>
      <c r="E210" s="63" t="b">
        <f t="shared" si="6"/>
        <v>1</v>
      </c>
      <c r="G210" s="523">
        <v>190</v>
      </c>
      <c r="H210" s="526"/>
      <c r="I210" s="527"/>
      <c r="J210" s="63" t="b">
        <f t="shared" si="7"/>
        <v>1</v>
      </c>
      <c r="L210" s="523">
        <v>190</v>
      </c>
      <c r="M210" s="526"/>
      <c r="N210" s="527"/>
      <c r="O210" s="63" t="b">
        <f t="shared" si="8"/>
        <v>1</v>
      </c>
      <c r="Q210" s="523">
        <v>190</v>
      </c>
      <c r="R210" s="526"/>
      <c r="T210" s="523">
        <v>190</v>
      </c>
      <c r="U210" s="526"/>
      <c r="W210" s="523">
        <v>190</v>
      </c>
      <c r="X210" s="526"/>
    </row>
    <row r="211" spans="2:24" x14ac:dyDescent="0.25">
      <c r="B211" s="523">
        <v>191</v>
      </c>
      <c r="C211" s="526"/>
      <c r="D211" s="527"/>
      <c r="E211" s="63" t="b">
        <f t="shared" si="6"/>
        <v>1</v>
      </c>
      <c r="G211" s="523">
        <v>191</v>
      </c>
      <c r="H211" s="526"/>
      <c r="I211" s="527"/>
      <c r="J211" s="63" t="b">
        <f t="shared" si="7"/>
        <v>1</v>
      </c>
      <c r="L211" s="523">
        <v>191</v>
      </c>
      <c r="M211" s="526"/>
      <c r="N211" s="527"/>
      <c r="O211" s="63" t="b">
        <f t="shared" si="8"/>
        <v>1</v>
      </c>
      <c r="Q211" s="523">
        <v>191</v>
      </c>
      <c r="R211" s="526"/>
      <c r="T211" s="523">
        <v>191</v>
      </c>
      <c r="U211" s="526"/>
      <c r="W211" s="523">
        <v>191</v>
      </c>
      <c r="X211" s="526"/>
    </row>
    <row r="212" spans="2:24" x14ac:dyDescent="0.25">
      <c r="B212" s="523">
        <v>192</v>
      </c>
      <c r="C212" s="526"/>
      <c r="D212" s="527"/>
      <c r="E212" s="63" t="b">
        <f t="shared" si="6"/>
        <v>1</v>
      </c>
      <c r="G212" s="523">
        <v>192</v>
      </c>
      <c r="H212" s="526"/>
      <c r="I212" s="527"/>
      <c r="J212" s="63" t="b">
        <f t="shared" si="7"/>
        <v>1</v>
      </c>
      <c r="L212" s="523">
        <v>192</v>
      </c>
      <c r="M212" s="526"/>
      <c r="N212" s="527"/>
      <c r="O212" s="63" t="b">
        <f t="shared" si="8"/>
        <v>1</v>
      </c>
      <c r="Q212" s="523">
        <v>192</v>
      </c>
      <c r="R212" s="526"/>
      <c r="T212" s="523">
        <v>192</v>
      </c>
      <c r="U212" s="526"/>
      <c r="W212" s="523">
        <v>192</v>
      </c>
      <c r="X212" s="526"/>
    </row>
    <row r="213" spans="2:24" x14ac:dyDescent="0.25">
      <c r="B213" s="523">
        <v>193</v>
      </c>
      <c r="C213" s="526"/>
      <c r="D213" s="527"/>
      <c r="E213" s="63" t="b">
        <f t="shared" ref="E213:E275" si="9">IF(ISBLANK(C213),TRUE,IF((ISBLANK(D213)),FALSE,TRUE))</f>
        <v>1</v>
      </c>
      <c r="G213" s="523">
        <v>193</v>
      </c>
      <c r="H213" s="526"/>
      <c r="I213" s="527"/>
      <c r="J213" s="63" t="b">
        <f t="shared" ref="J213:J275" si="10">IF(ISBLANK(H213),TRUE,IF((ISBLANK(I213)),FALSE,TRUE))</f>
        <v>1</v>
      </c>
      <c r="L213" s="523">
        <v>193</v>
      </c>
      <c r="M213" s="526"/>
      <c r="N213" s="527"/>
      <c r="O213" s="63" t="b">
        <f t="shared" si="8"/>
        <v>1</v>
      </c>
      <c r="Q213" s="523">
        <v>193</v>
      </c>
      <c r="R213" s="526"/>
      <c r="T213" s="523">
        <v>193</v>
      </c>
      <c r="U213" s="526"/>
      <c r="W213" s="523">
        <v>193</v>
      </c>
      <c r="X213" s="526"/>
    </row>
    <row r="214" spans="2:24" x14ac:dyDescent="0.25">
      <c r="B214" s="523">
        <v>194</v>
      </c>
      <c r="C214" s="526"/>
      <c r="D214" s="527"/>
      <c r="E214" s="63" t="b">
        <f t="shared" si="9"/>
        <v>1</v>
      </c>
      <c r="G214" s="523">
        <v>194</v>
      </c>
      <c r="H214" s="526"/>
      <c r="I214" s="527"/>
      <c r="J214" s="63" t="b">
        <f t="shared" si="10"/>
        <v>1</v>
      </c>
      <c r="L214" s="523">
        <v>194</v>
      </c>
      <c r="M214" s="526"/>
      <c r="N214" s="527"/>
      <c r="O214" s="63" t="b">
        <f t="shared" ref="O214:O275" si="11">IF(ISBLANK(M214),TRUE,IF((ISBLANK(N214)),FALSE,TRUE))</f>
        <v>1</v>
      </c>
      <c r="Q214" s="523">
        <v>194</v>
      </c>
      <c r="R214" s="526"/>
      <c r="T214" s="523">
        <v>194</v>
      </c>
      <c r="U214" s="526"/>
      <c r="W214" s="523">
        <v>194</v>
      </c>
      <c r="X214" s="526"/>
    </row>
    <row r="215" spans="2:24" x14ac:dyDescent="0.25">
      <c r="B215" s="523">
        <v>195</v>
      </c>
      <c r="C215" s="526"/>
      <c r="D215" s="527"/>
      <c r="E215" s="63" t="b">
        <f t="shared" si="9"/>
        <v>1</v>
      </c>
      <c r="G215" s="523">
        <v>195</v>
      </c>
      <c r="H215" s="526"/>
      <c r="I215" s="527"/>
      <c r="J215" s="63" t="b">
        <f t="shared" si="10"/>
        <v>1</v>
      </c>
      <c r="L215" s="523">
        <v>195</v>
      </c>
      <c r="M215" s="526"/>
      <c r="N215" s="527"/>
      <c r="O215" s="63" t="b">
        <f t="shared" si="11"/>
        <v>1</v>
      </c>
      <c r="Q215" s="523">
        <v>195</v>
      </c>
      <c r="R215" s="526"/>
      <c r="T215" s="523">
        <v>195</v>
      </c>
      <c r="U215" s="526"/>
      <c r="W215" s="523">
        <v>195</v>
      </c>
      <c r="X215" s="526"/>
    </row>
    <row r="216" spans="2:24" x14ac:dyDescent="0.25">
      <c r="B216" s="523">
        <v>196</v>
      </c>
      <c r="C216" s="526"/>
      <c r="D216" s="527"/>
      <c r="E216" s="63" t="b">
        <f t="shared" si="9"/>
        <v>1</v>
      </c>
      <c r="G216" s="523">
        <v>196</v>
      </c>
      <c r="H216" s="526"/>
      <c r="I216" s="527"/>
      <c r="J216" s="63" t="b">
        <f t="shared" si="10"/>
        <v>1</v>
      </c>
      <c r="L216" s="523">
        <v>196</v>
      </c>
      <c r="M216" s="526"/>
      <c r="N216" s="527"/>
      <c r="O216" s="63" t="b">
        <f t="shared" si="11"/>
        <v>1</v>
      </c>
      <c r="Q216" s="523">
        <v>196</v>
      </c>
      <c r="R216" s="526"/>
      <c r="T216" s="523">
        <v>196</v>
      </c>
      <c r="U216" s="526"/>
      <c r="W216" s="523">
        <v>196</v>
      </c>
      <c r="X216" s="526"/>
    </row>
    <row r="217" spans="2:24" x14ac:dyDescent="0.25">
      <c r="B217" s="523">
        <v>197</v>
      </c>
      <c r="C217" s="526"/>
      <c r="D217" s="527"/>
      <c r="E217" s="63" t="b">
        <f t="shared" si="9"/>
        <v>1</v>
      </c>
      <c r="G217" s="523">
        <v>197</v>
      </c>
      <c r="H217" s="526"/>
      <c r="I217" s="527"/>
      <c r="J217" s="63" t="b">
        <f t="shared" si="10"/>
        <v>1</v>
      </c>
      <c r="L217" s="523">
        <v>197</v>
      </c>
      <c r="M217" s="526"/>
      <c r="N217" s="527"/>
      <c r="O217" s="63" t="b">
        <f t="shared" si="11"/>
        <v>1</v>
      </c>
      <c r="Q217" s="523">
        <v>197</v>
      </c>
      <c r="R217" s="526"/>
      <c r="T217" s="523">
        <v>197</v>
      </c>
      <c r="U217" s="526"/>
      <c r="W217" s="523">
        <v>197</v>
      </c>
      <c r="X217" s="526"/>
    </row>
    <row r="218" spans="2:24" x14ac:dyDescent="0.25">
      <c r="B218" s="523">
        <v>198</v>
      </c>
      <c r="C218" s="526"/>
      <c r="D218" s="527"/>
      <c r="E218" s="63" t="b">
        <f t="shared" si="9"/>
        <v>1</v>
      </c>
      <c r="G218" s="523">
        <v>198</v>
      </c>
      <c r="H218" s="526"/>
      <c r="I218" s="527"/>
      <c r="J218" s="63" t="b">
        <f t="shared" si="10"/>
        <v>1</v>
      </c>
      <c r="L218" s="523">
        <v>198</v>
      </c>
      <c r="M218" s="526"/>
      <c r="N218" s="527"/>
      <c r="O218" s="63" t="b">
        <f t="shared" si="11"/>
        <v>1</v>
      </c>
      <c r="Q218" s="523">
        <v>198</v>
      </c>
      <c r="R218" s="526"/>
      <c r="T218" s="523">
        <v>198</v>
      </c>
      <c r="U218" s="526"/>
      <c r="W218" s="523">
        <v>198</v>
      </c>
      <c r="X218" s="526"/>
    </row>
    <row r="219" spans="2:24" x14ac:dyDescent="0.25">
      <c r="B219" s="523">
        <v>199</v>
      </c>
      <c r="C219" s="526"/>
      <c r="D219" s="527"/>
      <c r="E219" s="63" t="b">
        <f t="shared" si="9"/>
        <v>1</v>
      </c>
      <c r="G219" s="523">
        <v>199</v>
      </c>
      <c r="H219" s="526"/>
      <c r="I219" s="527"/>
      <c r="J219" s="63" t="b">
        <f t="shared" si="10"/>
        <v>1</v>
      </c>
      <c r="L219" s="523">
        <v>199</v>
      </c>
      <c r="M219" s="526"/>
      <c r="N219" s="527"/>
      <c r="O219" s="63" t="b">
        <f t="shared" si="11"/>
        <v>1</v>
      </c>
      <c r="Q219" s="523">
        <v>199</v>
      </c>
      <c r="R219" s="526"/>
      <c r="T219" s="523">
        <v>199</v>
      </c>
      <c r="U219" s="526"/>
      <c r="W219" s="523">
        <v>199</v>
      </c>
      <c r="X219" s="526"/>
    </row>
    <row r="220" spans="2:24" x14ac:dyDescent="0.25">
      <c r="B220" s="523">
        <v>200</v>
      </c>
      <c r="C220" s="526"/>
      <c r="D220" s="527"/>
      <c r="E220" s="63" t="b">
        <f t="shared" si="9"/>
        <v>1</v>
      </c>
      <c r="G220" s="523">
        <v>200</v>
      </c>
      <c r="H220" s="526"/>
      <c r="I220" s="527"/>
      <c r="J220" s="63" t="b">
        <f t="shared" si="10"/>
        <v>1</v>
      </c>
      <c r="L220" s="523">
        <v>200</v>
      </c>
      <c r="M220" s="526"/>
      <c r="N220" s="527"/>
      <c r="O220" s="63" t="b">
        <f t="shared" si="11"/>
        <v>1</v>
      </c>
      <c r="Q220" s="523">
        <v>200</v>
      </c>
      <c r="R220" s="526"/>
      <c r="T220" s="523">
        <v>200</v>
      </c>
      <c r="U220" s="526"/>
      <c r="W220" s="523">
        <v>200</v>
      </c>
      <c r="X220" s="526"/>
    </row>
    <row r="221" spans="2:24" x14ac:dyDescent="0.25">
      <c r="B221" s="523">
        <v>201</v>
      </c>
      <c r="C221" s="526"/>
      <c r="D221" s="527"/>
      <c r="E221" s="63" t="b">
        <f t="shared" si="9"/>
        <v>1</v>
      </c>
      <c r="G221" s="523">
        <v>201</v>
      </c>
      <c r="H221" s="526"/>
      <c r="I221" s="527"/>
      <c r="J221" s="63" t="b">
        <f t="shared" si="10"/>
        <v>1</v>
      </c>
      <c r="L221" s="523">
        <v>201</v>
      </c>
      <c r="M221" s="526"/>
      <c r="N221" s="527"/>
      <c r="O221" s="63" t="b">
        <f t="shared" si="11"/>
        <v>1</v>
      </c>
      <c r="Q221" s="523">
        <v>201</v>
      </c>
      <c r="R221" s="526"/>
      <c r="T221" s="523">
        <v>201</v>
      </c>
      <c r="U221" s="526"/>
      <c r="W221" s="523">
        <v>201</v>
      </c>
      <c r="X221" s="526"/>
    </row>
    <row r="222" spans="2:24" x14ac:dyDescent="0.25">
      <c r="B222" s="523">
        <v>202</v>
      </c>
      <c r="C222" s="526"/>
      <c r="D222" s="527"/>
      <c r="E222" s="63" t="b">
        <f t="shared" si="9"/>
        <v>1</v>
      </c>
      <c r="G222" s="523">
        <v>202</v>
      </c>
      <c r="H222" s="526"/>
      <c r="I222" s="527"/>
      <c r="J222" s="63" t="b">
        <f t="shared" si="10"/>
        <v>1</v>
      </c>
      <c r="L222" s="523">
        <v>202</v>
      </c>
      <c r="M222" s="526"/>
      <c r="N222" s="527"/>
      <c r="O222" s="63" t="b">
        <f t="shared" si="11"/>
        <v>1</v>
      </c>
      <c r="Q222" s="523">
        <v>202</v>
      </c>
      <c r="R222" s="526"/>
      <c r="T222" s="523">
        <v>202</v>
      </c>
      <c r="U222" s="526"/>
      <c r="W222" s="523">
        <v>202</v>
      </c>
      <c r="X222" s="526"/>
    </row>
    <row r="223" spans="2:24" x14ac:dyDescent="0.25">
      <c r="B223" s="523">
        <v>203</v>
      </c>
      <c r="C223" s="526"/>
      <c r="D223" s="527"/>
      <c r="E223" s="63" t="b">
        <f t="shared" si="9"/>
        <v>1</v>
      </c>
      <c r="G223" s="523">
        <v>203</v>
      </c>
      <c r="H223" s="526"/>
      <c r="I223" s="527"/>
      <c r="J223" s="63" t="b">
        <f t="shared" si="10"/>
        <v>1</v>
      </c>
      <c r="L223" s="523">
        <v>203</v>
      </c>
      <c r="M223" s="526"/>
      <c r="N223" s="527"/>
      <c r="O223" s="63" t="b">
        <f t="shared" si="11"/>
        <v>1</v>
      </c>
      <c r="Q223" s="523">
        <v>203</v>
      </c>
      <c r="R223" s="526"/>
      <c r="T223" s="523">
        <v>203</v>
      </c>
      <c r="U223" s="526"/>
      <c r="W223" s="523">
        <v>203</v>
      </c>
      <c r="X223" s="526"/>
    </row>
    <row r="224" spans="2:24" x14ac:dyDescent="0.25">
      <c r="B224" s="523">
        <v>204</v>
      </c>
      <c r="C224" s="526"/>
      <c r="D224" s="527"/>
      <c r="E224" s="63" t="b">
        <f t="shared" si="9"/>
        <v>1</v>
      </c>
      <c r="G224" s="523">
        <v>204</v>
      </c>
      <c r="H224" s="526"/>
      <c r="I224" s="527"/>
      <c r="J224" s="63" t="b">
        <f t="shared" si="10"/>
        <v>1</v>
      </c>
      <c r="L224" s="523">
        <v>204</v>
      </c>
      <c r="M224" s="526"/>
      <c r="N224" s="527"/>
      <c r="O224" s="63" t="b">
        <f t="shared" si="11"/>
        <v>1</v>
      </c>
      <c r="Q224" s="523">
        <v>204</v>
      </c>
      <c r="R224" s="526"/>
      <c r="T224" s="523">
        <v>204</v>
      </c>
      <c r="U224" s="526"/>
      <c r="W224" s="523">
        <v>204</v>
      </c>
      <c r="X224" s="526"/>
    </row>
    <row r="225" spans="2:24" x14ac:dyDescent="0.25">
      <c r="B225" s="523">
        <v>205</v>
      </c>
      <c r="C225" s="526"/>
      <c r="D225" s="527"/>
      <c r="E225" s="63" t="b">
        <f t="shared" si="9"/>
        <v>1</v>
      </c>
      <c r="G225" s="523">
        <v>205</v>
      </c>
      <c r="H225" s="526"/>
      <c r="I225" s="527"/>
      <c r="J225" s="63" t="b">
        <f t="shared" si="10"/>
        <v>1</v>
      </c>
      <c r="L225" s="523">
        <v>205</v>
      </c>
      <c r="M225" s="526"/>
      <c r="N225" s="527"/>
      <c r="O225" s="63" t="b">
        <f t="shared" si="11"/>
        <v>1</v>
      </c>
      <c r="Q225" s="523">
        <v>205</v>
      </c>
      <c r="R225" s="526"/>
      <c r="T225" s="523">
        <v>205</v>
      </c>
      <c r="U225" s="526"/>
      <c r="W225" s="523">
        <v>205</v>
      </c>
      <c r="X225" s="526"/>
    </row>
    <row r="226" spans="2:24" x14ac:dyDescent="0.25">
      <c r="B226" s="523">
        <v>206</v>
      </c>
      <c r="C226" s="526"/>
      <c r="D226" s="527"/>
      <c r="E226" s="63" t="b">
        <f t="shared" si="9"/>
        <v>1</v>
      </c>
      <c r="G226" s="523">
        <v>206</v>
      </c>
      <c r="H226" s="526"/>
      <c r="I226" s="527"/>
      <c r="J226" s="63" t="b">
        <f t="shared" si="10"/>
        <v>1</v>
      </c>
      <c r="L226" s="523">
        <v>206</v>
      </c>
      <c r="M226" s="526"/>
      <c r="N226" s="527"/>
      <c r="O226" s="63" t="b">
        <f t="shared" si="11"/>
        <v>1</v>
      </c>
      <c r="Q226" s="523">
        <v>206</v>
      </c>
      <c r="R226" s="526"/>
      <c r="T226" s="523">
        <v>206</v>
      </c>
      <c r="U226" s="526"/>
      <c r="W226" s="523">
        <v>206</v>
      </c>
      <c r="X226" s="526"/>
    </row>
    <row r="227" spans="2:24" x14ac:dyDescent="0.25">
      <c r="B227" s="523">
        <v>207</v>
      </c>
      <c r="C227" s="526"/>
      <c r="D227" s="527"/>
      <c r="E227" s="63" t="b">
        <f t="shared" si="9"/>
        <v>1</v>
      </c>
      <c r="G227" s="523">
        <v>207</v>
      </c>
      <c r="H227" s="526"/>
      <c r="I227" s="527"/>
      <c r="J227" s="63" t="b">
        <f t="shared" si="10"/>
        <v>1</v>
      </c>
      <c r="L227" s="523">
        <v>207</v>
      </c>
      <c r="M227" s="526"/>
      <c r="N227" s="527"/>
      <c r="O227" s="63" t="b">
        <f t="shared" si="11"/>
        <v>1</v>
      </c>
      <c r="Q227" s="523">
        <v>207</v>
      </c>
      <c r="R227" s="526"/>
      <c r="T227" s="523">
        <v>207</v>
      </c>
      <c r="U227" s="526"/>
      <c r="W227" s="523">
        <v>207</v>
      </c>
      <c r="X227" s="526"/>
    </row>
    <row r="228" spans="2:24" x14ac:dyDescent="0.25">
      <c r="B228" s="523">
        <v>208</v>
      </c>
      <c r="C228" s="526"/>
      <c r="D228" s="527"/>
      <c r="E228" s="63" t="b">
        <f t="shared" si="9"/>
        <v>1</v>
      </c>
      <c r="G228" s="523">
        <v>208</v>
      </c>
      <c r="H228" s="526"/>
      <c r="I228" s="527"/>
      <c r="J228" s="63" t="b">
        <f t="shared" si="10"/>
        <v>1</v>
      </c>
      <c r="L228" s="523">
        <v>208</v>
      </c>
      <c r="M228" s="526"/>
      <c r="N228" s="527"/>
      <c r="O228" s="63" t="b">
        <f t="shared" si="11"/>
        <v>1</v>
      </c>
      <c r="Q228" s="523">
        <v>208</v>
      </c>
      <c r="R228" s="526"/>
      <c r="T228" s="523">
        <v>208</v>
      </c>
      <c r="U228" s="526"/>
      <c r="W228" s="523">
        <v>208</v>
      </c>
      <c r="X228" s="526"/>
    </row>
    <row r="229" spans="2:24" x14ac:dyDescent="0.25">
      <c r="B229" s="523">
        <v>209</v>
      </c>
      <c r="C229" s="526"/>
      <c r="D229" s="527"/>
      <c r="E229" s="63" t="b">
        <f t="shared" si="9"/>
        <v>1</v>
      </c>
      <c r="G229" s="523">
        <v>209</v>
      </c>
      <c r="H229" s="526"/>
      <c r="I229" s="527"/>
      <c r="J229" s="63" t="b">
        <f t="shared" si="10"/>
        <v>1</v>
      </c>
      <c r="L229" s="523">
        <v>209</v>
      </c>
      <c r="M229" s="526"/>
      <c r="N229" s="527"/>
      <c r="O229" s="63" t="b">
        <f t="shared" si="11"/>
        <v>1</v>
      </c>
      <c r="Q229" s="523">
        <v>209</v>
      </c>
      <c r="R229" s="526"/>
      <c r="T229" s="523">
        <v>209</v>
      </c>
      <c r="U229" s="526"/>
      <c r="W229" s="523">
        <v>209</v>
      </c>
      <c r="X229" s="526"/>
    </row>
    <row r="230" spans="2:24" x14ac:dyDescent="0.25">
      <c r="B230" s="523">
        <v>210</v>
      </c>
      <c r="C230" s="526"/>
      <c r="D230" s="527"/>
      <c r="E230" s="63" t="b">
        <f t="shared" si="9"/>
        <v>1</v>
      </c>
      <c r="G230" s="523">
        <v>210</v>
      </c>
      <c r="H230" s="526"/>
      <c r="I230" s="527"/>
      <c r="J230" s="63" t="b">
        <f t="shared" si="10"/>
        <v>1</v>
      </c>
      <c r="L230" s="523">
        <v>210</v>
      </c>
      <c r="M230" s="526"/>
      <c r="N230" s="527"/>
      <c r="O230" s="63" t="b">
        <f t="shared" si="11"/>
        <v>1</v>
      </c>
      <c r="Q230" s="523">
        <v>210</v>
      </c>
      <c r="R230" s="526"/>
      <c r="T230" s="523">
        <v>210</v>
      </c>
      <c r="U230" s="526"/>
      <c r="W230" s="523">
        <v>210</v>
      </c>
      <c r="X230" s="526"/>
    </row>
    <row r="231" spans="2:24" x14ac:dyDescent="0.25">
      <c r="B231" s="523">
        <v>211</v>
      </c>
      <c r="C231" s="526"/>
      <c r="D231" s="527"/>
      <c r="E231" s="63" t="b">
        <f t="shared" si="9"/>
        <v>1</v>
      </c>
      <c r="G231" s="523">
        <v>211</v>
      </c>
      <c r="H231" s="526"/>
      <c r="I231" s="527"/>
      <c r="J231" s="63" t="b">
        <f t="shared" si="10"/>
        <v>1</v>
      </c>
      <c r="L231" s="523">
        <v>211</v>
      </c>
      <c r="M231" s="526"/>
      <c r="N231" s="527"/>
      <c r="O231" s="63" t="b">
        <f t="shared" si="11"/>
        <v>1</v>
      </c>
      <c r="Q231" s="523">
        <v>211</v>
      </c>
      <c r="R231" s="526"/>
      <c r="T231" s="523">
        <v>211</v>
      </c>
      <c r="U231" s="526"/>
      <c r="W231" s="523">
        <v>211</v>
      </c>
      <c r="X231" s="526"/>
    </row>
    <row r="232" spans="2:24" x14ac:dyDescent="0.25">
      <c r="B232" s="523">
        <v>212</v>
      </c>
      <c r="C232" s="526"/>
      <c r="D232" s="527"/>
      <c r="E232" s="63" t="b">
        <f t="shared" si="9"/>
        <v>1</v>
      </c>
      <c r="G232" s="523">
        <v>212</v>
      </c>
      <c r="H232" s="526"/>
      <c r="I232" s="527"/>
      <c r="J232" s="63" t="b">
        <f t="shared" si="10"/>
        <v>1</v>
      </c>
      <c r="L232" s="523">
        <v>212</v>
      </c>
      <c r="M232" s="526"/>
      <c r="N232" s="527"/>
      <c r="O232" s="63" t="b">
        <f t="shared" si="11"/>
        <v>1</v>
      </c>
      <c r="Q232" s="523">
        <v>212</v>
      </c>
      <c r="R232" s="526"/>
      <c r="T232" s="523">
        <v>212</v>
      </c>
      <c r="U232" s="526"/>
      <c r="W232" s="523">
        <v>212</v>
      </c>
      <c r="X232" s="526"/>
    </row>
    <row r="233" spans="2:24" x14ac:dyDescent="0.25">
      <c r="B233" s="523">
        <v>213</v>
      </c>
      <c r="C233" s="526"/>
      <c r="D233" s="527"/>
      <c r="E233" s="63" t="b">
        <f t="shared" si="9"/>
        <v>1</v>
      </c>
      <c r="G233" s="523">
        <v>213</v>
      </c>
      <c r="H233" s="526"/>
      <c r="I233" s="527"/>
      <c r="J233" s="63" t="b">
        <f t="shared" si="10"/>
        <v>1</v>
      </c>
      <c r="L233" s="523">
        <v>213</v>
      </c>
      <c r="M233" s="526"/>
      <c r="N233" s="527"/>
      <c r="O233" s="63" t="b">
        <f t="shared" si="11"/>
        <v>1</v>
      </c>
      <c r="Q233" s="523">
        <v>213</v>
      </c>
      <c r="R233" s="526"/>
      <c r="T233" s="523">
        <v>213</v>
      </c>
      <c r="U233" s="526"/>
      <c r="W233" s="523">
        <v>213</v>
      </c>
      <c r="X233" s="526"/>
    </row>
    <row r="234" spans="2:24" x14ac:dyDescent="0.25">
      <c r="B234" s="523">
        <v>214</v>
      </c>
      <c r="C234" s="526"/>
      <c r="D234" s="527"/>
      <c r="E234" s="63" t="b">
        <f t="shared" si="9"/>
        <v>1</v>
      </c>
      <c r="G234" s="523">
        <v>214</v>
      </c>
      <c r="H234" s="526"/>
      <c r="I234" s="527"/>
      <c r="J234" s="63" t="b">
        <f t="shared" si="10"/>
        <v>1</v>
      </c>
      <c r="L234" s="523">
        <v>214</v>
      </c>
      <c r="M234" s="526"/>
      <c r="N234" s="527"/>
      <c r="O234" s="63" t="b">
        <f t="shared" si="11"/>
        <v>1</v>
      </c>
      <c r="Q234" s="523">
        <v>214</v>
      </c>
      <c r="R234" s="526"/>
      <c r="T234" s="523">
        <v>214</v>
      </c>
      <c r="U234" s="526"/>
      <c r="W234" s="523">
        <v>214</v>
      </c>
      <c r="X234" s="526"/>
    </row>
    <row r="235" spans="2:24" x14ac:dyDescent="0.25">
      <c r="B235" s="523">
        <v>215</v>
      </c>
      <c r="C235" s="526"/>
      <c r="D235" s="527"/>
      <c r="E235" s="63" t="b">
        <f t="shared" si="9"/>
        <v>1</v>
      </c>
      <c r="G235" s="523">
        <v>215</v>
      </c>
      <c r="H235" s="526"/>
      <c r="I235" s="527"/>
      <c r="J235" s="63" t="b">
        <f t="shared" si="10"/>
        <v>1</v>
      </c>
      <c r="L235" s="523">
        <v>215</v>
      </c>
      <c r="M235" s="526"/>
      <c r="N235" s="527"/>
      <c r="O235" s="63" t="b">
        <f t="shared" si="11"/>
        <v>1</v>
      </c>
      <c r="Q235" s="523">
        <v>215</v>
      </c>
      <c r="R235" s="526"/>
      <c r="T235" s="523">
        <v>215</v>
      </c>
      <c r="U235" s="526"/>
      <c r="W235" s="523">
        <v>215</v>
      </c>
      <c r="X235" s="526"/>
    </row>
    <row r="236" spans="2:24" x14ac:dyDescent="0.25">
      <c r="B236" s="523">
        <v>216</v>
      </c>
      <c r="C236" s="526"/>
      <c r="D236" s="527"/>
      <c r="E236" s="63" t="b">
        <f t="shared" si="9"/>
        <v>1</v>
      </c>
      <c r="G236" s="523">
        <v>216</v>
      </c>
      <c r="H236" s="526"/>
      <c r="I236" s="527"/>
      <c r="J236" s="63" t="b">
        <f t="shared" si="10"/>
        <v>1</v>
      </c>
      <c r="L236" s="523">
        <v>216</v>
      </c>
      <c r="M236" s="526"/>
      <c r="N236" s="527"/>
      <c r="O236" s="63" t="b">
        <f t="shared" si="11"/>
        <v>1</v>
      </c>
      <c r="Q236" s="523">
        <v>216</v>
      </c>
      <c r="R236" s="526"/>
      <c r="T236" s="523">
        <v>216</v>
      </c>
      <c r="U236" s="526"/>
      <c r="W236" s="523">
        <v>216</v>
      </c>
      <c r="X236" s="526"/>
    </row>
    <row r="237" spans="2:24" x14ac:dyDescent="0.25">
      <c r="B237" s="523">
        <v>217</v>
      </c>
      <c r="C237" s="526"/>
      <c r="D237" s="527"/>
      <c r="E237" s="63" t="b">
        <f t="shared" si="9"/>
        <v>1</v>
      </c>
      <c r="G237" s="523">
        <v>217</v>
      </c>
      <c r="H237" s="526"/>
      <c r="I237" s="527"/>
      <c r="J237" s="63" t="b">
        <f t="shared" si="10"/>
        <v>1</v>
      </c>
      <c r="L237" s="523">
        <v>217</v>
      </c>
      <c r="M237" s="526"/>
      <c r="N237" s="527"/>
      <c r="O237" s="63" t="b">
        <f t="shared" si="11"/>
        <v>1</v>
      </c>
      <c r="Q237" s="523">
        <v>217</v>
      </c>
      <c r="R237" s="526"/>
      <c r="T237" s="523">
        <v>217</v>
      </c>
      <c r="U237" s="526"/>
      <c r="W237" s="523">
        <v>217</v>
      </c>
      <c r="X237" s="526"/>
    </row>
    <row r="238" spans="2:24" x14ac:dyDescent="0.25">
      <c r="B238" s="523">
        <v>218</v>
      </c>
      <c r="C238" s="526"/>
      <c r="D238" s="527"/>
      <c r="E238" s="63" t="b">
        <f t="shared" si="9"/>
        <v>1</v>
      </c>
      <c r="G238" s="523">
        <v>218</v>
      </c>
      <c r="H238" s="526"/>
      <c r="I238" s="527"/>
      <c r="J238" s="63" t="b">
        <f t="shared" si="10"/>
        <v>1</v>
      </c>
      <c r="L238" s="523">
        <v>218</v>
      </c>
      <c r="M238" s="526"/>
      <c r="N238" s="527"/>
      <c r="O238" s="63" t="b">
        <f t="shared" si="11"/>
        <v>1</v>
      </c>
      <c r="Q238" s="523">
        <v>218</v>
      </c>
      <c r="R238" s="526"/>
      <c r="T238" s="523">
        <v>218</v>
      </c>
      <c r="U238" s="526"/>
      <c r="W238" s="523">
        <v>218</v>
      </c>
      <c r="X238" s="526"/>
    </row>
    <row r="239" spans="2:24" x14ac:dyDescent="0.25">
      <c r="B239" s="523">
        <v>219</v>
      </c>
      <c r="C239" s="526"/>
      <c r="D239" s="527"/>
      <c r="E239" s="63" t="b">
        <f t="shared" si="9"/>
        <v>1</v>
      </c>
      <c r="G239" s="523">
        <v>219</v>
      </c>
      <c r="H239" s="526"/>
      <c r="I239" s="527"/>
      <c r="J239" s="63" t="b">
        <f t="shared" si="10"/>
        <v>1</v>
      </c>
      <c r="L239" s="523">
        <v>219</v>
      </c>
      <c r="M239" s="526"/>
      <c r="N239" s="527"/>
      <c r="O239" s="63" t="b">
        <f t="shared" si="11"/>
        <v>1</v>
      </c>
      <c r="Q239" s="523">
        <v>219</v>
      </c>
      <c r="R239" s="526"/>
      <c r="T239" s="523">
        <v>219</v>
      </c>
      <c r="U239" s="526"/>
      <c r="W239" s="523">
        <v>219</v>
      </c>
      <c r="X239" s="526"/>
    </row>
    <row r="240" spans="2:24" x14ac:dyDescent="0.25">
      <c r="B240" s="523">
        <v>220</v>
      </c>
      <c r="C240" s="526"/>
      <c r="D240" s="527"/>
      <c r="E240" s="63" t="b">
        <f t="shared" si="9"/>
        <v>1</v>
      </c>
      <c r="G240" s="523">
        <v>220</v>
      </c>
      <c r="H240" s="526"/>
      <c r="I240" s="527"/>
      <c r="J240" s="63" t="b">
        <f t="shared" si="10"/>
        <v>1</v>
      </c>
      <c r="L240" s="523">
        <v>220</v>
      </c>
      <c r="M240" s="526"/>
      <c r="N240" s="527"/>
      <c r="O240" s="63" t="b">
        <f t="shared" si="11"/>
        <v>1</v>
      </c>
      <c r="Q240" s="523">
        <v>220</v>
      </c>
      <c r="R240" s="526"/>
      <c r="T240" s="523">
        <v>220</v>
      </c>
      <c r="U240" s="526"/>
      <c r="W240" s="523">
        <v>220</v>
      </c>
      <c r="X240" s="526"/>
    </row>
    <row r="241" spans="2:24" x14ac:dyDescent="0.25">
      <c r="B241" s="523">
        <v>221</v>
      </c>
      <c r="C241" s="526"/>
      <c r="D241" s="527"/>
      <c r="E241" s="63" t="b">
        <f t="shared" si="9"/>
        <v>1</v>
      </c>
      <c r="G241" s="523">
        <v>221</v>
      </c>
      <c r="H241" s="526"/>
      <c r="I241" s="527"/>
      <c r="J241" s="63" t="b">
        <f t="shared" si="10"/>
        <v>1</v>
      </c>
      <c r="L241" s="523">
        <v>221</v>
      </c>
      <c r="M241" s="526"/>
      <c r="N241" s="527"/>
      <c r="O241" s="63" t="b">
        <f t="shared" si="11"/>
        <v>1</v>
      </c>
      <c r="Q241" s="523">
        <v>221</v>
      </c>
      <c r="R241" s="526"/>
      <c r="T241" s="523">
        <v>221</v>
      </c>
      <c r="U241" s="526"/>
      <c r="W241" s="523">
        <v>221</v>
      </c>
      <c r="X241" s="526"/>
    </row>
    <row r="242" spans="2:24" x14ac:dyDescent="0.25">
      <c r="B242" s="523">
        <v>222</v>
      </c>
      <c r="C242" s="526"/>
      <c r="D242" s="527"/>
      <c r="E242" s="63" t="b">
        <f t="shared" si="9"/>
        <v>1</v>
      </c>
      <c r="G242" s="523">
        <v>222</v>
      </c>
      <c r="H242" s="526"/>
      <c r="I242" s="527"/>
      <c r="J242" s="63" t="b">
        <f t="shared" si="10"/>
        <v>1</v>
      </c>
      <c r="L242" s="523">
        <v>222</v>
      </c>
      <c r="M242" s="526"/>
      <c r="N242" s="527"/>
      <c r="O242" s="63" t="b">
        <f t="shared" si="11"/>
        <v>1</v>
      </c>
      <c r="Q242" s="523">
        <v>222</v>
      </c>
      <c r="R242" s="526"/>
      <c r="T242" s="523">
        <v>222</v>
      </c>
      <c r="U242" s="526"/>
      <c r="W242" s="523">
        <v>222</v>
      </c>
      <c r="X242" s="526"/>
    </row>
    <row r="243" spans="2:24" x14ac:dyDescent="0.25">
      <c r="B243" s="523">
        <v>223</v>
      </c>
      <c r="C243" s="526"/>
      <c r="D243" s="527"/>
      <c r="E243" s="63" t="b">
        <f t="shared" si="9"/>
        <v>1</v>
      </c>
      <c r="G243" s="523">
        <v>223</v>
      </c>
      <c r="H243" s="526"/>
      <c r="I243" s="527"/>
      <c r="J243" s="63" t="b">
        <f t="shared" si="10"/>
        <v>1</v>
      </c>
      <c r="L243" s="523">
        <v>223</v>
      </c>
      <c r="M243" s="526"/>
      <c r="N243" s="527"/>
      <c r="O243" s="63" t="b">
        <f t="shared" si="11"/>
        <v>1</v>
      </c>
      <c r="Q243" s="523">
        <v>223</v>
      </c>
      <c r="R243" s="526"/>
      <c r="T243" s="523">
        <v>223</v>
      </c>
      <c r="U243" s="526"/>
      <c r="W243" s="523">
        <v>223</v>
      </c>
      <c r="X243" s="526"/>
    </row>
    <row r="244" spans="2:24" x14ac:dyDescent="0.25">
      <c r="B244" s="523">
        <v>224</v>
      </c>
      <c r="C244" s="526"/>
      <c r="D244" s="527"/>
      <c r="E244" s="63" t="b">
        <f t="shared" si="9"/>
        <v>1</v>
      </c>
      <c r="G244" s="523">
        <v>224</v>
      </c>
      <c r="H244" s="526"/>
      <c r="I244" s="527"/>
      <c r="J244" s="63" t="b">
        <f t="shared" si="10"/>
        <v>1</v>
      </c>
      <c r="L244" s="523">
        <v>224</v>
      </c>
      <c r="M244" s="526"/>
      <c r="N244" s="527"/>
      <c r="O244" s="63" t="b">
        <f t="shared" si="11"/>
        <v>1</v>
      </c>
      <c r="Q244" s="523">
        <v>224</v>
      </c>
      <c r="R244" s="526"/>
      <c r="T244" s="523">
        <v>224</v>
      </c>
      <c r="U244" s="526"/>
      <c r="W244" s="523">
        <v>224</v>
      </c>
      <c r="X244" s="526"/>
    </row>
    <row r="245" spans="2:24" x14ac:dyDescent="0.25">
      <c r="B245" s="523">
        <v>225</v>
      </c>
      <c r="C245" s="526"/>
      <c r="D245" s="527"/>
      <c r="E245" s="63" t="b">
        <f t="shared" si="9"/>
        <v>1</v>
      </c>
      <c r="G245" s="523">
        <v>225</v>
      </c>
      <c r="H245" s="526"/>
      <c r="I245" s="527"/>
      <c r="J245" s="63" t="b">
        <f t="shared" si="10"/>
        <v>1</v>
      </c>
      <c r="L245" s="523">
        <v>225</v>
      </c>
      <c r="M245" s="526"/>
      <c r="N245" s="527"/>
      <c r="O245" s="63" t="b">
        <f t="shared" si="11"/>
        <v>1</v>
      </c>
      <c r="Q245" s="523">
        <v>225</v>
      </c>
      <c r="R245" s="526"/>
      <c r="T245" s="523">
        <v>225</v>
      </c>
      <c r="U245" s="526"/>
      <c r="W245" s="523">
        <v>225</v>
      </c>
      <c r="X245" s="526"/>
    </row>
    <row r="246" spans="2:24" x14ac:dyDescent="0.25">
      <c r="B246" s="523">
        <v>226</v>
      </c>
      <c r="C246" s="526"/>
      <c r="D246" s="527"/>
      <c r="E246" s="63" t="b">
        <f t="shared" si="9"/>
        <v>1</v>
      </c>
      <c r="G246" s="523">
        <v>226</v>
      </c>
      <c r="H246" s="526"/>
      <c r="I246" s="527"/>
      <c r="J246" s="63" t="b">
        <f t="shared" si="10"/>
        <v>1</v>
      </c>
      <c r="L246" s="523">
        <v>226</v>
      </c>
      <c r="M246" s="526"/>
      <c r="N246" s="527"/>
      <c r="O246" s="63" t="b">
        <f t="shared" si="11"/>
        <v>1</v>
      </c>
      <c r="Q246" s="523">
        <v>226</v>
      </c>
      <c r="R246" s="526"/>
      <c r="T246" s="523">
        <v>226</v>
      </c>
      <c r="U246" s="526"/>
      <c r="W246" s="523">
        <v>226</v>
      </c>
      <c r="X246" s="526"/>
    </row>
    <row r="247" spans="2:24" x14ac:dyDescent="0.25">
      <c r="B247" s="523">
        <v>227</v>
      </c>
      <c r="C247" s="526"/>
      <c r="D247" s="527"/>
      <c r="E247" s="63" t="b">
        <f t="shared" si="9"/>
        <v>1</v>
      </c>
      <c r="G247" s="523">
        <v>227</v>
      </c>
      <c r="H247" s="526"/>
      <c r="I247" s="527"/>
      <c r="J247" s="63" t="b">
        <f t="shared" si="10"/>
        <v>1</v>
      </c>
      <c r="L247" s="523">
        <v>227</v>
      </c>
      <c r="M247" s="526"/>
      <c r="N247" s="527"/>
      <c r="O247" s="63" t="b">
        <f t="shared" si="11"/>
        <v>1</v>
      </c>
      <c r="Q247" s="523">
        <v>227</v>
      </c>
      <c r="R247" s="526"/>
      <c r="T247" s="523">
        <v>227</v>
      </c>
      <c r="U247" s="526"/>
      <c r="W247" s="523">
        <v>227</v>
      </c>
      <c r="X247" s="526"/>
    </row>
    <row r="248" spans="2:24" x14ac:dyDescent="0.25">
      <c r="B248" s="523">
        <v>228</v>
      </c>
      <c r="C248" s="526"/>
      <c r="D248" s="527"/>
      <c r="E248" s="63" t="b">
        <f t="shared" si="9"/>
        <v>1</v>
      </c>
      <c r="G248" s="523">
        <v>228</v>
      </c>
      <c r="H248" s="526"/>
      <c r="I248" s="527"/>
      <c r="J248" s="63" t="b">
        <f t="shared" si="10"/>
        <v>1</v>
      </c>
      <c r="L248" s="523">
        <v>228</v>
      </c>
      <c r="M248" s="526"/>
      <c r="N248" s="527"/>
      <c r="O248" s="63" t="b">
        <f t="shared" si="11"/>
        <v>1</v>
      </c>
      <c r="Q248" s="523">
        <v>228</v>
      </c>
      <c r="R248" s="526"/>
      <c r="T248" s="523">
        <v>228</v>
      </c>
      <c r="U248" s="526"/>
      <c r="W248" s="523">
        <v>228</v>
      </c>
      <c r="X248" s="526"/>
    </row>
    <row r="249" spans="2:24" x14ac:dyDescent="0.25">
      <c r="B249" s="523">
        <v>229</v>
      </c>
      <c r="C249" s="526"/>
      <c r="D249" s="527"/>
      <c r="E249" s="63" t="b">
        <f t="shared" si="9"/>
        <v>1</v>
      </c>
      <c r="G249" s="523">
        <v>229</v>
      </c>
      <c r="H249" s="526"/>
      <c r="I249" s="527"/>
      <c r="J249" s="63" t="b">
        <f t="shared" si="10"/>
        <v>1</v>
      </c>
      <c r="L249" s="523">
        <v>229</v>
      </c>
      <c r="M249" s="526"/>
      <c r="N249" s="527"/>
      <c r="O249" s="63" t="b">
        <f t="shared" si="11"/>
        <v>1</v>
      </c>
      <c r="Q249" s="523">
        <v>229</v>
      </c>
      <c r="R249" s="526"/>
      <c r="T249" s="523">
        <v>229</v>
      </c>
      <c r="U249" s="526"/>
      <c r="W249" s="523">
        <v>229</v>
      </c>
      <c r="X249" s="526"/>
    </row>
    <row r="250" spans="2:24" x14ac:dyDescent="0.25">
      <c r="B250" s="523">
        <v>230</v>
      </c>
      <c r="C250" s="526"/>
      <c r="D250" s="527"/>
      <c r="E250" s="63" t="b">
        <f t="shared" si="9"/>
        <v>1</v>
      </c>
      <c r="G250" s="523">
        <v>230</v>
      </c>
      <c r="H250" s="526"/>
      <c r="I250" s="527"/>
      <c r="J250" s="63" t="b">
        <f t="shared" si="10"/>
        <v>1</v>
      </c>
      <c r="L250" s="523">
        <v>230</v>
      </c>
      <c r="M250" s="526"/>
      <c r="N250" s="527"/>
      <c r="O250" s="63" t="b">
        <f t="shared" si="11"/>
        <v>1</v>
      </c>
      <c r="Q250" s="523">
        <v>230</v>
      </c>
      <c r="R250" s="526"/>
      <c r="T250" s="523">
        <v>230</v>
      </c>
      <c r="U250" s="526"/>
      <c r="W250" s="523">
        <v>230</v>
      </c>
      <c r="X250" s="526"/>
    </row>
    <row r="251" spans="2:24" x14ac:dyDescent="0.25">
      <c r="B251" s="523">
        <v>231</v>
      </c>
      <c r="C251" s="526"/>
      <c r="D251" s="527"/>
      <c r="E251" s="63" t="b">
        <f t="shared" si="9"/>
        <v>1</v>
      </c>
      <c r="G251" s="523">
        <v>231</v>
      </c>
      <c r="H251" s="526"/>
      <c r="I251" s="527"/>
      <c r="J251" s="63" t="b">
        <f t="shared" si="10"/>
        <v>1</v>
      </c>
      <c r="L251" s="523">
        <v>231</v>
      </c>
      <c r="M251" s="526"/>
      <c r="N251" s="527"/>
      <c r="O251" s="63" t="b">
        <f t="shared" si="11"/>
        <v>1</v>
      </c>
      <c r="Q251" s="523">
        <v>231</v>
      </c>
      <c r="R251" s="526"/>
      <c r="T251" s="523">
        <v>231</v>
      </c>
      <c r="U251" s="526"/>
      <c r="W251" s="523">
        <v>231</v>
      </c>
      <c r="X251" s="526"/>
    </row>
    <row r="252" spans="2:24" x14ac:dyDescent="0.25">
      <c r="B252" s="523">
        <v>232</v>
      </c>
      <c r="C252" s="526"/>
      <c r="D252" s="527"/>
      <c r="E252" s="63" t="b">
        <f t="shared" si="9"/>
        <v>1</v>
      </c>
      <c r="G252" s="523">
        <v>232</v>
      </c>
      <c r="H252" s="526"/>
      <c r="I252" s="527"/>
      <c r="J252" s="63" t="b">
        <f t="shared" si="10"/>
        <v>1</v>
      </c>
      <c r="L252" s="523">
        <v>232</v>
      </c>
      <c r="M252" s="526"/>
      <c r="N252" s="527"/>
      <c r="O252" s="63" t="b">
        <f t="shared" si="11"/>
        <v>1</v>
      </c>
      <c r="Q252" s="523">
        <v>232</v>
      </c>
      <c r="R252" s="526"/>
      <c r="T252" s="523">
        <v>232</v>
      </c>
      <c r="U252" s="526"/>
      <c r="W252" s="523">
        <v>232</v>
      </c>
      <c r="X252" s="526"/>
    </row>
    <row r="253" spans="2:24" x14ac:dyDescent="0.25">
      <c r="B253" s="523">
        <v>233</v>
      </c>
      <c r="C253" s="526"/>
      <c r="D253" s="527"/>
      <c r="E253" s="63" t="b">
        <f t="shared" si="9"/>
        <v>1</v>
      </c>
      <c r="G253" s="523">
        <v>233</v>
      </c>
      <c r="H253" s="526"/>
      <c r="I253" s="527"/>
      <c r="J253" s="63" t="b">
        <f t="shared" si="10"/>
        <v>1</v>
      </c>
      <c r="L253" s="523">
        <v>233</v>
      </c>
      <c r="M253" s="526"/>
      <c r="N253" s="527"/>
      <c r="O253" s="63" t="b">
        <f t="shared" si="11"/>
        <v>1</v>
      </c>
      <c r="Q253" s="523">
        <v>233</v>
      </c>
      <c r="R253" s="526"/>
      <c r="T253" s="523">
        <v>233</v>
      </c>
      <c r="U253" s="526"/>
      <c r="W253" s="523">
        <v>233</v>
      </c>
      <c r="X253" s="526"/>
    </row>
    <row r="254" spans="2:24" x14ac:dyDescent="0.25">
      <c r="B254" s="523">
        <v>234</v>
      </c>
      <c r="C254" s="526"/>
      <c r="D254" s="527"/>
      <c r="E254" s="63" t="b">
        <f t="shared" si="9"/>
        <v>1</v>
      </c>
      <c r="G254" s="523">
        <v>234</v>
      </c>
      <c r="H254" s="526"/>
      <c r="I254" s="527"/>
      <c r="J254" s="63" t="b">
        <f t="shared" si="10"/>
        <v>1</v>
      </c>
      <c r="L254" s="523">
        <v>234</v>
      </c>
      <c r="M254" s="526"/>
      <c r="N254" s="527"/>
      <c r="O254" s="63" t="b">
        <f t="shared" si="11"/>
        <v>1</v>
      </c>
      <c r="Q254" s="523">
        <v>234</v>
      </c>
      <c r="R254" s="526"/>
      <c r="T254" s="523">
        <v>234</v>
      </c>
      <c r="U254" s="526"/>
      <c r="W254" s="523">
        <v>234</v>
      </c>
      <c r="X254" s="526"/>
    </row>
    <row r="255" spans="2:24" x14ac:dyDescent="0.25">
      <c r="B255" s="523">
        <v>235</v>
      </c>
      <c r="C255" s="526"/>
      <c r="D255" s="527"/>
      <c r="E255" s="63" t="b">
        <f t="shared" si="9"/>
        <v>1</v>
      </c>
      <c r="G255" s="523">
        <v>235</v>
      </c>
      <c r="H255" s="526"/>
      <c r="I255" s="527"/>
      <c r="J255" s="63" t="b">
        <f t="shared" si="10"/>
        <v>1</v>
      </c>
      <c r="L255" s="523">
        <v>235</v>
      </c>
      <c r="M255" s="526"/>
      <c r="N255" s="527"/>
      <c r="O255" s="63" t="b">
        <f t="shared" si="11"/>
        <v>1</v>
      </c>
      <c r="Q255" s="523">
        <v>235</v>
      </c>
      <c r="R255" s="526"/>
      <c r="T255" s="523">
        <v>235</v>
      </c>
      <c r="U255" s="526"/>
      <c r="W255" s="523">
        <v>235</v>
      </c>
      <c r="X255" s="526"/>
    </row>
    <row r="256" spans="2:24" x14ac:dyDescent="0.25">
      <c r="B256" s="523">
        <v>236</v>
      </c>
      <c r="C256" s="526"/>
      <c r="D256" s="527"/>
      <c r="E256" s="63" t="b">
        <f t="shared" si="9"/>
        <v>1</v>
      </c>
      <c r="G256" s="523">
        <v>236</v>
      </c>
      <c r="H256" s="526"/>
      <c r="I256" s="527"/>
      <c r="J256" s="63" t="b">
        <f t="shared" si="10"/>
        <v>1</v>
      </c>
      <c r="L256" s="523">
        <v>236</v>
      </c>
      <c r="M256" s="526"/>
      <c r="N256" s="527"/>
      <c r="O256" s="63" t="b">
        <f t="shared" si="11"/>
        <v>1</v>
      </c>
      <c r="Q256" s="523">
        <v>236</v>
      </c>
      <c r="R256" s="526"/>
      <c r="T256" s="523">
        <v>236</v>
      </c>
      <c r="U256" s="526"/>
      <c r="W256" s="523">
        <v>236</v>
      </c>
      <c r="X256" s="526"/>
    </row>
    <row r="257" spans="2:24" x14ac:dyDescent="0.25">
      <c r="B257" s="523">
        <v>237</v>
      </c>
      <c r="C257" s="526"/>
      <c r="D257" s="527"/>
      <c r="E257" s="63" t="b">
        <f t="shared" si="9"/>
        <v>1</v>
      </c>
      <c r="G257" s="523">
        <v>237</v>
      </c>
      <c r="H257" s="526"/>
      <c r="I257" s="527"/>
      <c r="J257" s="63" t="b">
        <f t="shared" si="10"/>
        <v>1</v>
      </c>
      <c r="L257" s="523">
        <v>237</v>
      </c>
      <c r="M257" s="526"/>
      <c r="N257" s="527"/>
      <c r="O257" s="63" t="b">
        <f t="shared" si="11"/>
        <v>1</v>
      </c>
      <c r="Q257" s="523">
        <v>237</v>
      </c>
      <c r="R257" s="526"/>
      <c r="T257" s="523">
        <v>237</v>
      </c>
      <c r="U257" s="526"/>
      <c r="W257" s="523">
        <v>237</v>
      </c>
      <c r="X257" s="526"/>
    </row>
    <row r="258" spans="2:24" x14ac:dyDescent="0.25">
      <c r="B258" s="523">
        <v>238</v>
      </c>
      <c r="C258" s="526"/>
      <c r="D258" s="527"/>
      <c r="E258" s="63" t="b">
        <f t="shared" si="9"/>
        <v>1</v>
      </c>
      <c r="G258" s="523">
        <v>238</v>
      </c>
      <c r="H258" s="526"/>
      <c r="I258" s="527"/>
      <c r="J258" s="63" t="b">
        <f t="shared" si="10"/>
        <v>1</v>
      </c>
      <c r="L258" s="523">
        <v>238</v>
      </c>
      <c r="M258" s="526"/>
      <c r="N258" s="527"/>
      <c r="O258" s="63" t="b">
        <f t="shared" si="11"/>
        <v>1</v>
      </c>
      <c r="Q258" s="523">
        <v>238</v>
      </c>
      <c r="R258" s="526"/>
      <c r="T258" s="523">
        <v>238</v>
      </c>
      <c r="U258" s="526"/>
      <c r="W258" s="523">
        <v>238</v>
      </c>
      <c r="X258" s="526"/>
    </row>
    <row r="259" spans="2:24" x14ac:dyDescent="0.25">
      <c r="B259" s="523">
        <v>239</v>
      </c>
      <c r="C259" s="526"/>
      <c r="D259" s="527"/>
      <c r="E259" s="63" t="b">
        <f t="shared" si="9"/>
        <v>1</v>
      </c>
      <c r="G259" s="523">
        <v>239</v>
      </c>
      <c r="H259" s="526"/>
      <c r="I259" s="527"/>
      <c r="J259" s="63" t="b">
        <f t="shared" si="10"/>
        <v>1</v>
      </c>
      <c r="L259" s="523">
        <v>239</v>
      </c>
      <c r="M259" s="526"/>
      <c r="N259" s="527"/>
      <c r="O259" s="63" t="b">
        <f t="shared" si="11"/>
        <v>1</v>
      </c>
      <c r="Q259" s="523">
        <v>239</v>
      </c>
      <c r="R259" s="526"/>
      <c r="T259" s="523">
        <v>239</v>
      </c>
      <c r="U259" s="526"/>
      <c r="W259" s="523">
        <v>239</v>
      </c>
      <c r="X259" s="526"/>
    </row>
    <row r="260" spans="2:24" x14ac:dyDescent="0.25">
      <c r="B260" s="523">
        <v>240</v>
      </c>
      <c r="C260" s="526"/>
      <c r="D260" s="527"/>
      <c r="E260" s="63" t="b">
        <f t="shared" si="9"/>
        <v>1</v>
      </c>
      <c r="G260" s="523">
        <v>240</v>
      </c>
      <c r="H260" s="526"/>
      <c r="I260" s="527"/>
      <c r="J260" s="63" t="b">
        <f t="shared" si="10"/>
        <v>1</v>
      </c>
      <c r="L260" s="523">
        <v>240</v>
      </c>
      <c r="M260" s="526"/>
      <c r="N260" s="527"/>
      <c r="O260" s="63" t="b">
        <f t="shared" si="11"/>
        <v>1</v>
      </c>
      <c r="Q260" s="523">
        <v>240</v>
      </c>
      <c r="R260" s="526"/>
      <c r="T260" s="523">
        <v>240</v>
      </c>
      <c r="U260" s="526"/>
      <c r="W260" s="523">
        <v>240</v>
      </c>
      <c r="X260" s="526"/>
    </row>
    <row r="261" spans="2:24" x14ac:dyDescent="0.25">
      <c r="B261" s="523">
        <v>241</v>
      </c>
      <c r="C261" s="526"/>
      <c r="D261" s="527"/>
      <c r="E261" s="63" t="b">
        <f t="shared" si="9"/>
        <v>1</v>
      </c>
      <c r="G261" s="523">
        <v>241</v>
      </c>
      <c r="H261" s="526"/>
      <c r="I261" s="527"/>
      <c r="J261" s="63" t="b">
        <f t="shared" si="10"/>
        <v>1</v>
      </c>
      <c r="L261" s="523">
        <v>241</v>
      </c>
      <c r="M261" s="526"/>
      <c r="N261" s="527"/>
      <c r="O261" s="63" t="b">
        <f t="shared" si="11"/>
        <v>1</v>
      </c>
      <c r="Q261" s="523">
        <v>241</v>
      </c>
      <c r="R261" s="526"/>
      <c r="T261" s="523">
        <v>241</v>
      </c>
      <c r="U261" s="526"/>
      <c r="W261" s="523">
        <v>241</v>
      </c>
      <c r="X261" s="526"/>
    </row>
    <row r="262" spans="2:24" x14ac:dyDescent="0.25">
      <c r="B262" s="523">
        <v>242</v>
      </c>
      <c r="C262" s="526"/>
      <c r="D262" s="527"/>
      <c r="E262" s="63" t="b">
        <f t="shared" si="9"/>
        <v>1</v>
      </c>
      <c r="G262" s="523">
        <v>242</v>
      </c>
      <c r="H262" s="526"/>
      <c r="I262" s="527"/>
      <c r="J262" s="63" t="b">
        <f t="shared" si="10"/>
        <v>1</v>
      </c>
      <c r="L262" s="523">
        <v>242</v>
      </c>
      <c r="M262" s="526"/>
      <c r="N262" s="527"/>
      <c r="O262" s="63" t="b">
        <f t="shared" si="11"/>
        <v>1</v>
      </c>
      <c r="Q262" s="523">
        <v>242</v>
      </c>
      <c r="R262" s="526"/>
      <c r="T262" s="523">
        <v>242</v>
      </c>
      <c r="U262" s="526"/>
      <c r="W262" s="523">
        <v>242</v>
      </c>
      <c r="X262" s="526"/>
    </row>
    <row r="263" spans="2:24" x14ac:dyDescent="0.25">
      <c r="B263" s="523">
        <v>243</v>
      </c>
      <c r="C263" s="526"/>
      <c r="D263" s="527"/>
      <c r="E263" s="63" t="b">
        <f t="shared" si="9"/>
        <v>1</v>
      </c>
      <c r="G263" s="523">
        <v>243</v>
      </c>
      <c r="H263" s="526"/>
      <c r="I263" s="527"/>
      <c r="J263" s="63" t="b">
        <f t="shared" si="10"/>
        <v>1</v>
      </c>
      <c r="L263" s="523">
        <v>243</v>
      </c>
      <c r="M263" s="526"/>
      <c r="N263" s="527"/>
      <c r="O263" s="63" t="b">
        <f t="shared" si="11"/>
        <v>1</v>
      </c>
      <c r="Q263" s="523">
        <v>243</v>
      </c>
      <c r="R263" s="526"/>
      <c r="T263" s="523">
        <v>243</v>
      </c>
      <c r="U263" s="526"/>
      <c r="W263" s="523">
        <v>243</v>
      </c>
      <c r="X263" s="526"/>
    </row>
    <row r="264" spans="2:24" x14ac:dyDescent="0.25">
      <c r="B264" s="523">
        <v>244</v>
      </c>
      <c r="C264" s="526"/>
      <c r="D264" s="527"/>
      <c r="E264" s="63" t="b">
        <f t="shared" si="9"/>
        <v>1</v>
      </c>
      <c r="G264" s="523">
        <v>244</v>
      </c>
      <c r="H264" s="526"/>
      <c r="I264" s="527"/>
      <c r="J264" s="63" t="b">
        <f t="shared" si="10"/>
        <v>1</v>
      </c>
      <c r="L264" s="523">
        <v>244</v>
      </c>
      <c r="M264" s="526"/>
      <c r="N264" s="527"/>
      <c r="O264" s="63" t="b">
        <f t="shared" si="11"/>
        <v>1</v>
      </c>
      <c r="Q264" s="523">
        <v>244</v>
      </c>
      <c r="R264" s="526"/>
      <c r="T264" s="523">
        <v>244</v>
      </c>
      <c r="U264" s="526"/>
      <c r="W264" s="523">
        <v>244</v>
      </c>
      <c r="X264" s="526"/>
    </row>
    <row r="265" spans="2:24" x14ac:dyDescent="0.25">
      <c r="B265" s="523">
        <v>245</v>
      </c>
      <c r="C265" s="526"/>
      <c r="D265" s="527"/>
      <c r="E265" s="63" t="b">
        <f t="shared" si="9"/>
        <v>1</v>
      </c>
      <c r="G265" s="523">
        <v>245</v>
      </c>
      <c r="H265" s="526"/>
      <c r="I265" s="527"/>
      <c r="J265" s="63" t="b">
        <f t="shared" si="10"/>
        <v>1</v>
      </c>
      <c r="L265" s="523">
        <v>245</v>
      </c>
      <c r="M265" s="526"/>
      <c r="N265" s="527"/>
      <c r="O265" s="63" t="b">
        <f t="shared" si="11"/>
        <v>1</v>
      </c>
      <c r="Q265" s="523">
        <v>245</v>
      </c>
      <c r="R265" s="526"/>
      <c r="T265" s="523">
        <v>245</v>
      </c>
      <c r="U265" s="526"/>
      <c r="W265" s="523">
        <v>245</v>
      </c>
      <c r="X265" s="526"/>
    </row>
    <row r="266" spans="2:24" x14ac:dyDescent="0.25">
      <c r="B266" s="523">
        <v>246</v>
      </c>
      <c r="C266" s="526"/>
      <c r="D266" s="527"/>
      <c r="E266" s="63" t="b">
        <f t="shared" si="9"/>
        <v>1</v>
      </c>
      <c r="G266" s="523">
        <v>246</v>
      </c>
      <c r="H266" s="526"/>
      <c r="I266" s="527"/>
      <c r="J266" s="63" t="b">
        <f t="shared" si="10"/>
        <v>1</v>
      </c>
      <c r="L266" s="523">
        <v>246</v>
      </c>
      <c r="M266" s="526"/>
      <c r="N266" s="527"/>
      <c r="O266" s="63" t="b">
        <f t="shared" si="11"/>
        <v>1</v>
      </c>
      <c r="Q266" s="523">
        <v>246</v>
      </c>
      <c r="R266" s="526"/>
      <c r="T266" s="523">
        <v>246</v>
      </c>
      <c r="U266" s="526"/>
      <c r="W266" s="523">
        <v>246</v>
      </c>
      <c r="X266" s="526"/>
    </row>
    <row r="267" spans="2:24" x14ac:dyDescent="0.25">
      <c r="B267" s="523">
        <v>247</v>
      </c>
      <c r="C267" s="526"/>
      <c r="D267" s="527"/>
      <c r="E267" s="63" t="b">
        <f t="shared" si="9"/>
        <v>1</v>
      </c>
      <c r="G267" s="523">
        <v>247</v>
      </c>
      <c r="H267" s="526"/>
      <c r="I267" s="527"/>
      <c r="J267" s="63" t="b">
        <f t="shared" si="10"/>
        <v>1</v>
      </c>
      <c r="L267" s="523">
        <v>247</v>
      </c>
      <c r="M267" s="526"/>
      <c r="N267" s="527"/>
      <c r="O267" s="63" t="b">
        <f t="shared" si="11"/>
        <v>1</v>
      </c>
      <c r="Q267" s="523">
        <v>247</v>
      </c>
      <c r="R267" s="526"/>
      <c r="T267" s="523">
        <v>247</v>
      </c>
      <c r="U267" s="526"/>
      <c r="W267" s="523">
        <v>247</v>
      </c>
      <c r="X267" s="526"/>
    </row>
    <row r="268" spans="2:24" x14ac:dyDescent="0.25">
      <c r="B268" s="523">
        <v>248</v>
      </c>
      <c r="C268" s="526"/>
      <c r="D268" s="527"/>
      <c r="E268" s="63" t="b">
        <f t="shared" si="9"/>
        <v>1</v>
      </c>
      <c r="G268" s="523">
        <v>248</v>
      </c>
      <c r="H268" s="526"/>
      <c r="I268" s="527"/>
      <c r="J268" s="63" t="b">
        <f t="shared" si="10"/>
        <v>1</v>
      </c>
      <c r="L268" s="523">
        <v>248</v>
      </c>
      <c r="M268" s="526"/>
      <c r="N268" s="527"/>
      <c r="O268" s="63" t="b">
        <f t="shared" si="11"/>
        <v>1</v>
      </c>
      <c r="Q268" s="523">
        <v>248</v>
      </c>
      <c r="R268" s="526"/>
      <c r="T268" s="523">
        <v>248</v>
      </c>
      <c r="U268" s="526"/>
      <c r="W268" s="523">
        <v>248</v>
      </c>
      <c r="X268" s="526"/>
    </row>
    <row r="269" spans="2:24" x14ac:dyDescent="0.25">
      <c r="B269" s="523">
        <v>249</v>
      </c>
      <c r="C269" s="526"/>
      <c r="D269" s="527"/>
      <c r="E269" s="63" t="b">
        <f t="shared" si="9"/>
        <v>1</v>
      </c>
      <c r="G269" s="523">
        <v>249</v>
      </c>
      <c r="H269" s="526"/>
      <c r="I269" s="527"/>
      <c r="J269" s="63" t="b">
        <f t="shared" si="10"/>
        <v>1</v>
      </c>
      <c r="L269" s="523">
        <v>249</v>
      </c>
      <c r="M269" s="526"/>
      <c r="N269" s="527"/>
      <c r="O269" s="63" t="b">
        <f t="shared" si="11"/>
        <v>1</v>
      </c>
      <c r="Q269" s="523">
        <v>249</v>
      </c>
      <c r="R269" s="526"/>
      <c r="T269" s="523">
        <v>249</v>
      </c>
      <c r="U269" s="526"/>
      <c r="W269" s="523">
        <v>249</v>
      </c>
      <c r="X269" s="526"/>
    </row>
    <row r="270" spans="2:24" x14ac:dyDescent="0.25">
      <c r="B270" s="523">
        <v>250</v>
      </c>
      <c r="C270" s="526"/>
      <c r="D270" s="527"/>
      <c r="E270" s="63" t="b">
        <f t="shared" si="9"/>
        <v>1</v>
      </c>
      <c r="G270" s="523">
        <v>250</v>
      </c>
      <c r="H270" s="526"/>
      <c r="I270" s="527"/>
      <c r="J270" s="63" t="b">
        <f t="shared" si="10"/>
        <v>1</v>
      </c>
      <c r="L270" s="523">
        <v>250</v>
      </c>
      <c r="M270" s="526"/>
      <c r="N270" s="527"/>
      <c r="O270" s="63" t="b">
        <f t="shared" si="11"/>
        <v>1</v>
      </c>
      <c r="Q270" s="523">
        <v>250</v>
      </c>
      <c r="R270" s="526"/>
      <c r="T270" s="523">
        <v>250</v>
      </c>
      <c r="U270" s="526"/>
      <c r="W270" s="523">
        <v>250</v>
      </c>
      <c r="X270" s="526"/>
    </row>
    <row r="271" spans="2:24" x14ac:dyDescent="0.25">
      <c r="B271" s="523">
        <v>251</v>
      </c>
      <c r="C271" s="526"/>
      <c r="D271" s="527"/>
      <c r="E271" s="63" t="b">
        <f t="shared" si="9"/>
        <v>1</v>
      </c>
      <c r="G271" s="523">
        <v>251</v>
      </c>
      <c r="H271" s="526"/>
      <c r="I271" s="527"/>
      <c r="J271" s="63" t="b">
        <f t="shared" si="10"/>
        <v>1</v>
      </c>
      <c r="L271" s="523">
        <v>251</v>
      </c>
      <c r="M271" s="526"/>
      <c r="N271" s="527"/>
      <c r="O271" s="63" t="b">
        <f t="shared" si="11"/>
        <v>1</v>
      </c>
      <c r="Q271" s="523">
        <v>251</v>
      </c>
      <c r="R271" s="526"/>
      <c r="T271" s="523">
        <v>251</v>
      </c>
      <c r="U271" s="526"/>
      <c r="W271" s="523">
        <v>251</v>
      </c>
      <c r="X271" s="526"/>
    </row>
    <row r="272" spans="2:24" x14ac:dyDescent="0.25">
      <c r="B272" s="523">
        <v>252</v>
      </c>
      <c r="C272" s="526"/>
      <c r="D272" s="527"/>
      <c r="E272" s="63" t="b">
        <f t="shared" si="9"/>
        <v>1</v>
      </c>
      <c r="G272" s="523">
        <v>252</v>
      </c>
      <c r="H272" s="526"/>
      <c r="I272" s="527"/>
      <c r="J272" s="63" t="b">
        <f t="shared" si="10"/>
        <v>1</v>
      </c>
      <c r="L272" s="523">
        <v>252</v>
      </c>
      <c r="M272" s="526"/>
      <c r="N272" s="527"/>
      <c r="O272" s="63" t="b">
        <f t="shared" si="11"/>
        <v>1</v>
      </c>
      <c r="Q272" s="523">
        <v>252</v>
      </c>
      <c r="R272" s="526"/>
      <c r="T272" s="523">
        <v>252</v>
      </c>
      <c r="U272" s="526"/>
      <c r="W272" s="523">
        <v>252</v>
      </c>
      <c r="X272" s="526"/>
    </row>
    <row r="273" spans="2:24" x14ac:dyDescent="0.25">
      <c r="B273" s="523">
        <v>253</v>
      </c>
      <c r="C273" s="526"/>
      <c r="D273" s="527"/>
      <c r="E273" s="63" t="b">
        <f t="shared" si="9"/>
        <v>1</v>
      </c>
      <c r="G273" s="523">
        <v>253</v>
      </c>
      <c r="H273" s="526"/>
      <c r="I273" s="527"/>
      <c r="J273" s="63" t="b">
        <f t="shared" si="10"/>
        <v>1</v>
      </c>
      <c r="L273" s="523">
        <v>253</v>
      </c>
      <c r="M273" s="526"/>
      <c r="N273" s="527"/>
      <c r="O273" s="63" t="b">
        <f t="shared" si="11"/>
        <v>1</v>
      </c>
      <c r="Q273" s="523">
        <v>253</v>
      </c>
      <c r="R273" s="526"/>
      <c r="T273" s="523">
        <v>253</v>
      </c>
      <c r="U273" s="526"/>
      <c r="W273" s="523">
        <v>253</v>
      </c>
      <c r="X273" s="526"/>
    </row>
    <row r="274" spans="2:24" x14ac:dyDescent="0.25">
      <c r="B274" s="523">
        <v>254</v>
      </c>
      <c r="C274" s="526"/>
      <c r="D274" s="527"/>
      <c r="E274" s="63" t="b">
        <f t="shared" si="9"/>
        <v>1</v>
      </c>
      <c r="G274" s="523">
        <v>254</v>
      </c>
      <c r="H274" s="526"/>
      <c r="I274" s="527"/>
      <c r="J274" s="63" t="b">
        <f t="shared" si="10"/>
        <v>1</v>
      </c>
      <c r="L274" s="523">
        <v>254</v>
      </c>
      <c r="M274" s="526"/>
      <c r="N274" s="527"/>
      <c r="O274" s="63" t="b">
        <f t="shared" si="11"/>
        <v>1</v>
      </c>
      <c r="Q274" s="523">
        <v>254</v>
      </c>
      <c r="R274" s="526"/>
      <c r="T274" s="523">
        <v>254</v>
      </c>
      <c r="U274" s="526"/>
      <c r="W274" s="523">
        <v>254</v>
      </c>
      <c r="X274" s="526"/>
    </row>
    <row r="275" spans="2:24" x14ac:dyDescent="0.25">
      <c r="B275" s="523">
        <v>255</v>
      </c>
      <c r="C275" s="526"/>
      <c r="D275" s="527"/>
      <c r="E275" s="63" t="b">
        <f t="shared" si="9"/>
        <v>1</v>
      </c>
      <c r="G275" s="523">
        <v>255</v>
      </c>
      <c r="H275" s="526"/>
      <c r="I275" s="527"/>
      <c r="J275" s="63" t="b">
        <f t="shared" si="10"/>
        <v>1</v>
      </c>
      <c r="L275" s="523">
        <v>255</v>
      </c>
      <c r="M275" s="526"/>
      <c r="N275" s="527"/>
      <c r="O275" s="63" t="b">
        <f t="shared" si="11"/>
        <v>1</v>
      </c>
      <c r="Q275" s="523">
        <v>255</v>
      </c>
      <c r="R275" s="526"/>
      <c r="T275" s="523">
        <v>255</v>
      </c>
      <c r="U275" s="526"/>
      <c r="W275" s="523">
        <v>255</v>
      </c>
      <c r="X275" s="526"/>
    </row>
    <row r="276" spans="2:24" ht="23.25" customHeight="1" x14ac:dyDescent="0.25"/>
  </sheetData>
  <sheetProtection algorithmName="SHA-512" hashValue="2/awTH02O2a4yjILjJ/G8skniQzFMBf3QRgQA9YPWUDfoC3XH3PlpO0+1nuw+55IbIa0Wu/sXOJ00RuPu9dDsw==" saltValue="pi/kh7R5TE14S33XUdXSVQ==" spinCount="100000" sheet="1" objects="1" scenarios="1"/>
  <mergeCells count="25">
    <mergeCell ref="D15:H15"/>
    <mergeCell ref="Q17:R17"/>
    <mergeCell ref="W17:X17"/>
    <mergeCell ref="U18:U19"/>
    <mergeCell ref="X18:X19"/>
    <mergeCell ref="R18:R19"/>
    <mergeCell ref="T17:U17"/>
    <mergeCell ref="G18:G19"/>
    <mergeCell ref="H18:I18"/>
    <mergeCell ref="B6:X6"/>
    <mergeCell ref="B7:N7"/>
    <mergeCell ref="B18:B19"/>
    <mergeCell ref="B17:D17"/>
    <mergeCell ref="L18:L19"/>
    <mergeCell ref="L17:N17"/>
    <mergeCell ref="B9:D9"/>
    <mergeCell ref="B10:D10"/>
    <mergeCell ref="D14:H14"/>
    <mergeCell ref="W18:W19"/>
    <mergeCell ref="G17:I17"/>
    <mergeCell ref="Q18:Q19"/>
    <mergeCell ref="T18:T19"/>
    <mergeCell ref="C18:D18"/>
    <mergeCell ref="M18:N18"/>
    <mergeCell ref="B11:H11"/>
  </mergeCells>
  <conditionalFormatting sqref="D15">
    <cfRule type="cellIs" dxfId="168" priority="1" operator="equal">
      <formula>FALSE</formula>
    </cfRule>
    <cfRule type="cellIs" dxfId="167" priority="2" operator="equal">
      <formula>TRUE</formula>
    </cfRule>
  </conditionalFormatting>
  <dataValidations count="2">
    <dataValidation type="list" allowBlank="1" showInputMessage="1" showErrorMessage="1" sqref="C21:C275 M21:M275 H21:H275" xr:uid="{00000000-0002-0000-1200-000000000000}">
      <formula1>Countries</formula1>
    </dataValidation>
    <dataValidation type="list" allowBlank="1" showInputMessage="1" showErrorMessage="1" sqref="R21:R275 U21:U275 X21:X275" xr:uid="{00000000-0002-0000-1200-000001000000}">
      <formula1>Countries_other_than_CY</formula1>
    </dataValidation>
  </dataValidations>
  <pageMargins left="0.7" right="0.7" top="0.75" bottom="0.75" header="0.3" footer="0.3"/>
  <pageSetup paperSize="9" scale="17" orientation="portrait" r:id="rId1"/>
  <rowBreaks count="1" manualBreakCount="1">
    <brk id="277" max="25"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FI130"/>
  <sheetViews>
    <sheetView view="pageBreakPreview" zoomScaleNormal="100" zoomScaleSheetLayoutView="100" workbookViewId="0">
      <pane xSplit="3" ySplit="10" topLeftCell="D11" activePane="bottomRight" state="frozen"/>
      <selection pane="topRight" activeCell="D1" sqref="D1"/>
      <selection pane="bottomLeft" activeCell="A11" sqref="A11"/>
      <selection pane="bottomRight" activeCell="D11" sqref="D11"/>
    </sheetView>
  </sheetViews>
  <sheetFormatPr defaultRowHeight="15" x14ac:dyDescent="0.25"/>
  <cols>
    <col min="1" max="1" width="6.5703125" style="560" customWidth="1"/>
    <col min="2" max="2" width="53" style="1" customWidth="1"/>
    <col min="3" max="3" width="1.5703125" style="1" customWidth="1"/>
    <col min="4" max="4" width="15.28515625" style="1" customWidth="1"/>
    <col min="5" max="5" width="2" style="1" customWidth="1"/>
    <col min="6" max="6" width="15.28515625" style="1" customWidth="1"/>
    <col min="7" max="7" width="2" style="1" customWidth="1"/>
    <col min="8" max="8" width="15" style="1" customWidth="1"/>
    <col min="9" max="9" width="2" style="1" customWidth="1"/>
    <col min="10" max="10" width="15" style="1" customWidth="1"/>
    <col min="11" max="11" width="2" style="1" customWidth="1"/>
    <col min="12" max="12" width="14.42578125" style="1" customWidth="1"/>
    <col min="13" max="13" width="2" style="1" customWidth="1"/>
    <col min="14" max="14" width="14.42578125" style="1" customWidth="1"/>
    <col min="15" max="15" width="2" style="1" customWidth="1"/>
    <col min="16" max="16" width="14.42578125" style="1" customWidth="1"/>
    <col min="17" max="17" width="2" style="1" customWidth="1"/>
    <col min="18" max="18" width="14.42578125" style="1" customWidth="1"/>
    <col min="19" max="19" width="2" style="1" customWidth="1"/>
    <col min="20" max="20" width="15.85546875" style="1" customWidth="1"/>
    <col min="21" max="21" width="2" style="1" customWidth="1"/>
    <col min="22" max="22" width="15.85546875" style="1" customWidth="1"/>
    <col min="23" max="23" width="2" style="1" customWidth="1"/>
    <col min="24" max="24" width="15.85546875" style="1" customWidth="1"/>
    <col min="25" max="25" width="2" style="1" customWidth="1"/>
    <col min="26" max="26" width="15.85546875" style="1" customWidth="1"/>
    <col min="27" max="27" width="2" style="1" customWidth="1"/>
    <col min="28" max="28" width="15.85546875" style="1" customWidth="1"/>
    <col min="29" max="29" width="2" style="1" customWidth="1"/>
    <col min="30" max="30" width="15.85546875" style="1" customWidth="1"/>
    <col min="31" max="31" width="2" style="1" customWidth="1"/>
    <col min="32" max="32" width="15.85546875" style="1" customWidth="1"/>
    <col min="33" max="33" width="2" style="1" customWidth="1"/>
    <col min="34" max="34" width="15.85546875" style="1" customWidth="1"/>
    <col min="35" max="35" width="2" style="1" customWidth="1"/>
    <col min="36" max="36" width="15.85546875" style="1" customWidth="1"/>
    <col min="37" max="37" width="2" style="1" customWidth="1"/>
    <col min="38" max="38" width="15.85546875" style="1" customWidth="1"/>
    <col min="39" max="39" width="2" style="1" customWidth="1"/>
    <col min="40" max="40" width="15.85546875" style="1" customWidth="1"/>
    <col min="41" max="41" width="2" style="1" customWidth="1"/>
    <col min="42" max="42" width="15.85546875" style="1" customWidth="1"/>
    <col min="43" max="43" width="2" style="1" customWidth="1"/>
    <col min="44" max="44" width="15.85546875" style="1" customWidth="1"/>
    <col min="45" max="45" width="2" style="1" customWidth="1"/>
    <col min="46" max="46" width="15.85546875" style="1" customWidth="1"/>
    <col min="47" max="47" width="2" style="1" customWidth="1"/>
    <col min="48" max="48" width="15.85546875" style="1" customWidth="1"/>
    <col min="49" max="49" width="2" style="1" customWidth="1"/>
    <col min="50" max="50" width="15.85546875" style="1" customWidth="1"/>
    <col min="51" max="51" width="2" style="1" customWidth="1"/>
    <col min="52" max="52" width="15.85546875" style="1" customWidth="1"/>
    <col min="53" max="53" width="2" style="1" customWidth="1"/>
    <col min="54" max="54" width="15.85546875" style="1" customWidth="1"/>
    <col min="55" max="55" width="2" style="1" customWidth="1"/>
    <col min="56" max="56" width="15.85546875" style="1" customWidth="1"/>
    <col min="57" max="57" width="2" style="1" customWidth="1"/>
    <col min="58" max="58" width="15.85546875" style="1" customWidth="1"/>
    <col min="59" max="59" width="2" style="1" customWidth="1"/>
    <col min="60" max="60" width="15.85546875" style="1" customWidth="1"/>
    <col min="61" max="61" width="2" style="1" customWidth="1"/>
    <col min="62" max="62" width="15.85546875" style="1" customWidth="1"/>
    <col min="63" max="63" width="2" style="1" customWidth="1"/>
    <col min="64" max="64" width="15.85546875" style="1" customWidth="1"/>
    <col min="65" max="65" width="2" style="1" customWidth="1"/>
    <col min="66" max="66" width="15.85546875" style="1" customWidth="1"/>
    <col min="67" max="67" width="2" style="1" customWidth="1"/>
    <col min="68" max="68" width="15.85546875" style="1" customWidth="1"/>
    <col min="69" max="69" width="2" style="1" customWidth="1"/>
    <col min="70" max="70" width="15.85546875" style="1" customWidth="1"/>
    <col min="71" max="71" width="2" style="1" customWidth="1"/>
    <col min="72" max="72" width="15.85546875" style="1" customWidth="1"/>
    <col min="73" max="73" width="2" style="1" customWidth="1"/>
    <col min="74" max="74" width="15.85546875" style="1" customWidth="1"/>
    <col min="75" max="75" width="2" style="1" customWidth="1"/>
    <col min="76" max="76" width="15.85546875" style="1" customWidth="1"/>
    <col min="77" max="77" width="2" style="1" customWidth="1"/>
    <col min="78" max="78" width="15.85546875" style="1" customWidth="1"/>
    <col min="79" max="79" width="2" style="1" customWidth="1"/>
    <col min="80" max="80" width="15.85546875" style="1" customWidth="1"/>
    <col min="81" max="81" width="2" style="1" customWidth="1"/>
    <col min="82" max="82" width="15.85546875" style="1" customWidth="1"/>
    <col min="83" max="83" width="2" style="1" customWidth="1"/>
    <col min="84" max="84" width="15.85546875" style="1" customWidth="1"/>
    <col min="85" max="85" width="2" style="1" customWidth="1"/>
    <col min="86" max="86" width="15.85546875" style="1" customWidth="1"/>
    <col min="87" max="87" width="2" style="1" customWidth="1"/>
    <col min="88" max="88" width="15.85546875" style="1" customWidth="1"/>
    <col min="89" max="89" width="2" style="1" customWidth="1"/>
    <col min="90" max="90" width="15.85546875" style="1" customWidth="1"/>
    <col min="91" max="91" width="2" style="1" customWidth="1"/>
    <col min="92" max="92" width="15.85546875" style="1" customWidth="1"/>
    <col min="93" max="93" width="2" style="1" customWidth="1"/>
    <col min="94" max="94" width="15.85546875" style="1" customWidth="1"/>
    <col min="95" max="95" width="2" style="1" customWidth="1"/>
    <col min="96" max="96" width="15.85546875" style="1" customWidth="1"/>
    <col min="97" max="97" width="2" style="1" customWidth="1"/>
    <col min="98" max="98" width="15.85546875" style="1" customWidth="1"/>
    <col min="99" max="99" width="2" style="1" customWidth="1"/>
    <col min="100" max="100" width="15.85546875" style="1" customWidth="1"/>
    <col min="101" max="101" width="2" style="1" customWidth="1"/>
    <col min="102" max="102" width="15.85546875" style="1" customWidth="1"/>
    <col min="103" max="103" width="2" style="1" customWidth="1"/>
    <col min="104" max="104" width="15.85546875" style="1" customWidth="1"/>
    <col min="105" max="105" width="2" style="1" customWidth="1"/>
    <col min="106" max="106" width="15.85546875" style="1" customWidth="1"/>
    <col min="107" max="107" width="2" style="1" customWidth="1"/>
    <col min="108" max="108" width="15.85546875" style="1" customWidth="1"/>
    <col min="109" max="109" width="2" style="1" customWidth="1"/>
    <col min="110" max="110" width="15.85546875" style="1" customWidth="1"/>
    <col min="111" max="111" width="2" style="1" customWidth="1"/>
    <col min="112" max="112" width="15.85546875" style="1" customWidth="1"/>
    <col min="113" max="113" width="2" style="1" customWidth="1"/>
    <col min="114" max="114" width="15.85546875" style="1" customWidth="1"/>
    <col min="115" max="115" width="2" style="1" customWidth="1"/>
    <col min="116" max="116" width="15.85546875" style="1" customWidth="1"/>
    <col min="117" max="117" width="2" style="1" customWidth="1"/>
    <col min="118" max="118" width="15.85546875" style="1" customWidth="1"/>
    <col min="119" max="119" width="2" style="1" customWidth="1"/>
    <col min="120" max="120" width="15.85546875" style="1" customWidth="1"/>
    <col min="121" max="121" width="2" style="1" customWidth="1"/>
    <col min="122" max="122" width="15.85546875" style="1" customWidth="1"/>
    <col min="123" max="123" width="2" style="1" customWidth="1"/>
    <col min="124" max="124" width="15.85546875" style="1" customWidth="1"/>
    <col min="125" max="125" width="2" style="1" customWidth="1"/>
    <col min="126" max="126" width="15.85546875" style="1" customWidth="1"/>
    <col min="127" max="127" width="2" style="1" customWidth="1"/>
    <col min="128" max="128" width="15.85546875" style="1" customWidth="1"/>
    <col min="129" max="129" width="2" style="1" customWidth="1"/>
    <col min="130" max="130" width="15.85546875" style="1" customWidth="1"/>
    <col min="131" max="131" width="2" style="1" customWidth="1"/>
    <col min="132" max="132" width="15.85546875" style="1" customWidth="1"/>
    <col min="133" max="133" width="2" style="1" customWidth="1"/>
    <col min="134" max="134" width="15.85546875" style="1" customWidth="1"/>
    <col min="135" max="135" width="2" style="1" customWidth="1"/>
    <col min="136" max="136" width="15.85546875" style="1" customWidth="1"/>
    <col min="137" max="137" width="2" style="1" customWidth="1"/>
    <col min="138" max="138" width="15.85546875" style="1" customWidth="1"/>
    <col min="139" max="139" width="2" style="1" customWidth="1"/>
    <col min="140" max="140" width="15.85546875" style="1" customWidth="1"/>
    <col min="141" max="141" width="2" style="1" customWidth="1"/>
    <col min="142" max="142" width="15.85546875" style="1" customWidth="1"/>
    <col min="143" max="143" width="2" style="1" customWidth="1"/>
    <col min="144" max="144" width="15.85546875" style="1" customWidth="1"/>
    <col min="145" max="145" width="2" style="1" customWidth="1"/>
    <col min="146" max="146" width="15.85546875" style="1" customWidth="1"/>
    <col min="147" max="147" width="2" style="1" customWidth="1"/>
    <col min="148" max="148" width="15.85546875" style="1" customWidth="1"/>
    <col min="149" max="149" width="2" style="1" customWidth="1"/>
    <col min="150" max="150" width="15.85546875" style="1" customWidth="1"/>
    <col min="151" max="151" width="2" style="1" customWidth="1"/>
    <col min="152" max="152" width="15.85546875" style="1" customWidth="1"/>
    <col min="153" max="153" width="2" style="1" customWidth="1"/>
    <col min="154" max="154" width="15.85546875" style="1" customWidth="1"/>
    <col min="155" max="155" width="2" style="1" customWidth="1"/>
    <col min="156" max="156" width="15.85546875" style="1" customWidth="1"/>
    <col min="157" max="157" width="2" style="1" customWidth="1"/>
    <col min="158" max="158" width="15.85546875" style="1" customWidth="1"/>
    <col min="159" max="159" width="2" style="1" customWidth="1"/>
    <col min="160" max="160" width="15.85546875" style="1" customWidth="1"/>
    <col min="161" max="161" width="2" style="1" customWidth="1"/>
    <col min="162" max="162" width="15.85546875" style="1" customWidth="1"/>
    <col min="163" max="163" width="2" style="1" customWidth="1"/>
    <col min="164" max="164" width="2.85546875" style="1" bestFit="1" customWidth="1"/>
    <col min="165" max="165" width="9.140625" style="651" hidden="1" customWidth="1"/>
    <col min="166" max="16384" width="9.140625" style="1"/>
  </cols>
  <sheetData>
    <row r="1" spans="1:165" x14ac:dyDescent="0.25">
      <c r="A1" s="264"/>
      <c r="B1" s="4"/>
      <c r="C1" s="4"/>
      <c r="D1" s="4"/>
      <c r="E1" s="256"/>
      <c r="F1" s="4"/>
      <c r="G1" s="256"/>
      <c r="H1" s="4"/>
      <c r="I1" s="256"/>
      <c r="J1" s="4"/>
      <c r="K1" s="256"/>
      <c r="L1" s="4"/>
      <c r="M1" s="256"/>
      <c r="N1" s="4"/>
      <c r="O1" s="256"/>
      <c r="P1" s="4"/>
      <c r="Q1" s="256"/>
      <c r="R1" s="4"/>
      <c r="S1" s="256"/>
      <c r="T1" s="4"/>
      <c r="U1" s="256"/>
      <c r="V1" s="4"/>
      <c r="W1" s="256"/>
      <c r="X1" s="4"/>
      <c r="Y1" s="256"/>
      <c r="Z1" s="4"/>
      <c r="AA1" s="256"/>
      <c r="AB1" s="4"/>
      <c r="AC1" s="256"/>
      <c r="AD1" s="4"/>
      <c r="AE1" s="256"/>
      <c r="AF1" s="4"/>
      <c r="AG1" s="256"/>
      <c r="AH1" s="4"/>
      <c r="AI1" s="256"/>
      <c r="AJ1" s="4"/>
      <c r="AK1" s="256"/>
      <c r="AL1" s="4"/>
      <c r="AM1" s="256"/>
      <c r="AN1" s="4"/>
      <c r="AO1" s="256"/>
      <c r="AP1" s="4"/>
      <c r="AQ1" s="256"/>
      <c r="AR1" s="4"/>
      <c r="AS1" s="256"/>
      <c r="AT1" s="4"/>
      <c r="AU1" s="256"/>
      <c r="AV1" s="4"/>
      <c r="AW1" s="256"/>
      <c r="AX1" s="4"/>
      <c r="AY1" s="256"/>
      <c r="AZ1" s="4"/>
      <c r="BA1" s="256"/>
      <c r="BB1" s="4"/>
      <c r="BC1" s="256"/>
      <c r="BD1" s="4"/>
      <c r="BE1" s="256"/>
      <c r="BF1" s="4"/>
      <c r="BG1" s="256"/>
      <c r="BH1" s="4"/>
      <c r="BI1" s="256"/>
      <c r="BJ1" s="4"/>
      <c r="BK1" s="256"/>
      <c r="BL1" s="4"/>
      <c r="BM1" s="256"/>
      <c r="BN1" s="4"/>
      <c r="BO1" s="256"/>
      <c r="BP1" s="4"/>
      <c r="BQ1" s="256"/>
      <c r="BR1" s="4"/>
      <c r="BS1" s="256"/>
      <c r="BT1" s="4"/>
      <c r="BU1" s="256"/>
      <c r="BV1" s="4"/>
      <c r="BW1" s="256"/>
      <c r="BX1" s="4"/>
      <c r="BY1" s="256"/>
      <c r="BZ1" s="4"/>
      <c r="CA1" s="256"/>
      <c r="CB1" s="4"/>
      <c r="CC1" s="256"/>
      <c r="CD1" s="4"/>
      <c r="CE1" s="256"/>
      <c r="CF1" s="4"/>
      <c r="CG1" s="256"/>
      <c r="CH1" s="4"/>
      <c r="CI1" s="256"/>
      <c r="CJ1" s="4"/>
      <c r="CK1" s="256"/>
      <c r="CL1" s="4"/>
      <c r="CM1" s="256"/>
      <c r="CN1" s="4"/>
      <c r="CO1" s="256"/>
      <c r="CP1" s="4"/>
      <c r="CQ1" s="256"/>
      <c r="CR1" s="4"/>
      <c r="CS1" s="256"/>
      <c r="CT1" s="4"/>
      <c r="CU1" s="256"/>
      <c r="CV1" s="4"/>
      <c r="CW1" s="256"/>
      <c r="CX1" s="4"/>
      <c r="CY1" s="256"/>
      <c r="CZ1" s="4"/>
      <c r="DA1" s="256"/>
      <c r="DB1" s="4"/>
      <c r="DC1" s="256"/>
      <c r="DD1" s="4"/>
      <c r="DE1" s="256"/>
      <c r="DF1" s="4"/>
      <c r="DG1" s="256"/>
      <c r="DH1" s="4"/>
      <c r="DI1" s="256"/>
      <c r="DJ1" s="4"/>
      <c r="DK1" s="256"/>
      <c r="DL1" s="4"/>
      <c r="DM1" s="256"/>
      <c r="DN1" s="4"/>
      <c r="DO1" s="256"/>
      <c r="DP1" s="4"/>
      <c r="DQ1" s="256"/>
      <c r="DR1" s="4"/>
      <c r="DS1" s="256"/>
      <c r="DT1" s="4"/>
      <c r="DU1" s="256"/>
      <c r="DV1" s="4"/>
      <c r="DW1" s="256"/>
      <c r="DX1" s="4"/>
      <c r="DY1" s="256"/>
      <c r="DZ1" s="4"/>
      <c r="EA1" s="256"/>
      <c r="EB1" s="4"/>
      <c r="EC1" s="256"/>
      <c r="ED1" s="4"/>
      <c r="EE1" s="256"/>
      <c r="EF1" s="4"/>
      <c r="EG1" s="256"/>
      <c r="EH1" s="4"/>
      <c r="EI1" s="256"/>
      <c r="EJ1" s="4"/>
      <c r="EK1" s="256"/>
      <c r="EL1" s="4"/>
      <c r="EM1" s="256"/>
      <c r="EN1" s="4"/>
      <c r="EO1" s="256"/>
      <c r="EP1" s="4"/>
      <c r="EQ1" s="256"/>
      <c r="ER1" s="4"/>
      <c r="ES1" s="256"/>
      <c r="ET1" s="4"/>
      <c r="EU1" s="256"/>
      <c r="EV1" s="4"/>
      <c r="EW1" s="256"/>
      <c r="EX1" s="4"/>
      <c r="EY1" s="256"/>
      <c r="EZ1" s="4"/>
      <c r="FA1" s="256"/>
      <c r="FB1" s="4"/>
      <c r="FC1" s="256"/>
      <c r="FD1" s="4"/>
      <c r="FE1" s="256"/>
      <c r="FF1" s="4"/>
      <c r="FG1" s="256"/>
      <c r="FH1" s="599"/>
    </row>
    <row r="2" spans="1:165" ht="18.75" x14ac:dyDescent="0.25">
      <c r="A2" s="264"/>
      <c r="B2" s="734" t="str">
        <f>Instructions!B1</f>
        <v>Form RBSF-MC</v>
      </c>
      <c r="C2" s="734"/>
      <c r="D2" s="64"/>
      <c r="E2" s="257"/>
      <c r="F2" s="64"/>
      <c r="G2" s="257"/>
      <c r="H2" s="4"/>
      <c r="I2" s="257"/>
      <c r="J2" s="4"/>
      <c r="K2" s="257"/>
      <c r="L2" s="4"/>
      <c r="M2" s="257"/>
      <c r="N2" s="4"/>
      <c r="O2" s="257"/>
      <c r="P2" s="4"/>
      <c r="Q2" s="257"/>
      <c r="R2" s="4"/>
      <c r="S2" s="257"/>
      <c r="T2" s="4"/>
      <c r="U2" s="257"/>
      <c r="V2" s="4"/>
      <c r="W2" s="257"/>
      <c r="X2" s="4"/>
      <c r="Y2" s="257"/>
      <c r="Z2" s="4"/>
      <c r="AA2" s="257"/>
      <c r="AB2" s="4"/>
      <c r="AC2" s="257"/>
      <c r="AD2" s="4"/>
      <c r="AE2" s="257"/>
      <c r="AF2" s="4"/>
      <c r="AG2" s="257"/>
      <c r="AH2" s="4"/>
      <c r="AI2" s="257"/>
      <c r="AJ2" s="4"/>
      <c r="AK2" s="257"/>
      <c r="AL2" s="4"/>
      <c r="AM2" s="257"/>
      <c r="AN2" s="4"/>
      <c r="AO2" s="257"/>
      <c r="AP2" s="4"/>
      <c r="AQ2" s="257"/>
      <c r="AR2" s="4"/>
      <c r="AS2" s="257"/>
      <c r="AT2" s="4"/>
      <c r="AU2" s="257"/>
      <c r="AV2" s="4"/>
      <c r="AW2" s="257"/>
      <c r="AX2" s="4"/>
      <c r="AY2" s="257"/>
      <c r="AZ2" s="4"/>
      <c r="BA2" s="257"/>
      <c r="BB2" s="4"/>
      <c r="BC2" s="257"/>
      <c r="BD2" s="4"/>
      <c r="BE2" s="257"/>
      <c r="BF2" s="4"/>
      <c r="BG2" s="257"/>
      <c r="BH2" s="4"/>
      <c r="BI2" s="257"/>
      <c r="BJ2" s="4"/>
      <c r="BK2" s="257"/>
      <c r="BL2" s="4"/>
      <c r="BM2" s="257"/>
      <c r="BN2" s="4"/>
      <c r="BO2" s="257"/>
      <c r="BP2" s="4"/>
      <c r="BQ2" s="257"/>
      <c r="BR2" s="4"/>
      <c r="BS2" s="257"/>
      <c r="BT2" s="4"/>
      <c r="BU2" s="257"/>
      <c r="BV2" s="4"/>
      <c r="BW2" s="257"/>
      <c r="BX2" s="4"/>
      <c r="BY2" s="257"/>
      <c r="BZ2" s="4"/>
      <c r="CA2" s="257"/>
      <c r="CB2" s="4"/>
      <c r="CC2" s="257"/>
      <c r="CD2" s="4"/>
      <c r="CE2" s="257"/>
      <c r="CF2" s="4"/>
      <c r="CG2" s="257"/>
      <c r="CH2" s="4"/>
      <c r="CI2" s="257"/>
      <c r="CJ2" s="4"/>
      <c r="CK2" s="257"/>
      <c r="CL2" s="4"/>
      <c r="CM2" s="257"/>
      <c r="CN2" s="4"/>
      <c r="CO2" s="257"/>
      <c r="CP2" s="4"/>
      <c r="CQ2" s="257"/>
      <c r="CR2" s="4"/>
      <c r="CS2" s="257"/>
      <c r="CT2" s="4"/>
      <c r="CU2" s="257"/>
      <c r="CV2" s="4"/>
      <c r="CW2" s="257"/>
      <c r="CX2" s="4"/>
      <c r="CY2" s="257"/>
      <c r="CZ2" s="4"/>
      <c r="DA2" s="257"/>
      <c r="DB2" s="4"/>
      <c r="DC2" s="257"/>
      <c r="DD2" s="4"/>
      <c r="DE2" s="257"/>
      <c r="DF2" s="4"/>
      <c r="DG2" s="257"/>
      <c r="DH2" s="4"/>
      <c r="DI2" s="257"/>
      <c r="DJ2" s="4"/>
      <c r="DK2" s="257"/>
      <c r="DL2" s="4"/>
      <c r="DM2" s="257"/>
      <c r="DN2" s="4"/>
      <c r="DO2" s="257"/>
      <c r="DP2" s="4"/>
      <c r="DQ2" s="257"/>
      <c r="DR2" s="4"/>
      <c r="DS2" s="257"/>
      <c r="DT2" s="4"/>
      <c r="DU2" s="257"/>
      <c r="DV2" s="4"/>
      <c r="DW2" s="257"/>
      <c r="DX2" s="4"/>
      <c r="DY2" s="257"/>
      <c r="DZ2" s="4"/>
      <c r="EA2" s="257"/>
      <c r="EB2" s="4"/>
      <c r="EC2" s="257"/>
      <c r="ED2" s="4"/>
      <c r="EE2" s="257"/>
      <c r="EF2" s="4"/>
      <c r="EG2" s="257"/>
      <c r="EH2" s="4"/>
      <c r="EI2" s="257"/>
      <c r="EJ2" s="4"/>
      <c r="EK2" s="257"/>
      <c r="EL2" s="4"/>
      <c r="EM2" s="257"/>
      <c r="EN2" s="4"/>
      <c r="EO2" s="257"/>
      <c r="EP2" s="4"/>
      <c r="EQ2" s="257"/>
      <c r="ER2" s="4"/>
      <c r="ES2" s="257"/>
      <c r="ET2" s="4"/>
      <c r="EU2" s="257"/>
      <c r="EV2" s="4"/>
      <c r="EW2" s="257"/>
      <c r="EX2" s="4"/>
      <c r="EY2" s="257"/>
      <c r="EZ2" s="4"/>
      <c r="FA2" s="257"/>
      <c r="FB2" s="4"/>
      <c r="FC2" s="257"/>
      <c r="FD2" s="4"/>
      <c r="FE2" s="257"/>
      <c r="FF2" s="4"/>
      <c r="FG2" s="257"/>
      <c r="FH2" s="599"/>
    </row>
    <row r="3" spans="1:165" ht="15.75" x14ac:dyDescent="0.25">
      <c r="A3" s="264"/>
      <c r="B3" s="4"/>
      <c r="C3" s="335"/>
      <c r="D3" s="335"/>
      <c r="E3" s="258"/>
      <c r="F3" s="335"/>
      <c r="G3" s="258"/>
      <c r="H3" s="4"/>
      <c r="I3" s="258"/>
      <c r="J3" s="4"/>
      <c r="K3" s="258"/>
      <c r="L3" s="4"/>
      <c r="M3" s="258"/>
      <c r="N3" s="4"/>
      <c r="O3" s="258"/>
      <c r="P3" s="4"/>
      <c r="Q3" s="258"/>
      <c r="R3" s="4"/>
      <c r="S3" s="258"/>
      <c r="T3" s="4"/>
      <c r="U3" s="258"/>
      <c r="V3" s="4"/>
      <c r="W3" s="258"/>
      <c r="X3" s="4"/>
      <c r="Y3" s="258"/>
      <c r="Z3" s="4"/>
      <c r="AA3" s="258"/>
      <c r="AB3" s="4"/>
      <c r="AC3" s="258"/>
      <c r="AD3" s="4"/>
      <c r="AE3" s="258"/>
      <c r="AF3" s="4"/>
      <c r="AG3" s="258"/>
      <c r="AH3" s="4"/>
      <c r="AI3" s="258"/>
      <c r="AJ3" s="4"/>
      <c r="AK3" s="258"/>
      <c r="AL3" s="4"/>
      <c r="AM3" s="258"/>
      <c r="AN3" s="4"/>
      <c r="AO3" s="258"/>
      <c r="AP3" s="4"/>
      <c r="AQ3" s="258"/>
      <c r="AR3" s="4"/>
      <c r="AS3" s="258"/>
      <c r="AT3" s="4"/>
      <c r="AU3" s="258"/>
      <c r="AV3" s="4"/>
      <c r="AW3" s="258"/>
      <c r="AX3" s="4"/>
      <c r="AY3" s="258"/>
      <c r="AZ3" s="4"/>
      <c r="BA3" s="258"/>
      <c r="BB3" s="4"/>
      <c r="BC3" s="258"/>
      <c r="BD3" s="4"/>
      <c r="BE3" s="258"/>
      <c r="BF3" s="4"/>
      <c r="BG3" s="258"/>
      <c r="BH3" s="4"/>
      <c r="BI3" s="258"/>
      <c r="BJ3" s="4"/>
      <c r="BK3" s="258"/>
      <c r="BL3" s="4"/>
      <c r="BM3" s="258"/>
      <c r="BN3" s="4"/>
      <c r="BO3" s="258"/>
      <c r="BP3" s="4"/>
      <c r="BQ3" s="258"/>
      <c r="BR3" s="4"/>
      <c r="BS3" s="258"/>
      <c r="BT3" s="4"/>
      <c r="BU3" s="258"/>
      <c r="BV3" s="4"/>
      <c r="BW3" s="258"/>
      <c r="BX3" s="4"/>
      <c r="BY3" s="258"/>
      <c r="BZ3" s="4"/>
      <c r="CA3" s="258"/>
      <c r="CB3" s="4"/>
      <c r="CC3" s="258"/>
      <c r="CD3" s="4"/>
      <c r="CE3" s="258"/>
      <c r="CF3" s="4"/>
      <c r="CG3" s="258"/>
      <c r="CH3" s="4"/>
      <c r="CI3" s="258"/>
      <c r="CJ3" s="4"/>
      <c r="CK3" s="258"/>
      <c r="CL3" s="4"/>
      <c r="CM3" s="258"/>
      <c r="CN3" s="4"/>
      <c r="CO3" s="258"/>
      <c r="CP3" s="4"/>
      <c r="CQ3" s="258"/>
      <c r="CR3" s="4"/>
      <c r="CS3" s="258"/>
      <c r="CT3" s="4"/>
      <c r="CU3" s="258"/>
      <c r="CV3" s="4"/>
      <c r="CW3" s="258"/>
      <c r="CX3" s="4"/>
      <c r="CY3" s="258"/>
      <c r="CZ3" s="4"/>
      <c r="DA3" s="258"/>
      <c r="DB3" s="4"/>
      <c r="DC3" s="258"/>
      <c r="DD3" s="4"/>
      <c r="DE3" s="258"/>
      <c r="DF3" s="4"/>
      <c r="DG3" s="258"/>
      <c r="DH3" s="4"/>
      <c r="DI3" s="258"/>
      <c r="DJ3" s="4"/>
      <c r="DK3" s="258"/>
      <c r="DL3" s="4"/>
      <c r="DM3" s="258"/>
      <c r="DN3" s="4"/>
      <c r="DO3" s="258"/>
      <c r="DP3" s="4"/>
      <c r="DQ3" s="258"/>
      <c r="DR3" s="4"/>
      <c r="DS3" s="258"/>
      <c r="DT3" s="4"/>
      <c r="DU3" s="258"/>
      <c r="DV3" s="4"/>
      <c r="DW3" s="258"/>
      <c r="DX3" s="4"/>
      <c r="DY3" s="258"/>
      <c r="DZ3" s="4"/>
      <c r="EA3" s="258"/>
      <c r="EB3" s="4"/>
      <c r="EC3" s="258"/>
      <c r="ED3" s="4"/>
      <c r="EE3" s="258"/>
      <c r="EF3" s="4"/>
      <c r="EG3" s="258"/>
      <c r="EH3" s="4"/>
      <c r="EI3" s="258"/>
      <c r="EJ3" s="4"/>
      <c r="EK3" s="258"/>
      <c r="EL3" s="4"/>
      <c r="EM3" s="258"/>
      <c r="EN3" s="4"/>
      <c r="EO3" s="258"/>
      <c r="EP3" s="4"/>
      <c r="EQ3" s="258"/>
      <c r="ER3" s="4"/>
      <c r="ES3" s="258"/>
      <c r="ET3" s="4"/>
      <c r="EU3" s="258"/>
      <c r="EV3" s="4"/>
      <c r="EW3" s="258"/>
      <c r="EX3" s="4"/>
      <c r="EY3" s="258"/>
      <c r="EZ3" s="4"/>
      <c r="FA3" s="258"/>
      <c r="FB3" s="4"/>
      <c r="FC3" s="258"/>
      <c r="FD3" s="4"/>
      <c r="FE3" s="258"/>
      <c r="FF3" s="4"/>
      <c r="FG3" s="258"/>
      <c r="FH3" s="599"/>
    </row>
    <row r="4" spans="1:165" ht="18.75" customHeight="1" x14ac:dyDescent="0.25">
      <c r="A4" s="264"/>
      <c r="B4" s="934" t="s">
        <v>1368</v>
      </c>
      <c r="C4" s="934"/>
      <c r="D4" s="934"/>
      <c r="E4" s="934"/>
      <c r="F4" s="934"/>
      <c r="G4" s="934"/>
      <c r="H4" s="934"/>
      <c r="I4" s="934"/>
      <c r="J4" s="934"/>
      <c r="K4" s="934"/>
      <c r="L4" s="934"/>
      <c r="M4" s="259"/>
      <c r="N4" s="63"/>
      <c r="O4" s="259"/>
      <c r="P4" s="63"/>
      <c r="Q4" s="259"/>
      <c r="R4" s="63"/>
      <c r="S4" s="259"/>
      <c r="T4" s="63"/>
      <c r="U4" s="259"/>
      <c r="V4" s="63"/>
      <c r="W4" s="259"/>
      <c r="X4" s="63"/>
      <c r="Y4" s="259"/>
      <c r="Z4" s="63"/>
      <c r="AA4" s="259"/>
      <c r="AB4" s="63"/>
      <c r="AC4" s="259"/>
      <c r="AD4" s="63"/>
      <c r="AE4" s="259"/>
      <c r="AF4" s="63"/>
      <c r="AG4" s="259"/>
      <c r="AH4" s="63"/>
      <c r="AI4" s="259"/>
      <c r="AJ4" s="63"/>
      <c r="AK4" s="259"/>
      <c r="AL4" s="63"/>
      <c r="AM4" s="259"/>
      <c r="AN4" s="63"/>
      <c r="AO4" s="259"/>
      <c r="AP4" s="63"/>
      <c r="AQ4" s="259"/>
      <c r="AR4" s="63"/>
      <c r="AS4" s="259"/>
      <c r="AT4" s="63"/>
      <c r="AU4" s="259"/>
      <c r="AV4" s="63"/>
      <c r="AW4" s="259"/>
      <c r="AX4" s="63"/>
      <c r="AY4" s="259"/>
      <c r="AZ4" s="63"/>
      <c r="BA4" s="259"/>
      <c r="BB4" s="63"/>
      <c r="BC4" s="259"/>
      <c r="BD4" s="63"/>
      <c r="BE4" s="259"/>
      <c r="BF4" s="63"/>
      <c r="BG4" s="259"/>
      <c r="BH4" s="63"/>
      <c r="BI4" s="259"/>
      <c r="BJ4" s="63"/>
      <c r="BK4" s="259"/>
      <c r="BL4" s="63"/>
      <c r="BM4" s="259"/>
      <c r="BN4" s="63"/>
      <c r="BO4" s="259"/>
      <c r="BP4" s="63"/>
      <c r="BQ4" s="259"/>
      <c r="BR4" s="63"/>
      <c r="BS4" s="259"/>
      <c r="BT4" s="63"/>
      <c r="BU4" s="259"/>
      <c r="BV4" s="63"/>
      <c r="BW4" s="259"/>
      <c r="BX4" s="63"/>
      <c r="BY4" s="259"/>
      <c r="BZ4" s="63"/>
      <c r="CA4" s="259"/>
      <c r="CB4" s="63"/>
      <c r="CC4" s="259"/>
      <c r="CD4" s="63"/>
      <c r="CE4" s="259"/>
      <c r="CF4" s="63"/>
      <c r="CG4" s="259"/>
      <c r="CH4" s="63"/>
      <c r="CI4" s="259"/>
      <c r="CJ4" s="63"/>
      <c r="CK4" s="259"/>
      <c r="CL4" s="63"/>
      <c r="CM4" s="259"/>
      <c r="CN4" s="63"/>
      <c r="CO4" s="259"/>
      <c r="CP4" s="63"/>
      <c r="CQ4" s="259"/>
      <c r="CR4" s="63"/>
      <c r="CS4" s="259"/>
      <c r="CT4" s="63"/>
      <c r="CU4" s="259"/>
      <c r="CV4" s="63"/>
      <c r="CW4" s="259"/>
      <c r="CX4" s="63"/>
      <c r="CY4" s="259"/>
      <c r="CZ4" s="63"/>
      <c r="DA4" s="259"/>
      <c r="DB4" s="63"/>
      <c r="DC4" s="259"/>
      <c r="DD4" s="63"/>
      <c r="DE4" s="259"/>
      <c r="DF4" s="63"/>
      <c r="DG4" s="259"/>
      <c r="DH4" s="63"/>
      <c r="DI4" s="259"/>
      <c r="DJ4" s="63"/>
      <c r="DK4" s="259"/>
      <c r="DL4" s="63"/>
      <c r="DM4" s="259"/>
      <c r="DN4" s="63"/>
      <c r="DO4" s="259"/>
      <c r="DP4" s="63"/>
      <c r="DQ4" s="259"/>
      <c r="DR4" s="63"/>
      <c r="DS4" s="259"/>
      <c r="DT4" s="63"/>
      <c r="DU4" s="259"/>
      <c r="DV4" s="63"/>
      <c r="DW4" s="259"/>
      <c r="DX4" s="63"/>
      <c r="DY4" s="259"/>
      <c r="DZ4" s="63"/>
      <c r="EA4" s="259"/>
      <c r="EB4" s="63"/>
      <c r="EC4" s="259"/>
      <c r="ED4" s="63"/>
      <c r="EE4" s="259"/>
      <c r="EF4" s="63"/>
      <c r="EG4" s="259"/>
      <c r="EH4" s="63"/>
      <c r="EI4" s="259"/>
      <c r="EJ4" s="63"/>
      <c r="EK4" s="259"/>
      <c r="EL4" s="63"/>
      <c r="EM4" s="259"/>
      <c r="EN4" s="63"/>
      <c r="EO4" s="259"/>
      <c r="EP4" s="63"/>
      <c r="EQ4" s="259"/>
      <c r="ER4" s="63"/>
      <c r="ES4" s="259"/>
      <c r="ET4" s="63"/>
      <c r="EU4" s="259"/>
      <c r="EV4" s="63"/>
      <c r="EW4" s="259"/>
      <c r="EX4" s="63"/>
      <c r="EY4" s="259"/>
      <c r="EZ4" s="63"/>
      <c r="FA4" s="259"/>
      <c r="FB4" s="63"/>
      <c r="FC4" s="259"/>
      <c r="FD4" s="63"/>
      <c r="FE4" s="259"/>
      <c r="FF4" s="63"/>
      <c r="FG4" s="259"/>
      <c r="FH4" s="599"/>
    </row>
    <row r="5" spans="1:165" ht="69" customHeight="1" x14ac:dyDescent="0.25">
      <c r="A5" s="558"/>
      <c r="B5" s="754" t="s">
        <v>1361</v>
      </c>
      <c r="C5" s="754"/>
      <c r="D5" s="754"/>
      <c r="E5" s="754"/>
      <c r="F5" s="754"/>
      <c r="G5" s="754"/>
      <c r="H5" s="754"/>
      <c r="I5" s="754"/>
      <c r="J5" s="754"/>
      <c r="K5" s="754"/>
      <c r="L5" s="754"/>
      <c r="M5" s="261"/>
      <c r="N5" s="262"/>
      <c r="O5" s="261"/>
      <c r="P5" s="262"/>
      <c r="Q5" s="261"/>
      <c r="R5" s="262"/>
      <c r="S5" s="261"/>
      <c r="T5" s="262"/>
      <c r="U5" s="261"/>
      <c r="V5" s="262"/>
      <c r="W5" s="261"/>
      <c r="X5" s="262"/>
      <c r="Y5" s="261"/>
      <c r="Z5" s="262"/>
      <c r="AA5" s="261"/>
      <c r="AB5" s="262"/>
      <c r="AC5" s="261"/>
      <c r="AD5" s="262"/>
      <c r="AE5" s="261"/>
      <c r="AF5" s="262"/>
      <c r="AG5" s="261"/>
      <c r="AH5" s="262"/>
      <c r="AI5" s="261"/>
      <c r="AJ5" s="262"/>
      <c r="AK5" s="261"/>
      <c r="AL5" s="262"/>
      <c r="AM5" s="261"/>
      <c r="AN5" s="262"/>
      <c r="AO5" s="261"/>
      <c r="AP5" s="262"/>
      <c r="AQ5" s="261"/>
      <c r="AR5" s="262"/>
      <c r="AS5" s="261"/>
      <c r="AT5" s="262"/>
      <c r="AU5" s="261"/>
      <c r="AV5" s="262"/>
      <c r="AW5" s="261"/>
      <c r="AX5" s="262"/>
      <c r="AY5" s="261"/>
      <c r="AZ5" s="262"/>
      <c r="BA5" s="261"/>
      <c r="BB5" s="262"/>
      <c r="BC5" s="261"/>
      <c r="BD5" s="262"/>
      <c r="BE5" s="261"/>
      <c r="BF5" s="262"/>
      <c r="BG5" s="261"/>
      <c r="BH5" s="262"/>
      <c r="BI5" s="261"/>
      <c r="BJ5" s="262"/>
      <c r="BK5" s="261"/>
      <c r="BL5" s="262"/>
      <c r="BM5" s="261"/>
      <c r="BN5" s="262"/>
      <c r="BO5" s="261"/>
      <c r="BP5" s="262"/>
      <c r="BQ5" s="261"/>
      <c r="BR5" s="262"/>
      <c r="BS5" s="261"/>
      <c r="BT5" s="262"/>
      <c r="BU5" s="261"/>
      <c r="BV5" s="262"/>
      <c r="BW5" s="261"/>
      <c r="BX5" s="262"/>
      <c r="BY5" s="261"/>
      <c r="BZ5" s="262"/>
      <c r="CA5" s="261"/>
      <c r="CB5" s="262"/>
      <c r="CC5" s="261"/>
      <c r="CD5" s="262"/>
      <c r="CE5" s="261"/>
      <c r="CF5" s="262"/>
      <c r="CG5" s="261"/>
      <c r="CH5" s="262"/>
      <c r="CI5" s="261"/>
      <c r="CJ5" s="262"/>
      <c r="CK5" s="261"/>
      <c r="CL5" s="262"/>
      <c r="CM5" s="261"/>
      <c r="CN5" s="262"/>
      <c r="CO5" s="261"/>
      <c r="CP5" s="262"/>
      <c r="CQ5" s="261"/>
      <c r="CR5" s="262"/>
      <c r="CS5" s="261"/>
      <c r="CT5" s="262"/>
      <c r="CU5" s="261"/>
      <c r="CV5" s="262"/>
      <c r="CW5" s="261"/>
      <c r="CX5" s="262"/>
      <c r="CY5" s="261"/>
      <c r="CZ5" s="262"/>
      <c r="DA5" s="261"/>
      <c r="DB5" s="262"/>
      <c r="DC5" s="261"/>
      <c r="DD5" s="262"/>
      <c r="DE5" s="261"/>
      <c r="DF5" s="262"/>
      <c r="DG5" s="261"/>
      <c r="DH5" s="262"/>
      <c r="DI5" s="261"/>
      <c r="DJ5" s="262"/>
      <c r="DK5" s="261"/>
      <c r="DL5" s="262"/>
      <c r="DM5" s="261"/>
      <c r="DN5" s="262"/>
      <c r="DO5" s="261"/>
      <c r="DP5" s="262"/>
      <c r="DQ5" s="261"/>
      <c r="DR5" s="262"/>
      <c r="DS5" s="261"/>
      <c r="DT5" s="262"/>
      <c r="DU5" s="261"/>
      <c r="DV5" s="262"/>
      <c r="DW5" s="261"/>
      <c r="DX5" s="262"/>
      <c r="DY5" s="261"/>
      <c r="DZ5" s="262"/>
      <c r="EA5" s="261"/>
      <c r="EB5" s="262"/>
      <c r="EC5" s="261"/>
      <c r="ED5" s="262"/>
      <c r="EE5" s="261"/>
      <c r="EF5" s="262"/>
      <c r="EG5" s="261"/>
      <c r="EH5" s="262"/>
      <c r="EI5" s="261"/>
      <c r="EJ5" s="262"/>
      <c r="EK5" s="261"/>
      <c r="EL5" s="262"/>
      <c r="EM5" s="261"/>
      <c r="EN5" s="262"/>
      <c r="EO5" s="261"/>
      <c r="EP5" s="262"/>
      <c r="EQ5" s="261"/>
      <c r="ER5" s="262"/>
      <c r="ES5" s="261"/>
      <c r="ET5" s="262"/>
      <c r="EU5" s="261"/>
      <c r="EV5" s="262"/>
      <c r="EW5" s="261"/>
      <c r="EX5" s="262"/>
      <c r="EY5" s="261"/>
      <c r="EZ5" s="262"/>
      <c r="FA5" s="261"/>
      <c r="FB5" s="262"/>
      <c r="FC5" s="261"/>
      <c r="FD5" s="262"/>
      <c r="FE5" s="261"/>
      <c r="FF5" s="262"/>
      <c r="FG5" s="261"/>
      <c r="FH5" s="599"/>
    </row>
    <row r="6" spans="1:165" ht="15.75" x14ac:dyDescent="0.25">
      <c r="A6" s="558"/>
      <c r="B6" s="61"/>
      <c r="C6" s="264"/>
      <c r="D6" s="265"/>
      <c r="E6" s="263"/>
      <c r="F6" s="265"/>
      <c r="G6" s="263"/>
      <c r="H6" s="265"/>
      <c r="I6" s="263"/>
      <c r="J6" s="265"/>
      <c r="K6" s="263"/>
      <c r="L6" s="265"/>
      <c r="M6" s="263"/>
      <c r="N6" s="265"/>
      <c r="O6" s="263"/>
      <c r="P6" s="265"/>
      <c r="Q6" s="263"/>
      <c r="R6" s="265"/>
      <c r="S6" s="263"/>
      <c r="T6" s="265"/>
      <c r="U6" s="263"/>
      <c r="V6" s="265"/>
      <c r="W6" s="263"/>
      <c r="X6" s="265"/>
      <c r="Y6" s="263"/>
      <c r="Z6" s="265"/>
      <c r="AA6" s="263"/>
      <c r="AB6" s="265"/>
      <c r="AC6" s="263"/>
      <c r="AD6" s="265"/>
      <c r="AE6" s="263"/>
      <c r="AF6" s="265"/>
      <c r="AG6" s="263"/>
      <c r="AH6" s="265"/>
      <c r="AI6" s="263"/>
      <c r="AJ6" s="265"/>
      <c r="AK6" s="263"/>
      <c r="AL6" s="265"/>
      <c r="AM6" s="263"/>
      <c r="AN6" s="265"/>
      <c r="AO6" s="263"/>
      <c r="AP6" s="265"/>
      <c r="AQ6" s="263"/>
      <c r="AR6" s="265"/>
      <c r="AS6" s="263"/>
      <c r="AT6" s="265"/>
      <c r="AU6" s="263"/>
      <c r="AV6" s="265"/>
      <c r="AW6" s="263"/>
      <c r="AX6" s="265"/>
      <c r="AY6" s="263"/>
      <c r="AZ6" s="265"/>
      <c r="BA6" s="263"/>
      <c r="BB6" s="265"/>
      <c r="BC6" s="263"/>
      <c r="BD6" s="265"/>
      <c r="BE6" s="263"/>
      <c r="BF6" s="265"/>
      <c r="BG6" s="263"/>
      <c r="BH6" s="265"/>
      <c r="BI6" s="263"/>
      <c r="BJ6" s="265"/>
      <c r="BK6" s="263"/>
      <c r="BL6" s="265"/>
      <c r="BM6" s="263"/>
      <c r="BN6" s="265"/>
      <c r="BO6" s="263"/>
      <c r="BP6" s="265"/>
      <c r="BQ6" s="263"/>
      <c r="BR6" s="265"/>
      <c r="BS6" s="263"/>
      <c r="BT6" s="265"/>
      <c r="BU6" s="263"/>
      <c r="BV6" s="265"/>
      <c r="BW6" s="263"/>
      <c r="BX6" s="265"/>
      <c r="BY6" s="263"/>
      <c r="BZ6" s="265"/>
      <c r="CA6" s="263"/>
      <c r="CB6" s="265"/>
      <c r="CC6" s="263"/>
      <c r="CD6" s="265"/>
      <c r="CE6" s="263"/>
      <c r="CF6" s="265"/>
      <c r="CG6" s="263"/>
      <c r="CH6" s="265"/>
      <c r="CI6" s="263"/>
      <c r="CJ6" s="265"/>
      <c r="CK6" s="263"/>
      <c r="CL6" s="265"/>
      <c r="CM6" s="263"/>
      <c r="CN6" s="265"/>
      <c r="CO6" s="263"/>
      <c r="CP6" s="265"/>
      <c r="CQ6" s="263"/>
      <c r="CR6" s="265"/>
      <c r="CS6" s="263"/>
      <c r="CT6" s="265"/>
      <c r="CU6" s="263"/>
      <c r="CV6" s="265"/>
      <c r="CW6" s="263"/>
      <c r="CX6" s="265"/>
      <c r="CY6" s="263"/>
      <c r="CZ6" s="265"/>
      <c r="DA6" s="263"/>
      <c r="DB6" s="265"/>
      <c r="DC6" s="263"/>
      <c r="DD6" s="265"/>
      <c r="DE6" s="263"/>
      <c r="DF6" s="265"/>
      <c r="DG6" s="263"/>
      <c r="DH6" s="265"/>
      <c r="DI6" s="263"/>
      <c r="DJ6" s="265"/>
      <c r="DK6" s="263"/>
      <c r="DL6" s="265"/>
      <c r="DM6" s="263"/>
      <c r="DN6" s="265"/>
      <c r="DO6" s="263"/>
      <c r="DP6" s="265"/>
      <c r="DQ6" s="263"/>
      <c r="DR6" s="265"/>
      <c r="DS6" s="263"/>
      <c r="DT6" s="265"/>
      <c r="DU6" s="263"/>
      <c r="DV6" s="265"/>
      <c r="DW6" s="263"/>
      <c r="DX6" s="265"/>
      <c r="DY6" s="263"/>
      <c r="DZ6" s="265"/>
      <c r="EA6" s="263"/>
      <c r="EB6" s="265"/>
      <c r="EC6" s="263"/>
      <c r="ED6" s="265"/>
      <c r="EE6" s="263"/>
      <c r="EF6" s="265"/>
      <c r="EG6" s="263"/>
      <c r="EH6" s="265"/>
      <c r="EI6" s="263"/>
      <c r="EJ6" s="265"/>
      <c r="EK6" s="263"/>
      <c r="EL6" s="265"/>
      <c r="EM6" s="263"/>
      <c r="EN6" s="265"/>
      <c r="EO6" s="263"/>
      <c r="EP6" s="265"/>
      <c r="EQ6" s="263"/>
      <c r="ER6" s="265"/>
      <c r="ES6" s="263"/>
      <c r="ET6" s="265"/>
      <c r="EU6" s="263"/>
      <c r="EV6" s="265"/>
      <c r="EW6" s="263"/>
      <c r="EX6" s="265"/>
      <c r="EY6" s="263"/>
      <c r="EZ6" s="265"/>
      <c r="FA6" s="263"/>
      <c r="FB6" s="265"/>
      <c r="FC6" s="263"/>
      <c r="FD6" s="265"/>
      <c r="FE6" s="263"/>
      <c r="FF6" s="265"/>
      <c r="FG6" s="263"/>
      <c r="FH6" s="599"/>
      <c r="FI6" s="651">
        <f>'Section I'!FI8</f>
        <v>0</v>
      </c>
    </row>
    <row r="7" spans="1:165" ht="45.75" customHeight="1" thickBot="1" x14ac:dyDescent="0.3">
      <c r="A7" s="264"/>
      <c r="B7" s="4"/>
      <c r="C7" s="4"/>
      <c r="D7" s="265" t="s">
        <v>485</v>
      </c>
      <c r="E7" s="266"/>
      <c r="F7" s="265" t="s">
        <v>486</v>
      </c>
      <c r="G7" s="266"/>
      <c r="H7" s="265" t="s">
        <v>487</v>
      </c>
      <c r="I7" s="266"/>
      <c r="J7" s="265" t="s">
        <v>488</v>
      </c>
      <c r="K7" s="266"/>
      <c r="L7" s="265" t="s">
        <v>489</v>
      </c>
      <c r="M7" s="266"/>
      <c r="N7" s="265" t="s">
        <v>490</v>
      </c>
      <c r="O7" s="266"/>
      <c r="P7" s="265" t="s">
        <v>491</v>
      </c>
      <c r="Q7" s="266"/>
      <c r="R7" s="265" t="s">
        <v>492</v>
      </c>
      <c r="S7" s="266"/>
      <c r="T7" s="265" t="s">
        <v>493</v>
      </c>
      <c r="U7" s="266"/>
      <c r="V7" s="265" t="s">
        <v>494</v>
      </c>
      <c r="W7" s="266"/>
      <c r="X7" s="265" t="s">
        <v>917</v>
      </c>
      <c r="Y7" s="266"/>
      <c r="Z7" s="265" t="s">
        <v>918</v>
      </c>
      <c r="AA7" s="266"/>
      <c r="AB7" s="265" t="s">
        <v>919</v>
      </c>
      <c r="AC7" s="266"/>
      <c r="AD7" s="265" t="s">
        <v>920</v>
      </c>
      <c r="AE7" s="266"/>
      <c r="AF7" s="265" t="s">
        <v>921</v>
      </c>
      <c r="AG7" s="266"/>
      <c r="AH7" s="265" t="s">
        <v>922</v>
      </c>
      <c r="AI7" s="266"/>
      <c r="AJ7" s="265" t="s">
        <v>923</v>
      </c>
      <c r="AK7" s="266"/>
      <c r="AL7" s="265" t="s">
        <v>924</v>
      </c>
      <c r="AM7" s="266"/>
      <c r="AN7" s="265" t="s">
        <v>925</v>
      </c>
      <c r="AO7" s="266"/>
      <c r="AP7" s="265" t="s">
        <v>926</v>
      </c>
      <c r="AQ7" s="266"/>
      <c r="AR7" s="265" t="s">
        <v>927</v>
      </c>
      <c r="AS7" s="266"/>
      <c r="AT7" s="265" t="s">
        <v>928</v>
      </c>
      <c r="AU7" s="266"/>
      <c r="AV7" s="265" t="s">
        <v>929</v>
      </c>
      <c r="AW7" s="266"/>
      <c r="AX7" s="265" t="s">
        <v>930</v>
      </c>
      <c r="AY7" s="266"/>
      <c r="AZ7" s="265" t="s">
        <v>931</v>
      </c>
      <c r="BA7" s="266"/>
      <c r="BB7" s="265" t="s">
        <v>932</v>
      </c>
      <c r="BC7" s="266"/>
      <c r="BD7" s="265" t="s">
        <v>936</v>
      </c>
      <c r="BE7" s="266"/>
      <c r="BF7" s="265" t="s">
        <v>935</v>
      </c>
      <c r="BG7" s="266"/>
      <c r="BH7" s="265" t="s">
        <v>934</v>
      </c>
      <c r="BI7" s="266"/>
      <c r="BJ7" s="265" t="s">
        <v>933</v>
      </c>
      <c r="BK7" s="266"/>
      <c r="BL7" s="265" t="s">
        <v>964</v>
      </c>
      <c r="BM7" s="266"/>
      <c r="BN7" s="265" t="s">
        <v>975</v>
      </c>
      <c r="BO7" s="266"/>
      <c r="BP7" s="265" t="s">
        <v>976</v>
      </c>
      <c r="BQ7" s="266"/>
      <c r="BR7" s="265" t="s">
        <v>977</v>
      </c>
      <c r="BS7" s="266"/>
      <c r="BT7" s="265" t="s">
        <v>978</v>
      </c>
      <c r="BU7" s="266"/>
      <c r="BV7" s="265" t="s">
        <v>979</v>
      </c>
      <c r="BW7" s="266"/>
      <c r="BX7" s="265" t="s">
        <v>980</v>
      </c>
      <c r="BY7" s="266"/>
      <c r="BZ7" s="265" t="s">
        <v>981</v>
      </c>
      <c r="CA7" s="266"/>
      <c r="CB7" s="265" t="s">
        <v>982</v>
      </c>
      <c r="CC7" s="266"/>
      <c r="CD7" s="265" t="s">
        <v>983</v>
      </c>
      <c r="CE7" s="266"/>
      <c r="CF7" s="265" t="s">
        <v>984</v>
      </c>
      <c r="CG7" s="266"/>
      <c r="CH7" s="265" t="s">
        <v>985</v>
      </c>
      <c r="CI7" s="266"/>
      <c r="CJ7" s="265" t="s">
        <v>986</v>
      </c>
      <c r="CK7" s="266"/>
      <c r="CL7" s="265" t="s">
        <v>987</v>
      </c>
      <c r="CM7" s="266"/>
      <c r="CN7" s="265" t="s">
        <v>988</v>
      </c>
      <c r="CO7" s="266"/>
      <c r="CP7" s="265" t="s">
        <v>989</v>
      </c>
      <c r="CQ7" s="266"/>
      <c r="CR7" s="265" t="s">
        <v>990</v>
      </c>
      <c r="CS7" s="266"/>
      <c r="CT7" s="265" t="s">
        <v>991</v>
      </c>
      <c r="CU7" s="266"/>
      <c r="CV7" s="265" t="s">
        <v>992</v>
      </c>
      <c r="CW7" s="266"/>
      <c r="CX7" s="265" t="s">
        <v>993</v>
      </c>
      <c r="CY7" s="266"/>
      <c r="CZ7" s="265" t="s">
        <v>994</v>
      </c>
      <c r="DA7" s="266"/>
      <c r="DB7" s="265" t="s">
        <v>995</v>
      </c>
      <c r="DC7" s="266"/>
      <c r="DD7" s="265" t="s">
        <v>996</v>
      </c>
      <c r="DE7" s="266"/>
      <c r="DF7" s="265" t="s">
        <v>997</v>
      </c>
      <c r="DG7" s="266"/>
      <c r="DH7" s="265" t="s">
        <v>998</v>
      </c>
      <c r="DI7" s="266"/>
      <c r="DJ7" s="265" t="s">
        <v>999</v>
      </c>
      <c r="DK7" s="266"/>
      <c r="DL7" s="265" t="s">
        <v>1000</v>
      </c>
      <c r="DM7" s="266"/>
      <c r="DN7" s="265" t="s">
        <v>1001</v>
      </c>
      <c r="DO7" s="266"/>
      <c r="DP7" s="265" t="s">
        <v>1002</v>
      </c>
      <c r="DQ7" s="266"/>
      <c r="DR7" s="265" t="s">
        <v>1003</v>
      </c>
      <c r="DS7" s="266"/>
      <c r="DT7" s="265" t="s">
        <v>1004</v>
      </c>
      <c r="DU7" s="266"/>
      <c r="DV7" s="265" t="s">
        <v>1005</v>
      </c>
      <c r="DW7" s="266"/>
      <c r="DX7" s="265" t="s">
        <v>1006</v>
      </c>
      <c r="DY7" s="266"/>
      <c r="DZ7" s="265" t="s">
        <v>1007</v>
      </c>
      <c r="EA7" s="266"/>
      <c r="EB7" s="265" t="s">
        <v>1008</v>
      </c>
      <c r="EC7" s="266"/>
      <c r="ED7" s="265" t="s">
        <v>1009</v>
      </c>
      <c r="EE7" s="266"/>
      <c r="EF7" s="265" t="s">
        <v>1010</v>
      </c>
      <c r="EG7" s="266"/>
      <c r="EH7" s="265" t="s">
        <v>1011</v>
      </c>
      <c r="EI7" s="266"/>
      <c r="EJ7" s="265" t="s">
        <v>1012</v>
      </c>
      <c r="EK7" s="266"/>
      <c r="EL7" s="265" t="s">
        <v>1013</v>
      </c>
      <c r="EM7" s="266"/>
      <c r="EN7" s="265" t="s">
        <v>1014</v>
      </c>
      <c r="EO7" s="266"/>
      <c r="EP7" s="265" t="s">
        <v>1015</v>
      </c>
      <c r="EQ7" s="266"/>
      <c r="ER7" s="265" t="s">
        <v>1016</v>
      </c>
      <c r="ES7" s="266"/>
      <c r="ET7" s="265" t="s">
        <v>1017</v>
      </c>
      <c r="EU7" s="266"/>
      <c r="EV7" s="265" t="s">
        <v>1018</v>
      </c>
      <c r="EW7" s="266"/>
      <c r="EX7" s="265" t="s">
        <v>1019</v>
      </c>
      <c r="EY7" s="266"/>
      <c r="EZ7" s="265" t="s">
        <v>1020</v>
      </c>
      <c r="FA7" s="266"/>
      <c r="FB7" s="265" t="s">
        <v>1021</v>
      </c>
      <c r="FC7" s="266"/>
      <c r="FD7" s="265" t="s">
        <v>1022</v>
      </c>
      <c r="FE7" s="266"/>
      <c r="FF7" s="265" t="s">
        <v>1023</v>
      </c>
      <c r="FG7" s="266"/>
      <c r="FH7" s="599"/>
    </row>
    <row r="8" spans="1:165" ht="39.75" customHeight="1" thickBot="1" x14ac:dyDescent="0.3">
      <c r="A8" s="69" t="s">
        <v>18</v>
      </c>
      <c r="B8" s="812" t="s">
        <v>1219</v>
      </c>
      <c r="C8" s="848"/>
      <c r="D8" s="89" t="str">
        <f>IF('Section I'!D8="", "",'Section I'!D8)</f>
        <v/>
      </c>
      <c r="E8" s="256"/>
      <c r="F8" s="89" t="str">
        <f>IF('Section I'!F8="", "",'Section I'!F8)</f>
        <v/>
      </c>
      <c r="G8" s="256"/>
      <c r="H8" s="89" t="str">
        <f>IF('Section I'!H8="", "",'Section I'!H8)</f>
        <v/>
      </c>
      <c r="I8" s="256"/>
      <c r="J8" s="89" t="str">
        <f>IF('Section I'!J8="", "",'Section I'!J8)</f>
        <v/>
      </c>
      <c r="K8" s="256"/>
      <c r="L8" s="89" t="str">
        <f>IF('Section I'!L8="", "",'Section I'!L8)</f>
        <v/>
      </c>
      <c r="M8" s="256"/>
      <c r="N8" s="89" t="str">
        <f>IF('Section I'!N8="", "",'Section I'!N8)</f>
        <v/>
      </c>
      <c r="O8" s="256"/>
      <c r="P8" s="89" t="str">
        <f>IF('Section I'!P8="", "",'Section I'!P8)</f>
        <v/>
      </c>
      <c r="Q8" s="256"/>
      <c r="R8" s="89" t="str">
        <f>IF('Section I'!R8="", "",'Section I'!R8)</f>
        <v/>
      </c>
      <c r="S8" s="256"/>
      <c r="T8" s="89" t="str">
        <f>IF('Section I'!T8="", "",'Section I'!T8)</f>
        <v/>
      </c>
      <c r="U8" s="256"/>
      <c r="V8" s="89" t="str">
        <f>IF('Section I'!V8="", "",'Section I'!V8)</f>
        <v/>
      </c>
      <c r="W8" s="256"/>
      <c r="X8" s="89" t="str">
        <f>IF('Section I'!X8="", "",'Section I'!X8)</f>
        <v/>
      </c>
      <c r="Y8" s="256"/>
      <c r="Z8" s="89" t="str">
        <f>IF('Section I'!Z8="", "",'Section I'!Z8)</f>
        <v/>
      </c>
      <c r="AA8" s="256"/>
      <c r="AB8" s="89" t="str">
        <f>IF('Section I'!AB8="", "",'Section I'!AB8)</f>
        <v/>
      </c>
      <c r="AC8" s="256"/>
      <c r="AD8" s="89" t="str">
        <f>IF('Section I'!AD8="", "",'Section I'!AD8)</f>
        <v/>
      </c>
      <c r="AE8" s="256"/>
      <c r="AF8" s="89" t="str">
        <f>IF('Section I'!AF8="", "",'Section I'!AF8)</f>
        <v/>
      </c>
      <c r="AG8" s="256"/>
      <c r="AH8" s="89" t="str">
        <f>IF('Section I'!AH8="", "",'Section I'!AH8)</f>
        <v/>
      </c>
      <c r="AI8" s="256"/>
      <c r="AJ8" s="89" t="str">
        <f>IF('Section I'!AJ8="", "",'Section I'!AJ8)</f>
        <v/>
      </c>
      <c r="AK8" s="256"/>
      <c r="AL8" s="89" t="str">
        <f>IF('Section I'!AL8="", "",'Section I'!AL8)</f>
        <v/>
      </c>
      <c r="AM8" s="256"/>
      <c r="AN8" s="89" t="str">
        <f>IF('Section I'!AN8="", "",'Section I'!AN8)</f>
        <v/>
      </c>
      <c r="AO8" s="256"/>
      <c r="AP8" s="89" t="str">
        <f>IF('Section I'!AP8="", "",'Section I'!AP8)</f>
        <v/>
      </c>
      <c r="AQ8" s="256"/>
      <c r="AR8" s="89" t="str">
        <f>IF('Section I'!AR8="", "",'Section I'!AR8)</f>
        <v/>
      </c>
      <c r="AS8" s="256"/>
      <c r="AT8" s="89" t="str">
        <f>IF('Section I'!AT8="", "",'Section I'!AT8)</f>
        <v/>
      </c>
      <c r="AU8" s="256"/>
      <c r="AV8" s="89" t="str">
        <f>IF('Section I'!AV8="", "",'Section I'!AV8)</f>
        <v/>
      </c>
      <c r="AW8" s="256"/>
      <c r="AX8" s="89" t="str">
        <f>IF('Section I'!AX8="", "",'Section I'!AX8)</f>
        <v/>
      </c>
      <c r="AY8" s="256"/>
      <c r="AZ8" s="89" t="str">
        <f>IF('Section I'!AZ8="", "",'Section I'!AZ8)</f>
        <v/>
      </c>
      <c r="BA8" s="256"/>
      <c r="BB8" s="89" t="str">
        <f>IF('Section I'!BB8="", "",'Section I'!BB8)</f>
        <v/>
      </c>
      <c r="BC8" s="256"/>
      <c r="BD8" s="89" t="str">
        <f>IF('Section I'!BD8="", "",'Section I'!BD8)</f>
        <v/>
      </c>
      <c r="BE8" s="256"/>
      <c r="BF8" s="89" t="str">
        <f>IF('Section I'!BF8="", "",'Section I'!BF8)</f>
        <v/>
      </c>
      <c r="BG8" s="256"/>
      <c r="BH8" s="89" t="str">
        <f>IF('Section I'!BH8="", "",'Section I'!BH8)</f>
        <v/>
      </c>
      <c r="BI8" s="256"/>
      <c r="BJ8" s="89" t="str">
        <f>IF('Section I'!BJ8="", "",'Section I'!BJ8)</f>
        <v/>
      </c>
      <c r="BK8" s="256"/>
      <c r="BL8" s="89" t="str">
        <f>IF('Section I'!BL8="", "",'Section I'!BL8)</f>
        <v/>
      </c>
      <c r="BM8" s="256"/>
      <c r="BN8" s="89" t="str">
        <f>IF('Section I'!BN8="", "",'Section I'!BN8)</f>
        <v/>
      </c>
      <c r="BO8" s="256"/>
      <c r="BP8" s="89" t="str">
        <f>IF('Section I'!BP8="", "",'Section I'!BP8)</f>
        <v/>
      </c>
      <c r="BQ8" s="256"/>
      <c r="BR8" s="89" t="str">
        <f>IF('Section I'!BR8="", "",'Section I'!BR8)</f>
        <v/>
      </c>
      <c r="BS8" s="256"/>
      <c r="BT8" s="89" t="str">
        <f>IF('Section I'!BT8="", "",'Section I'!BT8)</f>
        <v/>
      </c>
      <c r="BU8" s="256"/>
      <c r="BV8" s="89" t="str">
        <f>IF('Section I'!BV8="", "",'Section I'!BV8)</f>
        <v/>
      </c>
      <c r="BW8" s="256"/>
      <c r="BX8" s="89" t="str">
        <f>IF('Section I'!BX8="", "",'Section I'!BX8)</f>
        <v/>
      </c>
      <c r="BY8" s="256"/>
      <c r="BZ8" s="89" t="str">
        <f>IF('Section I'!BZ8="", "",'Section I'!BZ8)</f>
        <v/>
      </c>
      <c r="CA8" s="256"/>
      <c r="CB8" s="89" t="str">
        <f>IF('Section I'!CB8="", "",'Section I'!CB8)</f>
        <v/>
      </c>
      <c r="CC8" s="256"/>
      <c r="CD8" s="89" t="str">
        <f>IF('Section I'!CD8="", "",'Section I'!CD8)</f>
        <v/>
      </c>
      <c r="CE8" s="256"/>
      <c r="CF8" s="89" t="str">
        <f>IF('Section I'!CF8="", "",'Section I'!CF8)</f>
        <v/>
      </c>
      <c r="CG8" s="256"/>
      <c r="CH8" s="89" t="str">
        <f>IF('Section I'!CH8="", "",'Section I'!CH8)</f>
        <v/>
      </c>
      <c r="CI8" s="256"/>
      <c r="CJ8" s="89" t="str">
        <f>IF('Section I'!CJ8="", "",'Section I'!CJ8)</f>
        <v/>
      </c>
      <c r="CK8" s="256"/>
      <c r="CL8" s="89" t="str">
        <f>IF('Section I'!CL8="", "",'Section I'!CL8)</f>
        <v/>
      </c>
      <c r="CM8" s="256"/>
      <c r="CN8" s="89" t="str">
        <f>IF('Section I'!CN8="", "",'Section I'!CN8)</f>
        <v/>
      </c>
      <c r="CO8" s="256"/>
      <c r="CP8" s="89" t="str">
        <f>IF('Section I'!CP8="", "",'Section I'!CP8)</f>
        <v/>
      </c>
      <c r="CQ8" s="256"/>
      <c r="CR8" s="89" t="str">
        <f>IF('Section I'!CR8="", "",'Section I'!CR8)</f>
        <v/>
      </c>
      <c r="CS8" s="256"/>
      <c r="CT8" s="89" t="str">
        <f>IF('Section I'!CT8="", "",'Section I'!CT8)</f>
        <v/>
      </c>
      <c r="CU8" s="256"/>
      <c r="CV8" s="89" t="str">
        <f>IF('Section I'!CV8="", "",'Section I'!CV8)</f>
        <v/>
      </c>
      <c r="CW8" s="256"/>
      <c r="CX8" s="89" t="str">
        <f>IF('Section I'!CX8="", "",'Section I'!CX8)</f>
        <v/>
      </c>
      <c r="CY8" s="256"/>
      <c r="CZ8" s="89" t="str">
        <f>IF('Section I'!CZ8="", "",'Section I'!CZ8)</f>
        <v/>
      </c>
      <c r="DA8" s="256"/>
      <c r="DB8" s="89" t="str">
        <f>IF('Section I'!DB8="", "",'Section I'!DB8)</f>
        <v/>
      </c>
      <c r="DC8" s="256"/>
      <c r="DD8" s="89" t="str">
        <f>IF('Section I'!DD8="", "",'Section I'!DD8)</f>
        <v/>
      </c>
      <c r="DE8" s="256"/>
      <c r="DF8" s="89" t="str">
        <f>IF('Section I'!DF8="", "",'Section I'!DF8)</f>
        <v/>
      </c>
      <c r="DG8" s="256"/>
      <c r="DH8" s="89" t="str">
        <f>IF('Section I'!DH8="", "",'Section I'!DH8)</f>
        <v/>
      </c>
      <c r="DI8" s="256"/>
      <c r="DJ8" s="89" t="str">
        <f>IF('Section I'!DJ8="", "",'Section I'!DJ8)</f>
        <v/>
      </c>
      <c r="DK8" s="256"/>
      <c r="DL8" s="89" t="str">
        <f>IF('Section I'!DL8="", "",'Section I'!DL8)</f>
        <v/>
      </c>
      <c r="DM8" s="256"/>
      <c r="DN8" s="89" t="str">
        <f>IF('Section I'!DN8="", "",'Section I'!DN8)</f>
        <v/>
      </c>
      <c r="DO8" s="256"/>
      <c r="DP8" s="89" t="str">
        <f>IF('Section I'!DP8="", "",'Section I'!DP8)</f>
        <v/>
      </c>
      <c r="DQ8" s="256"/>
      <c r="DR8" s="89" t="str">
        <f>IF('Section I'!DR8="", "",'Section I'!DR8)</f>
        <v/>
      </c>
      <c r="DS8" s="256"/>
      <c r="DT8" s="89" t="str">
        <f>IF('Section I'!DT8="", "",'Section I'!DT8)</f>
        <v/>
      </c>
      <c r="DU8" s="256"/>
      <c r="DV8" s="89" t="str">
        <f>IF('Section I'!DV8="", "",'Section I'!DV8)</f>
        <v/>
      </c>
      <c r="DW8" s="256"/>
      <c r="DX8" s="89" t="str">
        <f>IF('Section I'!DX8="", "",'Section I'!DX8)</f>
        <v/>
      </c>
      <c r="DY8" s="256"/>
      <c r="DZ8" s="89" t="str">
        <f>IF('Section I'!DZ8="", "",'Section I'!DZ8)</f>
        <v/>
      </c>
      <c r="EA8" s="256"/>
      <c r="EB8" s="89" t="str">
        <f>IF('Section I'!EB8="", "",'Section I'!EB8)</f>
        <v/>
      </c>
      <c r="EC8" s="256"/>
      <c r="ED8" s="89" t="str">
        <f>IF('Section I'!ED8="", "",'Section I'!ED8)</f>
        <v/>
      </c>
      <c r="EE8" s="256"/>
      <c r="EF8" s="89" t="str">
        <f>IF('Section I'!EF8="", "",'Section I'!EF8)</f>
        <v/>
      </c>
      <c r="EG8" s="256"/>
      <c r="EH8" s="89" t="str">
        <f>IF('Section I'!EH8="", "",'Section I'!EH8)</f>
        <v/>
      </c>
      <c r="EI8" s="256"/>
      <c r="EJ8" s="89" t="str">
        <f>IF('Section I'!EJ8="", "",'Section I'!EJ8)</f>
        <v/>
      </c>
      <c r="EK8" s="256"/>
      <c r="EL8" s="89" t="str">
        <f>IF('Section I'!EL8="", "",'Section I'!EL8)</f>
        <v/>
      </c>
      <c r="EM8" s="256"/>
      <c r="EN8" s="89" t="str">
        <f>IF('Section I'!EN8="", "",'Section I'!EN8)</f>
        <v/>
      </c>
      <c r="EO8" s="256"/>
      <c r="EP8" s="89" t="str">
        <f>IF('Section I'!EP8="", "",'Section I'!EP8)</f>
        <v/>
      </c>
      <c r="EQ8" s="256"/>
      <c r="ER8" s="89" t="str">
        <f>IF('Section I'!ER8="", "",'Section I'!ER8)</f>
        <v/>
      </c>
      <c r="ES8" s="256"/>
      <c r="ET8" s="89" t="str">
        <f>IF('Section I'!ET8="", "",'Section I'!ET8)</f>
        <v/>
      </c>
      <c r="EU8" s="256"/>
      <c r="EV8" s="89" t="str">
        <f>IF('Section I'!EV8="", "",'Section I'!EV8)</f>
        <v/>
      </c>
      <c r="EW8" s="256"/>
      <c r="EX8" s="89" t="str">
        <f>IF('Section I'!EX8="", "",'Section I'!EX8)</f>
        <v/>
      </c>
      <c r="EY8" s="256"/>
      <c r="EZ8" s="89" t="str">
        <f>IF('Section I'!EZ8="", "",'Section I'!EZ8)</f>
        <v/>
      </c>
      <c r="FA8" s="256"/>
      <c r="FB8" s="89" t="str">
        <f>IF('Section I'!FB8="", "",'Section I'!FB8)</f>
        <v/>
      </c>
      <c r="FC8" s="256"/>
      <c r="FD8" s="89" t="str">
        <f>IF('Section I'!FD8="", "",'Section I'!FD8)</f>
        <v/>
      </c>
      <c r="FE8" s="256"/>
      <c r="FF8" s="89" t="str">
        <f>IF('Section I'!FF8="", "",'Section I'!FF8)</f>
        <v/>
      </c>
      <c r="FG8" s="256"/>
      <c r="FH8" s="599"/>
    </row>
    <row r="9" spans="1:165" ht="15.75" thickBot="1" x14ac:dyDescent="0.3">
      <c r="A9" s="69"/>
      <c r="B9" s="542"/>
      <c r="C9" s="347"/>
      <c r="D9" s="267"/>
      <c r="E9" s="268"/>
      <c r="F9" s="267"/>
      <c r="G9" s="268"/>
      <c r="H9" s="267"/>
      <c r="I9" s="268"/>
      <c r="J9" s="267"/>
      <c r="K9" s="268"/>
      <c r="L9" s="267"/>
      <c r="M9" s="268"/>
      <c r="N9" s="267"/>
      <c r="O9" s="268"/>
      <c r="P9" s="267"/>
      <c r="Q9" s="268"/>
      <c r="R9" s="267"/>
      <c r="S9" s="268"/>
      <c r="T9" s="267"/>
      <c r="U9" s="268"/>
      <c r="V9" s="267"/>
      <c r="W9" s="268"/>
      <c r="X9" s="267"/>
      <c r="Y9" s="268"/>
      <c r="Z9" s="267"/>
      <c r="AA9" s="268"/>
      <c r="AB9" s="267"/>
      <c r="AC9" s="268"/>
      <c r="AD9" s="267"/>
      <c r="AE9" s="268"/>
      <c r="AF9" s="267"/>
      <c r="AG9" s="268"/>
      <c r="AH9" s="267"/>
      <c r="AI9" s="268"/>
      <c r="AJ9" s="267"/>
      <c r="AK9" s="268"/>
      <c r="AL9" s="267"/>
      <c r="AM9" s="268"/>
      <c r="AN9" s="267"/>
      <c r="AO9" s="268"/>
      <c r="AP9" s="267"/>
      <c r="AQ9" s="268"/>
      <c r="AR9" s="267"/>
      <c r="AS9" s="268"/>
      <c r="AT9" s="267"/>
      <c r="AU9" s="268"/>
      <c r="AV9" s="267"/>
      <c r="AW9" s="268"/>
      <c r="AX9" s="267"/>
      <c r="AY9" s="268"/>
      <c r="AZ9" s="267"/>
      <c r="BA9" s="268"/>
      <c r="BB9" s="267"/>
      <c r="BC9" s="268"/>
      <c r="BD9" s="267"/>
      <c r="BE9" s="268"/>
      <c r="BF9" s="267"/>
      <c r="BG9" s="268"/>
      <c r="BH9" s="267"/>
      <c r="BI9" s="268"/>
      <c r="BJ9" s="267"/>
      <c r="BK9" s="268"/>
      <c r="BL9" s="267"/>
      <c r="BM9" s="268"/>
      <c r="BN9" s="267"/>
      <c r="BO9" s="268"/>
      <c r="BP9" s="267"/>
      <c r="BQ9" s="268"/>
      <c r="BR9" s="267"/>
      <c r="BS9" s="268"/>
      <c r="BT9" s="267"/>
      <c r="BU9" s="268"/>
      <c r="BV9" s="267"/>
      <c r="BW9" s="268"/>
      <c r="BX9" s="267"/>
      <c r="BY9" s="268"/>
      <c r="BZ9" s="267"/>
      <c r="CA9" s="268"/>
      <c r="CB9" s="267"/>
      <c r="CC9" s="268"/>
      <c r="CD9" s="267"/>
      <c r="CE9" s="268"/>
      <c r="CF9" s="267"/>
      <c r="CG9" s="268"/>
      <c r="CH9" s="267"/>
      <c r="CI9" s="268"/>
      <c r="CJ9" s="267"/>
      <c r="CK9" s="268"/>
      <c r="CL9" s="267"/>
      <c r="CM9" s="268"/>
      <c r="CN9" s="267"/>
      <c r="CO9" s="268"/>
      <c r="CP9" s="267"/>
      <c r="CQ9" s="268"/>
      <c r="CR9" s="267"/>
      <c r="CS9" s="268"/>
      <c r="CT9" s="267"/>
      <c r="CU9" s="268"/>
      <c r="CV9" s="267"/>
      <c r="CW9" s="268"/>
      <c r="CX9" s="267"/>
      <c r="CY9" s="268"/>
      <c r="CZ9" s="267"/>
      <c r="DA9" s="268"/>
      <c r="DB9" s="267"/>
      <c r="DC9" s="268"/>
      <c r="DD9" s="267"/>
      <c r="DE9" s="268"/>
      <c r="DF9" s="267"/>
      <c r="DG9" s="268"/>
      <c r="DH9" s="267"/>
      <c r="DI9" s="268"/>
      <c r="DJ9" s="267"/>
      <c r="DK9" s="268"/>
      <c r="DL9" s="267"/>
      <c r="DM9" s="268"/>
      <c r="DN9" s="267"/>
      <c r="DO9" s="268"/>
      <c r="DP9" s="267"/>
      <c r="DQ9" s="268"/>
      <c r="DR9" s="267"/>
      <c r="DS9" s="268"/>
      <c r="DT9" s="267"/>
      <c r="DU9" s="268"/>
      <c r="DV9" s="267"/>
      <c r="DW9" s="268"/>
      <c r="DX9" s="267"/>
      <c r="DY9" s="268"/>
      <c r="DZ9" s="267"/>
      <c r="EA9" s="268"/>
      <c r="EB9" s="267"/>
      <c r="EC9" s="268"/>
      <c r="ED9" s="267"/>
      <c r="EE9" s="268"/>
      <c r="EF9" s="267"/>
      <c r="EG9" s="268"/>
      <c r="EH9" s="267"/>
      <c r="EI9" s="268"/>
      <c r="EJ9" s="267"/>
      <c r="EK9" s="268"/>
      <c r="EL9" s="267"/>
      <c r="EM9" s="268"/>
      <c r="EN9" s="267"/>
      <c r="EO9" s="268"/>
      <c r="EP9" s="267"/>
      <c r="EQ9" s="268"/>
      <c r="ER9" s="267"/>
      <c r="ES9" s="268"/>
      <c r="ET9" s="267"/>
      <c r="EU9" s="268"/>
      <c r="EV9" s="267"/>
      <c r="EW9" s="268"/>
      <c r="EX9" s="267"/>
      <c r="EY9" s="268"/>
      <c r="EZ9" s="267"/>
      <c r="FA9" s="268"/>
      <c r="FB9" s="267"/>
      <c r="FC9" s="268"/>
      <c r="FD9" s="267"/>
      <c r="FE9" s="268"/>
      <c r="FF9" s="267"/>
      <c r="FG9" s="256"/>
      <c r="FH9" s="599"/>
    </row>
    <row r="10" spans="1:165" ht="36" customHeight="1" thickBot="1" x14ac:dyDescent="0.3">
      <c r="A10" s="559" t="s">
        <v>19</v>
      </c>
      <c r="B10" s="812" t="s">
        <v>1354</v>
      </c>
      <c r="C10" s="812"/>
      <c r="D10" s="89" t="str">
        <f>IF('Section I'!D10="", "",'Section I'!D10)</f>
        <v/>
      </c>
      <c r="E10" s="256"/>
      <c r="F10" s="89" t="str">
        <f>IF('Section I'!F10="", "",'Section I'!F10)</f>
        <v/>
      </c>
      <c r="G10" s="256"/>
      <c r="H10" s="89" t="str">
        <f>IF('Section I'!H10="", "",'Section I'!H10)</f>
        <v/>
      </c>
      <c r="I10" s="256"/>
      <c r="J10" s="89" t="str">
        <f>IF('Section I'!J10="", "",'Section I'!J10)</f>
        <v/>
      </c>
      <c r="K10" s="256"/>
      <c r="L10" s="89" t="str">
        <f>IF('Section I'!L10="", "",'Section I'!L10)</f>
        <v/>
      </c>
      <c r="M10" s="256"/>
      <c r="N10" s="89" t="str">
        <f>IF('Section I'!N10="", "",'Section I'!N10)</f>
        <v/>
      </c>
      <c r="O10" s="256"/>
      <c r="P10" s="89" t="str">
        <f>IF('Section I'!P10="", "",'Section I'!P10)</f>
        <v/>
      </c>
      <c r="Q10" s="256"/>
      <c r="R10" s="89" t="str">
        <f>IF('Section I'!R10="", "",'Section I'!R10)</f>
        <v/>
      </c>
      <c r="S10" s="256"/>
      <c r="T10" s="89" t="str">
        <f>IF('Section I'!T10="", "",'Section I'!T10)</f>
        <v/>
      </c>
      <c r="U10" s="256"/>
      <c r="V10" s="89" t="str">
        <f>IF('Section I'!V10="", "",'Section I'!V10)</f>
        <v/>
      </c>
      <c r="W10" s="256"/>
      <c r="X10" s="89" t="str">
        <f>IF('Section I'!X10="", "",'Section I'!X10)</f>
        <v/>
      </c>
      <c r="Y10" s="256"/>
      <c r="Z10" s="89" t="str">
        <f>IF('Section I'!Z10="", "",'Section I'!Z10)</f>
        <v/>
      </c>
      <c r="AA10" s="256"/>
      <c r="AB10" s="89" t="str">
        <f>IF('Section I'!AB10="", "",'Section I'!AB10)</f>
        <v/>
      </c>
      <c r="AC10" s="256"/>
      <c r="AD10" s="89" t="str">
        <f>IF('Section I'!AD10="", "",'Section I'!AD10)</f>
        <v/>
      </c>
      <c r="AE10" s="256"/>
      <c r="AF10" s="89" t="str">
        <f>IF('Section I'!AF10="", "",'Section I'!AF10)</f>
        <v/>
      </c>
      <c r="AG10" s="256"/>
      <c r="AH10" s="89" t="str">
        <f>IF('Section I'!AH10="", "",'Section I'!AH10)</f>
        <v/>
      </c>
      <c r="AI10" s="256"/>
      <c r="AJ10" s="89" t="str">
        <f>IF('Section I'!AJ10="", "",'Section I'!AJ10)</f>
        <v/>
      </c>
      <c r="AK10" s="256"/>
      <c r="AL10" s="89" t="str">
        <f>IF('Section I'!AL10="", "",'Section I'!AL10)</f>
        <v/>
      </c>
      <c r="AM10" s="256"/>
      <c r="AN10" s="89" t="str">
        <f>IF('Section I'!AN10="", "",'Section I'!AN10)</f>
        <v/>
      </c>
      <c r="AO10" s="256"/>
      <c r="AP10" s="89" t="str">
        <f>IF('Section I'!AP10="", "",'Section I'!AP10)</f>
        <v/>
      </c>
      <c r="AQ10" s="256"/>
      <c r="AR10" s="89" t="str">
        <f>IF('Section I'!AR10="", "",'Section I'!AR10)</f>
        <v/>
      </c>
      <c r="AS10" s="256"/>
      <c r="AT10" s="89" t="str">
        <f>IF('Section I'!AT10="", "",'Section I'!AT10)</f>
        <v/>
      </c>
      <c r="AU10" s="256"/>
      <c r="AV10" s="89" t="str">
        <f>IF('Section I'!AV10="", "",'Section I'!AV10)</f>
        <v/>
      </c>
      <c r="AW10" s="256"/>
      <c r="AX10" s="89" t="str">
        <f>IF('Section I'!AX10="", "",'Section I'!AX10)</f>
        <v/>
      </c>
      <c r="AY10" s="256"/>
      <c r="AZ10" s="89" t="str">
        <f>IF('Section I'!AZ10="", "",'Section I'!AZ10)</f>
        <v/>
      </c>
      <c r="BA10" s="256"/>
      <c r="BB10" s="89" t="str">
        <f>IF('Section I'!BB10="", "",'Section I'!BB10)</f>
        <v/>
      </c>
      <c r="BC10" s="256"/>
      <c r="BD10" s="89" t="str">
        <f>IF('Section I'!BD10="", "",'Section I'!BD10)</f>
        <v/>
      </c>
      <c r="BE10" s="256"/>
      <c r="BF10" s="89" t="str">
        <f>IF('Section I'!BF10="", "",'Section I'!BF10)</f>
        <v/>
      </c>
      <c r="BG10" s="256"/>
      <c r="BH10" s="89" t="str">
        <f>IF('Section I'!BH10="", "",'Section I'!BH10)</f>
        <v/>
      </c>
      <c r="BI10" s="256"/>
      <c r="BJ10" s="89" t="str">
        <f>IF('Section I'!BJ10="", "",'Section I'!BJ10)</f>
        <v/>
      </c>
      <c r="BK10" s="256"/>
      <c r="BL10" s="89" t="str">
        <f>IF('Section I'!BL10="", "",'Section I'!BL10)</f>
        <v/>
      </c>
      <c r="BM10" s="256"/>
      <c r="BN10" s="89" t="str">
        <f>IF('Section I'!BN10="", "",'Section I'!BN10)</f>
        <v/>
      </c>
      <c r="BO10" s="256"/>
      <c r="BP10" s="89" t="str">
        <f>IF('Section I'!BP10="", "",'Section I'!BP10)</f>
        <v/>
      </c>
      <c r="BQ10" s="256"/>
      <c r="BR10" s="89" t="str">
        <f>IF('Section I'!BR10="", "",'Section I'!BR10)</f>
        <v/>
      </c>
      <c r="BS10" s="256"/>
      <c r="BT10" s="89" t="str">
        <f>IF('Section I'!BT10="", "",'Section I'!BT10)</f>
        <v/>
      </c>
      <c r="BU10" s="256"/>
      <c r="BV10" s="89" t="str">
        <f>IF('Section I'!BV10="", "",'Section I'!BV10)</f>
        <v/>
      </c>
      <c r="BW10" s="256"/>
      <c r="BX10" s="89" t="str">
        <f>IF('Section I'!BX10="", "",'Section I'!BX10)</f>
        <v/>
      </c>
      <c r="BY10" s="256"/>
      <c r="BZ10" s="89" t="str">
        <f>IF('Section I'!BZ10="", "",'Section I'!BZ10)</f>
        <v/>
      </c>
      <c r="CA10" s="256"/>
      <c r="CB10" s="89" t="str">
        <f>IF('Section I'!CB10="", "",'Section I'!CB10)</f>
        <v/>
      </c>
      <c r="CC10" s="256"/>
      <c r="CD10" s="89" t="str">
        <f>IF('Section I'!CD10="", "",'Section I'!CD10)</f>
        <v/>
      </c>
      <c r="CE10" s="256"/>
      <c r="CF10" s="89" t="str">
        <f>IF('Section I'!CF10="", "",'Section I'!CF10)</f>
        <v/>
      </c>
      <c r="CG10" s="256"/>
      <c r="CH10" s="89" t="str">
        <f>IF('Section I'!CH10="", "",'Section I'!CH10)</f>
        <v/>
      </c>
      <c r="CI10" s="256"/>
      <c r="CJ10" s="89" t="str">
        <f>IF('Section I'!CJ10="", "",'Section I'!CJ10)</f>
        <v/>
      </c>
      <c r="CK10" s="256"/>
      <c r="CL10" s="89" t="str">
        <f>IF('Section I'!CL10="", "",'Section I'!CL10)</f>
        <v/>
      </c>
      <c r="CM10" s="256"/>
      <c r="CN10" s="89" t="str">
        <f>IF('Section I'!CN10="", "",'Section I'!CN10)</f>
        <v/>
      </c>
      <c r="CO10" s="256"/>
      <c r="CP10" s="89" t="str">
        <f>IF('Section I'!CP10="", "",'Section I'!CP10)</f>
        <v/>
      </c>
      <c r="CQ10" s="256"/>
      <c r="CR10" s="89" t="str">
        <f>IF('Section I'!CR10="", "",'Section I'!CR10)</f>
        <v/>
      </c>
      <c r="CS10" s="256"/>
      <c r="CT10" s="89" t="str">
        <f>IF('Section I'!CT10="", "",'Section I'!CT10)</f>
        <v/>
      </c>
      <c r="CU10" s="256"/>
      <c r="CV10" s="89" t="str">
        <f>IF('Section I'!CV10="", "",'Section I'!CV10)</f>
        <v/>
      </c>
      <c r="CW10" s="256"/>
      <c r="CX10" s="89" t="str">
        <f>IF('Section I'!CX10="", "",'Section I'!CX10)</f>
        <v/>
      </c>
      <c r="CY10" s="256"/>
      <c r="CZ10" s="89" t="str">
        <f>IF('Section I'!CZ10="", "",'Section I'!CZ10)</f>
        <v/>
      </c>
      <c r="DA10" s="256"/>
      <c r="DB10" s="89" t="str">
        <f>IF('Section I'!DB10="", "",'Section I'!DB10)</f>
        <v/>
      </c>
      <c r="DC10" s="256"/>
      <c r="DD10" s="89" t="str">
        <f>IF('Section I'!DD10="", "",'Section I'!DD10)</f>
        <v/>
      </c>
      <c r="DE10" s="256"/>
      <c r="DF10" s="89" t="str">
        <f>IF('Section I'!DF10="", "",'Section I'!DF10)</f>
        <v/>
      </c>
      <c r="DG10" s="256"/>
      <c r="DH10" s="89" t="str">
        <f>IF('Section I'!DH10="", "",'Section I'!DH10)</f>
        <v/>
      </c>
      <c r="DI10" s="256"/>
      <c r="DJ10" s="89" t="str">
        <f>IF('Section I'!DJ10="", "",'Section I'!DJ10)</f>
        <v/>
      </c>
      <c r="DK10" s="256"/>
      <c r="DL10" s="89" t="str">
        <f>IF('Section I'!DL10="", "",'Section I'!DL10)</f>
        <v/>
      </c>
      <c r="DM10" s="256"/>
      <c r="DN10" s="89" t="str">
        <f>IF('Section I'!DN10="", "",'Section I'!DN10)</f>
        <v/>
      </c>
      <c r="DO10" s="256"/>
      <c r="DP10" s="89" t="str">
        <f>IF('Section I'!DP10="", "",'Section I'!DP10)</f>
        <v/>
      </c>
      <c r="DQ10" s="256"/>
      <c r="DR10" s="89" t="str">
        <f>IF('Section I'!DR10="", "",'Section I'!DR10)</f>
        <v/>
      </c>
      <c r="DS10" s="256"/>
      <c r="DT10" s="89" t="str">
        <f>IF('Section I'!DT10="", "",'Section I'!DT10)</f>
        <v/>
      </c>
      <c r="DU10" s="256"/>
      <c r="DV10" s="89" t="str">
        <f>IF('Section I'!DV10="", "",'Section I'!DV10)</f>
        <v/>
      </c>
      <c r="DW10" s="256"/>
      <c r="DX10" s="89" t="str">
        <f>IF('Section I'!DX10="", "",'Section I'!DX10)</f>
        <v/>
      </c>
      <c r="DY10" s="256"/>
      <c r="DZ10" s="89" t="str">
        <f>IF('Section I'!DZ10="", "",'Section I'!DZ10)</f>
        <v/>
      </c>
      <c r="EA10" s="256"/>
      <c r="EB10" s="89" t="str">
        <f>IF('Section I'!EB10="", "",'Section I'!EB10)</f>
        <v/>
      </c>
      <c r="EC10" s="256"/>
      <c r="ED10" s="89" t="str">
        <f>IF('Section I'!ED10="", "",'Section I'!ED10)</f>
        <v/>
      </c>
      <c r="EE10" s="256"/>
      <c r="EF10" s="89" t="str">
        <f>IF('Section I'!EF10="", "",'Section I'!EF10)</f>
        <v/>
      </c>
      <c r="EG10" s="256"/>
      <c r="EH10" s="89" t="str">
        <f>IF('Section I'!EH10="", "",'Section I'!EH10)</f>
        <v/>
      </c>
      <c r="EI10" s="256"/>
      <c r="EJ10" s="89" t="str">
        <f>IF('Section I'!EJ10="", "",'Section I'!EJ10)</f>
        <v/>
      </c>
      <c r="EK10" s="256"/>
      <c r="EL10" s="89" t="str">
        <f>IF('Section I'!EL10="", "",'Section I'!EL10)</f>
        <v/>
      </c>
      <c r="EM10" s="256"/>
      <c r="EN10" s="89" t="str">
        <f>IF('Section I'!EN10="", "",'Section I'!EN10)</f>
        <v/>
      </c>
      <c r="EO10" s="256"/>
      <c r="EP10" s="89" t="str">
        <f>IF('Section I'!EP10="", "",'Section I'!EP10)</f>
        <v/>
      </c>
      <c r="EQ10" s="256"/>
      <c r="ER10" s="89" t="str">
        <f>IF('Section I'!ER10="", "",'Section I'!ER10)</f>
        <v/>
      </c>
      <c r="ES10" s="256"/>
      <c r="ET10" s="89" t="str">
        <f>IF('Section I'!ET10="", "",'Section I'!ET10)</f>
        <v/>
      </c>
      <c r="EU10" s="256"/>
      <c r="EV10" s="89" t="str">
        <f>IF('Section I'!EV10="", "",'Section I'!EV10)</f>
        <v/>
      </c>
      <c r="EW10" s="256"/>
      <c r="EX10" s="89" t="str">
        <f>IF('Section I'!EX10="", "",'Section I'!EX10)</f>
        <v/>
      </c>
      <c r="EY10" s="256"/>
      <c r="EZ10" s="89" t="str">
        <f>IF('Section I'!EZ10="", "",'Section I'!EZ10)</f>
        <v/>
      </c>
      <c r="FA10" s="256"/>
      <c r="FB10" s="89" t="str">
        <f>IF('Section I'!FB10="", "",'Section I'!FB10)</f>
        <v/>
      </c>
      <c r="FC10" s="256"/>
      <c r="FD10" s="89" t="str">
        <f>IF('Section I'!FD10="", "",'Section I'!FD10)</f>
        <v/>
      </c>
      <c r="FE10" s="256"/>
      <c r="FF10" s="89" t="str">
        <f>IF('Section I'!FF10="", "",'Section I'!FF10)</f>
        <v/>
      </c>
      <c r="FG10" s="256"/>
      <c r="FH10" s="599"/>
    </row>
    <row r="11" spans="1:165" s="4" customFormat="1" ht="15.75" thickBot="1" x14ac:dyDescent="0.3">
      <c r="A11" s="69"/>
      <c r="B11" s="542"/>
      <c r="C11" s="347"/>
      <c r="D11" s="267"/>
      <c r="E11" s="268"/>
      <c r="F11" s="267"/>
      <c r="G11" s="268"/>
      <c r="H11" s="267"/>
      <c r="I11" s="268"/>
      <c r="J11" s="267"/>
      <c r="K11" s="268"/>
      <c r="L11" s="267"/>
      <c r="M11" s="268"/>
      <c r="N11" s="267"/>
      <c r="O11" s="268"/>
      <c r="P11" s="267"/>
      <c r="Q11" s="268"/>
      <c r="R11" s="267"/>
      <c r="S11" s="268"/>
      <c r="T11" s="267"/>
      <c r="U11" s="268"/>
      <c r="V11" s="267"/>
      <c r="W11" s="268"/>
      <c r="X11" s="267"/>
      <c r="Y11" s="268"/>
      <c r="Z11" s="267"/>
      <c r="AA11" s="268"/>
      <c r="AB11" s="267"/>
      <c r="AC11" s="268"/>
      <c r="AD11" s="267"/>
      <c r="AE11" s="268"/>
      <c r="AF11" s="267"/>
      <c r="AG11" s="268"/>
      <c r="AH11" s="267"/>
      <c r="AI11" s="268"/>
      <c r="AJ11" s="267"/>
      <c r="AK11" s="268"/>
      <c r="AL11" s="267"/>
      <c r="AM11" s="268"/>
      <c r="AN11" s="267"/>
      <c r="AO11" s="268"/>
      <c r="AP11" s="267"/>
      <c r="AQ11" s="268"/>
      <c r="AR11" s="267"/>
      <c r="AS11" s="268"/>
      <c r="AT11" s="267"/>
      <c r="AU11" s="268"/>
      <c r="AV11" s="267"/>
      <c r="AW11" s="268"/>
      <c r="AX11" s="267"/>
      <c r="AY11" s="268"/>
      <c r="AZ11" s="267"/>
      <c r="BA11" s="268"/>
      <c r="BB11" s="267"/>
      <c r="BC11" s="268"/>
      <c r="BD11" s="267"/>
      <c r="BE11" s="268"/>
      <c r="BF11" s="267"/>
      <c r="BG11" s="268"/>
      <c r="BH11" s="267"/>
      <c r="BI11" s="268"/>
      <c r="BJ11" s="267"/>
      <c r="BK11" s="268"/>
      <c r="BL11" s="267"/>
      <c r="BM11" s="268"/>
      <c r="BN11" s="267"/>
      <c r="BO11" s="268"/>
      <c r="BP11" s="267"/>
      <c r="BQ11" s="268"/>
      <c r="BR11" s="267"/>
      <c r="BS11" s="268"/>
      <c r="BT11" s="267"/>
      <c r="BU11" s="268"/>
      <c r="BV11" s="267"/>
      <c r="BW11" s="268"/>
      <c r="BX11" s="267"/>
      <c r="BY11" s="268"/>
      <c r="BZ11" s="267"/>
      <c r="CA11" s="268"/>
      <c r="CB11" s="267"/>
      <c r="CC11" s="268"/>
      <c r="CD11" s="267"/>
      <c r="CE11" s="268"/>
      <c r="CF11" s="267"/>
      <c r="CG11" s="268"/>
      <c r="CH11" s="267"/>
      <c r="CI11" s="268"/>
      <c r="CJ11" s="267"/>
      <c r="CK11" s="268"/>
      <c r="CL11" s="267"/>
      <c r="CM11" s="268"/>
      <c r="CN11" s="267"/>
      <c r="CO11" s="268"/>
      <c r="CP11" s="267"/>
      <c r="CQ11" s="268"/>
      <c r="CR11" s="267"/>
      <c r="CS11" s="268"/>
      <c r="CT11" s="267"/>
      <c r="CU11" s="268"/>
      <c r="CV11" s="267"/>
      <c r="CW11" s="268"/>
      <c r="CX11" s="267"/>
      <c r="CY11" s="268"/>
      <c r="CZ11" s="267"/>
      <c r="DA11" s="268"/>
      <c r="DB11" s="267"/>
      <c r="DC11" s="268"/>
      <c r="DD11" s="267"/>
      <c r="DE11" s="268"/>
      <c r="DF11" s="267"/>
      <c r="DG11" s="268"/>
      <c r="DH11" s="267"/>
      <c r="DI11" s="268"/>
      <c r="DJ11" s="267"/>
      <c r="DK11" s="268"/>
      <c r="DL11" s="267"/>
      <c r="DM11" s="268"/>
      <c r="DN11" s="267"/>
      <c r="DO11" s="268"/>
      <c r="DP11" s="267"/>
      <c r="DQ11" s="268"/>
      <c r="DR11" s="267"/>
      <c r="DS11" s="268"/>
      <c r="DT11" s="267"/>
      <c r="DU11" s="268"/>
      <c r="DV11" s="267"/>
      <c r="DW11" s="268"/>
      <c r="DX11" s="267"/>
      <c r="DY11" s="268"/>
      <c r="DZ11" s="267"/>
      <c r="EA11" s="268"/>
      <c r="EB11" s="267"/>
      <c r="EC11" s="268"/>
      <c r="ED11" s="267"/>
      <c r="EE11" s="268"/>
      <c r="EF11" s="267"/>
      <c r="EG11" s="268"/>
      <c r="EH11" s="267"/>
      <c r="EI11" s="268"/>
      <c r="EJ11" s="267"/>
      <c r="EK11" s="268"/>
      <c r="EL11" s="267"/>
      <c r="EM11" s="268"/>
      <c r="EN11" s="267"/>
      <c r="EO11" s="268"/>
      <c r="EP11" s="267"/>
      <c r="EQ11" s="268"/>
      <c r="ER11" s="267"/>
      <c r="ES11" s="268"/>
      <c r="ET11" s="267"/>
      <c r="EU11" s="268"/>
      <c r="EV11" s="267"/>
      <c r="EW11" s="268"/>
      <c r="EX11" s="267"/>
      <c r="EY11" s="268"/>
      <c r="EZ11" s="267"/>
      <c r="FA11" s="268"/>
      <c r="FB11" s="267"/>
      <c r="FC11" s="268"/>
      <c r="FD11" s="267"/>
      <c r="FE11" s="268"/>
      <c r="FF11" s="267"/>
      <c r="FG11" s="256"/>
      <c r="FH11" s="600"/>
      <c r="FI11" s="652"/>
    </row>
    <row r="12" spans="1:165" s="4" customFormat="1" ht="27" customHeight="1" thickBot="1" x14ac:dyDescent="0.3">
      <c r="A12" s="69" t="s">
        <v>20</v>
      </c>
      <c r="B12" s="812" t="s">
        <v>496</v>
      </c>
      <c r="C12" s="848"/>
      <c r="D12" s="89" t="str">
        <f>IF('Section I'!D12="", "",'Section I'!D12)</f>
        <v/>
      </c>
      <c r="E12" s="256"/>
      <c r="F12" s="89" t="str">
        <f>IF('Section I'!F12="", "",'Section I'!F12)</f>
        <v/>
      </c>
      <c r="G12" s="256"/>
      <c r="H12" s="89" t="str">
        <f>IF('Section I'!H12="", "",'Section I'!H12)</f>
        <v/>
      </c>
      <c r="I12" s="256"/>
      <c r="J12" s="89" t="str">
        <f>IF('Section I'!J12="", "",'Section I'!J12)</f>
        <v/>
      </c>
      <c r="K12" s="256"/>
      <c r="L12" s="89" t="str">
        <f>IF('Section I'!L12="", "",'Section I'!L12)</f>
        <v/>
      </c>
      <c r="M12" s="256"/>
      <c r="N12" s="89" t="str">
        <f>IF('Section I'!N12="", "",'Section I'!N12)</f>
        <v/>
      </c>
      <c r="O12" s="256"/>
      <c r="P12" s="89" t="str">
        <f>IF('Section I'!P12="", "",'Section I'!P12)</f>
        <v/>
      </c>
      <c r="Q12" s="256"/>
      <c r="R12" s="89" t="str">
        <f>IF('Section I'!R12="", "",'Section I'!R12)</f>
        <v/>
      </c>
      <c r="S12" s="256"/>
      <c r="T12" s="89" t="str">
        <f>IF('Section I'!T12="", "",'Section I'!T12)</f>
        <v/>
      </c>
      <c r="U12" s="256"/>
      <c r="V12" s="89" t="str">
        <f>IF('Section I'!V12="", "",'Section I'!V12)</f>
        <v/>
      </c>
      <c r="W12" s="256"/>
      <c r="X12" s="89" t="str">
        <f>IF('Section I'!X12="", "",'Section I'!X12)</f>
        <v/>
      </c>
      <c r="Y12" s="256"/>
      <c r="Z12" s="89" t="str">
        <f>IF('Section I'!Z12="", "",'Section I'!Z12)</f>
        <v/>
      </c>
      <c r="AA12" s="256"/>
      <c r="AB12" s="89" t="str">
        <f>IF('Section I'!AB12="", "",'Section I'!AB12)</f>
        <v/>
      </c>
      <c r="AC12" s="256"/>
      <c r="AD12" s="89" t="str">
        <f>IF('Section I'!AD12="", "",'Section I'!AD12)</f>
        <v/>
      </c>
      <c r="AE12" s="256"/>
      <c r="AF12" s="89" t="str">
        <f>IF('Section I'!AF12="", "",'Section I'!AF12)</f>
        <v/>
      </c>
      <c r="AG12" s="256"/>
      <c r="AH12" s="89" t="str">
        <f>IF('Section I'!AH12="", "",'Section I'!AH12)</f>
        <v/>
      </c>
      <c r="AI12" s="256"/>
      <c r="AJ12" s="89" t="str">
        <f>IF('Section I'!AJ12="", "",'Section I'!AJ12)</f>
        <v/>
      </c>
      <c r="AK12" s="256"/>
      <c r="AL12" s="89" t="str">
        <f>IF('Section I'!AL12="", "",'Section I'!AL12)</f>
        <v/>
      </c>
      <c r="AM12" s="256"/>
      <c r="AN12" s="89" t="str">
        <f>IF('Section I'!AN12="", "",'Section I'!AN12)</f>
        <v/>
      </c>
      <c r="AO12" s="256"/>
      <c r="AP12" s="89" t="str">
        <f>IF('Section I'!AP12="", "",'Section I'!AP12)</f>
        <v/>
      </c>
      <c r="AQ12" s="256"/>
      <c r="AR12" s="89" t="str">
        <f>IF('Section I'!AR12="", "",'Section I'!AR12)</f>
        <v/>
      </c>
      <c r="AS12" s="256"/>
      <c r="AT12" s="89" t="str">
        <f>IF('Section I'!AT12="", "",'Section I'!AT12)</f>
        <v/>
      </c>
      <c r="AU12" s="256"/>
      <c r="AV12" s="89" t="str">
        <f>IF('Section I'!AV12="", "",'Section I'!AV12)</f>
        <v/>
      </c>
      <c r="AW12" s="256"/>
      <c r="AX12" s="89" t="str">
        <f>IF('Section I'!AX12="", "",'Section I'!AX12)</f>
        <v/>
      </c>
      <c r="AY12" s="256"/>
      <c r="AZ12" s="89" t="str">
        <f>IF('Section I'!AZ12="", "",'Section I'!AZ12)</f>
        <v/>
      </c>
      <c r="BA12" s="256"/>
      <c r="BB12" s="89" t="str">
        <f>IF('Section I'!BB12="", "",'Section I'!BB12)</f>
        <v/>
      </c>
      <c r="BC12" s="256"/>
      <c r="BD12" s="89" t="str">
        <f>IF('Section I'!BD12="", "",'Section I'!BD12)</f>
        <v/>
      </c>
      <c r="BE12" s="256"/>
      <c r="BF12" s="89" t="str">
        <f>IF('Section I'!BF12="", "",'Section I'!BF12)</f>
        <v/>
      </c>
      <c r="BG12" s="256"/>
      <c r="BH12" s="89" t="str">
        <f>IF('Section I'!BH12="", "",'Section I'!BH12)</f>
        <v/>
      </c>
      <c r="BI12" s="256"/>
      <c r="BJ12" s="89" t="str">
        <f>IF('Section I'!BJ12="", "",'Section I'!BJ12)</f>
        <v/>
      </c>
      <c r="BK12" s="256"/>
      <c r="BL12" s="89" t="str">
        <f>IF('Section I'!BL12="", "",'Section I'!BL12)</f>
        <v/>
      </c>
      <c r="BM12" s="256"/>
      <c r="BN12" s="89" t="str">
        <f>IF('Section I'!BN12="", "",'Section I'!BN12)</f>
        <v/>
      </c>
      <c r="BO12" s="256"/>
      <c r="BP12" s="89" t="str">
        <f>IF('Section I'!BP12="", "",'Section I'!BP12)</f>
        <v/>
      </c>
      <c r="BQ12" s="256"/>
      <c r="BR12" s="89" t="str">
        <f>IF('Section I'!BR12="", "",'Section I'!BR12)</f>
        <v/>
      </c>
      <c r="BS12" s="256"/>
      <c r="BT12" s="89" t="str">
        <f>IF('Section I'!BT12="", "",'Section I'!BT12)</f>
        <v/>
      </c>
      <c r="BU12" s="256"/>
      <c r="BV12" s="89" t="str">
        <f>IF('Section I'!BV12="", "",'Section I'!BV12)</f>
        <v/>
      </c>
      <c r="BW12" s="256"/>
      <c r="BX12" s="89" t="str">
        <f>IF('Section I'!BX12="", "",'Section I'!BX12)</f>
        <v/>
      </c>
      <c r="BY12" s="256"/>
      <c r="BZ12" s="89" t="str">
        <f>IF('Section I'!BZ12="", "",'Section I'!BZ12)</f>
        <v/>
      </c>
      <c r="CA12" s="256"/>
      <c r="CB12" s="89" t="str">
        <f>IF('Section I'!CB12="", "",'Section I'!CB12)</f>
        <v/>
      </c>
      <c r="CC12" s="256"/>
      <c r="CD12" s="89" t="str">
        <f>IF('Section I'!CD12="", "",'Section I'!CD12)</f>
        <v/>
      </c>
      <c r="CE12" s="256"/>
      <c r="CF12" s="89" t="str">
        <f>IF('Section I'!CF12="", "",'Section I'!CF12)</f>
        <v/>
      </c>
      <c r="CG12" s="256"/>
      <c r="CH12" s="89" t="str">
        <f>IF('Section I'!CH12="", "",'Section I'!CH12)</f>
        <v/>
      </c>
      <c r="CI12" s="256"/>
      <c r="CJ12" s="89" t="str">
        <f>IF('Section I'!CJ12="", "",'Section I'!CJ12)</f>
        <v/>
      </c>
      <c r="CK12" s="256"/>
      <c r="CL12" s="89" t="str">
        <f>IF('Section I'!CL12="", "",'Section I'!CL12)</f>
        <v/>
      </c>
      <c r="CM12" s="256"/>
      <c r="CN12" s="89" t="str">
        <f>IF('Section I'!CN12="", "",'Section I'!CN12)</f>
        <v/>
      </c>
      <c r="CO12" s="256"/>
      <c r="CP12" s="89" t="str">
        <f>IF('Section I'!CP12="", "",'Section I'!CP12)</f>
        <v/>
      </c>
      <c r="CQ12" s="256"/>
      <c r="CR12" s="89" t="str">
        <f>IF('Section I'!CR12="", "",'Section I'!CR12)</f>
        <v/>
      </c>
      <c r="CS12" s="256"/>
      <c r="CT12" s="89" t="str">
        <f>IF('Section I'!CT12="", "",'Section I'!CT12)</f>
        <v/>
      </c>
      <c r="CU12" s="256"/>
      <c r="CV12" s="89" t="str">
        <f>IF('Section I'!CV12="", "",'Section I'!CV12)</f>
        <v/>
      </c>
      <c r="CW12" s="256"/>
      <c r="CX12" s="89" t="str">
        <f>IF('Section I'!CX12="", "",'Section I'!CX12)</f>
        <v/>
      </c>
      <c r="CY12" s="256"/>
      <c r="CZ12" s="89" t="str">
        <f>IF('Section I'!CZ12="", "",'Section I'!CZ12)</f>
        <v/>
      </c>
      <c r="DA12" s="256"/>
      <c r="DB12" s="89" t="str">
        <f>IF('Section I'!DB12="", "",'Section I'!DB12)</f>
        <v/>
      </c>
      <c r="DC12" s="256"/>
      <c r="DD12" s="89" t="str">
        <f>IF('Section I'!DD12="", "",'Section I'!DD12)</f>
        <v/>
      </c>
      <c r="DE12" s="256"/>
      <c r="DF12" s="89" t="str">
        <f>IF('Section I'!DF12="", "",'Section I'!DF12)</f>
        <v/>
      </c>
      <c r="DG12" s="256"/>
      <c r="DH12" s="89" t="str">
        <f>IF('Section I'!DH12="", "",'Section I'!DH12)</f>
        <v/>
      </c>
      <c r="DI12" s="256"/>
      <c r="DJ12" s="89" t="str">
        <f>IF('Section I'!DJ12="", "",'Section I'!DJ12)</f>
        <v/>
      </c>
      <c r="DK12" s="256"/>
      <c r="DL12" s="89" t="str">
        <f>IF('Section I'!DL12="", "",'Section I'!DL12)</f>
        <v/>
      </c>
      <c r="DM12" s="256"/>
      <c r="DN12" s="89" t="str">
        <f>IF('Section I'!DN12="", "",'Section I'!DN12)</f>
        <v/>
      </c>
      <c r="DO12" s="256"/>
      <c r="DP12" s="89" t="str">
        <f>IF('Section I'!DP12="", "",'Section I'!DP12)</f>
        <v/>
      </c>
      <c r="DQ12" s="256"/>
      <c r="DR12" s="89" t="str">
        <f>IF('Section I'!DR12="", "",'Section I'!DR12)</f>
        <v/>
      </c>
      <c r="DS12" s="256"/>
      <c r="DT12" s="89" t="str">
        <f>IF('Section I'!DT12="", "",'Section I'!DT12)</f>
        <v/>
      </c>
      <c r="DU12" s="256"/>
      <c r="DV12" s="89" t="str">
        <f>IF('Section I'!DV12="", "",'Section I'!DV12)</f>
        <v/>
      </c>
      <c r="DW12" s="256"/>
      <c r="DX12" s="89" t="str">
        <f>IF('Section I'!DX12="", "",'Section I'!DX12)</f>
        <v/>
      </c>
      <c r="DY12" s="256"/>
      <c r="DZ12" s="89" t="str">
        <f>IF('Section I'!DZ12="", "",'Section I'!DZ12)</f>
        <v/>
      </c>
      <c r="EA12" s="256"/>
      <c r="EB12" s="89" t="str">
        <f>IF('Section I'!EB12="", "",'Section I'!EB12)</f>
        <v/>
      </c>
      <c r="EC12" s="256"/>
      <c r="ED12" s="89" t="str">
        <f>IF('Section I'!ED12="", "",'Section I'!ED12)</f>
        <v/>
      </c>
      <c r="EE12" s="256"/>
      <c r="EF12" s="89" t="str">
        <f>IF('Section I'!EF12="", "",'Section I'!EF12)</f>
        <v/>
      </c>
      <c r="EG12" s="256"/>
      <c r="EH12" s="89" t="str">
        <f>IF('Section I'!EH12="", "",'Section I'!EH12)</f>
        <v/>
      </c>
      <c r="EI12" s="256"/>
      <c r="EJ12" s="89" t="str">
        <f>IF('Section I'!EJ12="", "",'Section I'!EJ12)</f>
        <v/>
      </c>
      <c r="EK12" s="256"/>
      <c r="EL12" s="89" t="str">
        <f>IF('Section I'!EL12="", "",'Section I'!EL12)</f>
        <v/>
      </c>
      <c r="EM12" s="256"/>
      <c r="EN12" s="89" t="str">
        <f>IF('Section I'!EN12="", "",'Section I'!EN12)</f>
        <v/>
      </c>
      <c r="EO12" s="256"/>
      <c r="EP12" s="89" t="str">
        <f>IF('Section I'!EP12="", "",'Section I'!EP12)</f>
        <v/>
      </c>
      <c r="EQ12" s="256"/>
      <c r="ER12" s="89" t="str">
        <f>IF('Section I'!ER12="", "",'Section I'!ER12)</f>
        <v/>
      </c>
      <c r="ES12" s="256"/>
      <c r="ET12" s="89" t="str">
        <f>IF('Section I'!ET12="", "",'Section I'!ET12)</f>
        <v/>
      </c>
      <c r="EU12" s="256"/>
      <c r="EV12" s="89" t="str">
        <f>IF('Section I'!EV12="", "",'Section I'!EV12)</f>
        <v/>
      </c>
      <c r="EW12" s="256"/>
      <c r="EX12" s="89" t="str">
        <f>IF('Section I'!EX12="", "",'Section I'!EX12)</f>
        <v/>
      </c>
      <c r="EY12" s="256"/>
      <c r="EZ12" s="89" t="str">
        <f>IF('Section I'!EZ12="", "",'Section I'!EZ12)</f>
        <v/>
      </c>
      <c r="FA12" s="256"/>
      <c r="FB12" s="89" t="str">
        <f>IF('Section I'!FB12="", "",'Section I'!FB12)</f>
        <v/>
      </c>
      <c r="FC12" s="256"/>
      <c r="FD12" s="89" t="str">
        <f>IF('Section I'!FD12="", "",'Section I'!FD12)</f>
        <v/>
      </c>
      <c r="FE12" s="256"/>
      <c r="FF12" s="89" t="str">
        <f>IF('Section I'!FF12="", "",'Section I'!FF12)</f>
        <v/>
      </c>
      <c r="FG12" s="256"/>
      <c r="FH12" s="600"/>
      <c r="FI12" s="652"/>
    </row>
    <row r="13" spans="1:165" s="4" customFormat="1" ht="15.75" thickBot="1" x14ac:dyDescent="0.3">
      <c r="A13" s="69"/>
      <c r="B13" s="542"/>
      <c r="C13" s="347"/>
      <c r="D13" s="267"/>
      <c r="E13" s="268"/>
      <c r="F13" s="267"/>
      <c r="G13" s="268"/>
      <c r="H13" s="267"/>
      <c r="I13" s="268"/>
      <c r="J13" s="267"/>
      <c r="K13" s="268"/>
      <c r="L13" s="267"/>
      <c r="M13" s="268"/>
      <c r="N13" s="267"/>
      <c r="O13" s="268"/>
      <c r="P13" s="267"/>
      <c r="Q13" s="268"/>
      <c r="R13" s="267"/>
      <c r="S13" s="268"/>
      <c r="T13" s="267"/>
      <c r="U13" s="268"/>
      <c r="V13" s="267"/>
      <c r="W13" s="268"/>
      <c r="X13" s="267"/>
      <c r="Y13" s="268"/>
      <c r="Z13" s="267"/>
      <c r="AA13" s="268"/>
      <c r="AB13" s="267"/>
      <c r="AC13" s="268"/>
      <c r="AD13" s="267"/>
      <c r="AE13" s="268"/>
      <c r="AF13" s="267"/>
      <c r="AG13" s="268"/>
      <c r="AH13" s="267"/>
      <c r="AI13" s="268"/>
      <c r="AJ13" s="267"/>
      <c r="AK13" s="268"/>
      <c r="AL13" s="267"/>
      <c r="AM13" s="268"/>
      <c r="AN13" s="267"/>
      <c r="AO13" s="268"/>
      <c r="AP13" s="267"/>
      <c r="AQ13" s="268"/>
      <c r="AR13" s="267"/>
      <c r="AS13" s="268"/>
      <c r="AT13" s="267"/>
      <c r="AU13" s="268"/>
      <c r="AV13" s="267"/>
      <c r="AW13" s="268"/>
      <c r="AX13" s="267"/>
      <c r="AY13" s="268"/>
      <c r="AZ13" s="267"/>
      <c r="BA13" s="268"/>
      <c r="BB13" s="267"/>
      <c r="BC13" s="268"/>
      <c r="BD13" s="267"/>
      <c r="BE13" s="268"/>
      <c r="BF13" s="267"/>
      <c r="BG13" s="268"/>
      <c r="BH13" s="267"/>
      <c r="BI13" s="268"/>
      <c r="BJ13" s="267"/>
      <c r="BK13" s="268"/>
      <c r="BL13" s="267"/>
      <c r="BM13" s="268"/>
      <c r="BN13" s="267"/>
      <c r="BO13" s="268"/>
      <c r="BP13" s="267"/>
      <c r="BQ13" s="268"/>
      <c r="BR13" s="267"/>
      <c r="BS13" s="268"/>
      <c r="BT13" s="267"/>
      <c r="BU13" s="268"/>
      <c r="BV13" s="267"/>
      <c r="BW13" s="268"/>
      <c r="BX13" s="267"/>
      <c r="BY13" s="268"/>
      <c r="BZ13" s="267"/>
      <c r="CA13" s="268"/>
      <c r="CB13" s="267"/>
      <c r="CC13" s="268"/>
      <c r="CD13" s="267"/>
      <c r="CE13" s="268"/>
      <c r="CF13" s="267"/>
      <c r="CG13" s="268"/>
      <c r="CH13" s="267"/>
      <c r="CI13" s="268"/>
      <c r="CJ13" s="267"/>
      <c r="CK13" s="268"/>
      <c r="CL13" s="267"/>
      <c r="CM13" s="268"/>
      <c r="CN13" s="267"/>
      <c r="CO13" s="268"/>
      <c r="CP13" s="267"/>
      <c r="CQ13" s="268"/>
      <c r="CR13" s="267"/>
      <c r="CS13" s="268"/>
      <c r="CT13" s="267"/>
      <c r="CU13" s="268"/>
      <c r="CV13" s="267"/>
      <c r="CW13" s="268"/>
      <c r="CX13" s="267"/>
      <c r="CY13" s="268"/>
      <c r="CZ13" s="267"/>
      <c r="DA13" s="268"/>
      <c r="DB13" s="267"/>
      <c r="DC13" s="268"/>
      <c r="DD13" s="267"/>
      <c r="DE13" s="268"/>
      <c r="DF13" s="267"/>
      <c r="DG13" s="268"/>
      <c r="DH13" s="267"/>
      <c r="DI13" s="268"/>
      <c r="DJ13" s="267"/>
      <c r="DK13" s="268"/>
      <c r="DL13" s="267"/>
      <c r="DM13" s="268"/>
      <c r="DN13" s="267"/>
      <c r="DO13" s="268"/>
      <c r="DP13" s="267"/>
      <c r="DQ13" s="268"/>
      <c r="DR13" s="267"/>
      <c r="DS13" s="268"/>
      <c r="DT13" s="267"/>
      <c r="DU13" s="268"/>
      <c r="DV13" s="267"/>
      <c r="DW13" s="268"/>
      <c r="DX13" s="267"/>
      <c r="DY13" s="268"/>
      <c r="DZ13" s="267"/>
      <c r="EA13" s="268"/>
      <c r="EB13" s="267"/>
      <c r="EC13" s="268"/>
      <c r="ED13" s="267"/>
      <c r="EE13" s="268"/>
      <c r="EF13" s="267"/>
      <c r="EG13" s="268"/>
      <c r="EH13" s="267"/>
      <c r="EI13" s="268"/>
      <c r="EJ13" s="267"/>
      <c r="EK13" s="268"/>
      <c r="EL13" s="267"/>
      <c r="EM13" s="268"/>
      <c r="EN13" s="267"/>
      <c r="EO13" s="268"/>
      <c r="EP13" s="267"/>
      <c r="EQ13" s="268"/>
      <c r="ER13" s="267"/>
      <c r="ES13" s="268"/>
      <c r="ET13" s="267"/>
      <c r="EU13" s="268"/>
      <c r="EV13" s="267"/>
      <c r="EW13" s="268"/>
      <c r="EX13" s="267"/>
      <c r="EY13" s="268"/>
      <c r="EZ13" s="267"/>
      <c r="FA13" s="268"/>
      <c r="FB13" s="267"/>
      <c r="FC13" s="268"/>
      <c r="FD13" s="267"/>
      <c r="FE13" s="268"/>
      <c r="FF13" s="267"/>
      <c r="FG13" s="256"/>
      <c r="FH13" s="600"/>
      <c r="FI13" s="652"/>
    </row>
    <row r="14" spans="1:165" s="4" customFormat="1" ht="27" customHeight="1" thickBot="1" x14ac:dyDescent="0.3">
      <c r="A14" s="69" t="s">
        <v>1294</v>
      </c>
      <c r="B14" s="347" t="s">
        <v>1343</v>
      </c>
      <c r="C14" s="347"/>
      <c r="D14" s="365" t="str">
        <f>IF('Section I'!D43="", "",'Section I'!D43)</f>
        <v/>
      </c>
      <c r="E14" s="623"/>
      <c r="F14" s="365" t="str">
        <f>IF('Section I'!F43="", "",'Section I'!F43)</f>
        <v/>
      </c>
      <c r="G14" s="623"/>
      <c r="H14" s="365" t="str">
        <f>IF('Section I'!H43="", "",'Section I'!H43)</f>
        <v/>
      </c>
      <c r="I14" s="623"/>
      <c r="J14" s="365" t="str">
        <f>IF('Section I'!J43="", "",'Section I'!J43)</f>
        <v/>
      </c>
      <c r="K14" s="623"/>
      <c r="L14" s="365" t="str">
        <f>IF('Section I'!L43="", "",'Section I'!L43)</f>
        <v/>
      </c>
      <c r="M14" s="623"/>
      <c r="N14" s="365" t="str">
        <f>IF('Section I'!N43="", "",'Section I'!N43)</f>
        <v/>
      </c>
      <c r="O14" s="623"/>
      <c r="P14" s="365" t="str">
        <f>IF('Section I'!P43="", "",'Section I'!P43)</f>
        <v/>
      </c>
      <c r="Q14" s="623"/>
      <c r="R14" s="365" t="str">
        <f>IF('Section I'!R43="", "",'Section I'!R43)</f>
        <v/>
      </c>
      <c r="S14" s="623"/>
      <c r="T14" s="365" t="str">
        <f>IF('Section I'!T43="", "",'Section I'!T43)</f>
        <v/>
      </c>
      <c r="U14" s="623"/>
      <c r="V14" s="365" t="str">
        <f>IF('Section I'!V43="", "",'Section I'!V43)</f>
        <v/>
      </c>
      <c r="W14" s="623"/>
      <c r="X14" s="365" t="str">
        <f>IF('Section I'!X43="", "",'Section I'!X43)</f>
        <v/>
      </c>
      <c r="Y14" s="623"/>
      <c r="Z14" s="365" t="str">
        <f>IF('Section I'!Z43="", "",'Section I'!Z43)</f>
        <v/>
      </c>
      <c r="AA14" s="623"/>
      <c r="AB14" s="365" t="str">
        <f>IF('Section I'!AB43="", "",'Section I'!AB43)</f>
        <v/>
      </c>
      <c r="AC14" s="623"/>
      <c r="AD14" s="365" t="str">
        <f>IF('Section I'!AD43="", "",'Section I'!AD43)</f>
        <v/>
      </c>
      <c r="AE14" s="623"/>
      <c r="AF14" s="365" t="str">
        <f>IF('Section I'!AF43="", "",'Section I'!AF43)</f>
        <v/>
      </c>
      <c r="AG14" s="623"/>
      <c r="AH14" s="365" t="str">
        <f>IF('Section I'!AH43="", "",'Section I'!AH43)</f>
        <v/>
      </c>
      <c r="AI14" s="623"/>
      <c r="AJ14" s="365" t="str">
        <f>IF('Section I'!AJ43="", "",'Section I'!AJ43)</f>
        <v/>
      </c>
      <c r="AK14" s="623"/>
      <c r="AL14" s="365" t="str">
        <f>IF('Section I'!AL43="", "",'Section I'!AL43)</f>
        <v/>
      </c>
      <c r="AM14" s="623"/>
      <c r="AN14" s="365" t="str">
        <f>IF('Section I'!AN43="", "",'Section I'!AN43)</f>
        <v/>
      </c>
      <c r="AO14" s="623"/>
      <c r="AP14" s="365" t="str">
        <f>IF('Section I'!AP43="", "",'Section I'!AP43)</f>
        <v/>
      </c>
      <c r="AQ14" s="623"/>
      <c r="AR14" s="365" t="str">
        <f>IF('Section I'!AR43="", "",'Section I'!AR43)</f>
        <v/>
      </c>
      <c r="AS14" s="623"/>
      <c r="AT14" s="365" t="str">
        <f>IF('Section I'!AT43="", "",'Section I'!AT43)</f>
        <v/>
      </c>
      <c r="AU14" s="623"/>
      <c r="AV14" s="365" t="str">
        <f>IF('Section I'!AV43="", "",'Section I'!AV43)</f>
        <v/>
      </c>
      <c r="AW14" s="623"/>
      <c r="AX14" s="365" t="str">
        <f>IF('Section I'!AX43="", "",'Section I'!AX43)</f>
        <v/>
      </c>
      <c r="AY14" s="623"/>
      <c r="AZ14" s="365" t="str">
        <f>IF('Section I'!AZ43="", "",'Section I'!AZ43)</f>
        <v/>
      </c>
      <c r="BA14" s="623"/>
      <c r="BB14" s="365" t="str">
        <f>IF('Section I'!BB43="", "",'Section I'!BB43)</f>
        <v/>
      </c>
      <c r="BC14" s="623"/>
      <c r="BD14" s="365" t="str">
        <f>IF('Section I'!BD43="", "",'Section I'!BD43)</f>
        <v/>
      </c>
      <c r="BE14" s="623"/>
      <c r="BF14" s="365" t="str">
        <f>IF('Section I'!BF43="", "",'Section I'!BF43)</f>
        <v/>
      </c>
      <c r="BG14" s="623"/>
      <c r="BH14" s="365" t="str">
        <f>IF('Section I'!BH43="", "",'Section I'!BH43)</f>
        <v/>
      </c>
      <c r="BI14" s="623"/>
      <c r="BJ14" s="365" t="str">
        <f>IF('Section I'!BJ43="", "",'Section I'!BJ43)</f>
        <v/>
      </c>
      <c r="BK14" s="623"/>
      <c r="BL14" s="365" t="str">
        <f>IF('Section I'!BL43="", "",'Section I'!BL43)</f>
        <v/>
      </c>
      <c r="BM14" s="623"/>
      <c r="BN14" s="365" t="str">
        <f>IF('Section I'!BN43="", "",'Section I'!BN43)</f>
        <v/>
      </c>
      <c r="BO14" s="623"/>
      <c r="BP14" s="365" t="str">
        <f>IF('Section I'!BP43="", "",'Section I'!BP43)</f>
        <v/>
      </c>
      <c r="BQ14" s="623"/>
      <c r="BR14" s="365" t="str">
        <f>IF('Section I'!BR43="", "",'Section I'!BR43)</f>
        <v/>
      </c>
      <c r="BS14" s="623"/>
      <c r="BT14" s="365" t="str">
        <f>IF('Section I'!BT43="", "",'Section I'!BT43)</f>
        <v/>
      </c>
      <c r="BU14" s="623"/>
      <c r="BV14" s="365" t="str">
        <f>IF('Section I'!BV43="", "",'Section I'!BV43)</f>
        <v/>
      </c>
      <c r="BW14" s="623"/>
      <c r="BX14" s="365" t="str">
        <f>IF('Section I'!BX43="", "",'Section I'!BX43)</f>
        <v/>
      </c>
      <c r="BY14" s="623"/>
      <c r="BZ14" s="365" t="str">
        <f>IF('Section I'!BZ43="", "",'Section I'!BZ43)</f>
        <v/>
      </c>
      <c r="CA14" s="623"/>
      <c r="CB14" s="365" t="str">
        <f>IF('Section I'!CB43="", "",'Section I'!CB43)</f>
        <v/>
      </c>
      <c r="CC14" s="623"/>
      <c r="CD14" s="365" t="str">
        <f>IF('Section I'!CD43="", "",'Section I'!CD43)</f>
        <v/>
      </c>
      <c r="CE14" s="623"/>
      <c r="CF14" s="365" t="str">
        <f>IF('Section I'!CF43="", "",'Section I'!CF43)</f>
        <v/>
      </c>
      <c r="CG14" s="623"/>
      <c r="CH14" s="365" t="str">
        <f>IF('Section I'!CH43="", "",'Section I'!CH43)</f>
        <v/>
      </c>
      <c r="CI14" s="623"/>
      <c r="CJ14" s="365" t="str">
        <f>IF('Section I'!CJ43="", "",'Section I'!CJ43)</f>
        <v/>
      </c>
      <c r="CK14" s="623"/>
      <c r="CL14" s="365" t="str">
        <f>IF('Section I'!CL43="", "",'Section I'!CL43)</f>
        <v/>
      </c>
      <c r="CM14" s="623"/>
      <c r="CN14" s="365" t="str">
        <f>IF('Section I'!CN43="", "",'Section I'!CN43)</f>
        <v/>
      </c>
      <c r="CO14" s="623"/>
      <c r="CP14" s="365" t="str">
        <f>IF('Section I'!CP43="", "",'Section I'!CP43)</f>
        <v/>
      </c>
      <c r="CQ14" s="623"/>
      <c r="CR14" s="365" t="str">
        <f>IF('Section I'!CR43="", "",'Section I'!CR43)</f>
        <v/>
      </c>
      <c r="CS14" s="623"/>
      <c r="CT14" s="365" t="str">
        <f>IF('Section I'!CT43="", "",'Section I'!CT43)</f>
        <v/>
      </c>
      <c r="CU14" s="623"/>
      <c r="CV14" s="365" t="str">
        <f>IF('Section I'!CV43="", "",'Section I'!CV43)</f>
        <v/>
      </c>
      <c r="CW14" s="623"/>
      <c r="CX14" s="365" t="str">
        <f>IF('Section I'!CX43="", "",'Section I'!CX43)</f>
        <v/>
      </c>
      <c r="CY14" s="623"/>
      <c r="CZ14" s="365" t="str">
        <f>IF('Section I'!CZ43="", "",'Section I'!CZ43)</f>
        <v/>
      </c>
      <c r="DA14" s="623"/>
      <c r="DB14" s="365" t="str">
        <f>IF('Section I'!DB43="", "",'Section I'!DB43)</f>
        <v/>
      </c>
      <c r="DC14" s="623"/>
      <c r="DD14" s="365" t="str">
        <f>IF('Section I'!DD43="", "",'Section I'!DD43)</f>
        <v/>
      </c>
      <c r="DE14" s="623"/>
      <c r="DF14" s="365" t="str">
        <f>IF('Section I'!DF43="", "",'Section I'!DF43)</f>
        <v/>
      </c>
      <c r="DG14" s="623"/>
      <c r="DH14" s="365" t="str">
        <f>IF('Section I'!DH43="", "",'Section I'!DH43)</f>
        <v/>
      </c>
      <c r="DI14" s="623"/>
      <c r="DJ14" s="365" t="str">
        <f>IF('Section I'!DJ43="", "",'Section I'!DJ43)</f>
        <v/>
      </c>
      <c r="DK14" s="623"/>
      <c r="DL14" s="365" t="str">
        <f>IF('Section I'!DL43="", "",'Section I'!DL43)</f>
        <v/>
      </c>
      <c r="DM14" s="623"/>
      <c r="DN14" s="365" t="str">
        <f>IF('Section I'!DN43="", "",'Section I'!DN43)</f>
        <v/>
      </c>
      <c r="DO14" s="623"/>
      <c r="DP14" s="365" t="str">
        <f>IF('Section I'!DP43="", "",'Section I'!DP43)</f>
        <v/>
      </c>
      <c r="DQ14" s="623"/>
      <c r="DR14" s="365" t="str">
        <f>IF('Section I'!DR43="", "",'Section I'!DR43)</f>
        <v/>
      </c>
      <c r="DS14" s="623"/>
      <c r="DT14" s="365" t="str">
        <f>IF('Section I'!DT43="", "",'Section I'!DT43)</f>
        <v/>
      </c>
      <c r="DU14" s="623"/>
      <c r="DV14" s="365" t="str">
        <f>IF('Section I'!DV43="", "",'Section I'!DV43)</f>
        <v/>
      </c>
      <c r="DW14" s="623"/>
      <c r="DX14" s="365" t="str">
        <f>IF('Section I'!DX43="", "",'Section I'!DX43)</f>
        <v/>
      </c>
      <c r="DY14" s="623"/>
      <c r="DZ14" s="365" t="str">
        <f>IF('Section I'!DZ43="", "",'Section I'!DZ43)</f>
        <v/>
      </c>
      <c r="EA14" s="623"/>
      <c r="EB14" s="365" t="str">
        <f>IF('Section I'!EB43="", "",'Section I'!EB43)</f>
        <v/>
      </c>
      <c r="EC14" s="623"/>
      <c r="ED14" s="365" t="str">
        <f>IF('Section I'!ED43="", "",'Section I'!ED43)</f>
        <v/>
      </c>
      <c r="EE14" s="623"/>
      <c r="EF14" s="365" t="str">
        <f>IF('Section I'!EF43="", "",'Section I'!EF43)</f>
        <v/>
      </c>
      <c r="EG14" s="623"/>
      <c r="EH14" s="365" t="str">
        <f>IF('Section I'!EH43="", "",'Section I'!EH43)</f>
        <v/>
      </c>
      <c r="EI14" s="623"/>
      <c r="EJ14" s="365" t="str">
        <f>IF('Section I'!EJ43="", "",'Section I'!EJ43)</f>
        <v/>
      </c>
      <c r="EK14" s="623"/>
      <c r="EL14" s="365" t="str">
        <f>IF('Section I'!EL43="", "",'Section I'!EL43)</f>
        <v/>
      </c>
      <c r="EM14" s="623"/>
      <c r="EN14" s="365" t="str">
        <f>IF('Section I'!EN43="", "",'Section I'!EN43)</f>
        <v/>
      </c>
      <c r="EO14" s="623"/>
      <c r="EP14" s="365" t="str">
        <f>IF('Section I'!EP43="", "",'Section I'!EP43)</f>
        <v/>
      </c>
      <c r="EQ14" s="623"/>
      <c r="ER14" s="365" t="str">
        <f>IF('Section I'!ER43="", "",'Section I'!ER43)</f>
        <v/>
      </c>
      <c r="ES14" s="623"/>
      <c r="ET14" s="365" t="str">
        <f>IF('Section I'!ET43="", "",'Section I'!ET43)</f>
        <v/>
      </c>
      <c r="EU14" s="623"/>
      <c r="EV14" s="365" t="str">
        <f>IF('Section I'!EV43="", "",'Section I'!EV43)</f>
        <v/>
      </c>
      <c r="EW14" s="623"/>
      <c r="EX14" s="365" t="str">
        <f>IF('Section I'!EX43="", "",'Section I'!EX43)</f>
        <v/>
      </c>
      <c r="EY14" s="623"/>
      <c r="EZ14" s="365" t="str">
        <f>IF('Section I'!EZ43="", "",'Section I'!EZ43)</f>
        <v/>
      </c>
      <c r="FA14" s="623"/>
      <c r="FB14" s="365" t="str">
        <f>IF('Section I'!FB43="", "",'Section I'!FB43)</f>
        <v/>
      </c>
      <c r="FC14" s="623"/>
      <c r="FD14" s="365" t="str">
        <f>IF('Section I'!FD43="", "",'Section I'!FD43)</f>
        <v/>
      </c>
      <c r="FE14" s="623"/>
      <c r="FF14" s="365" t="str">
        <f>IF('Section I'!FF43="", "",'Section I'!FF43)</f>
        <v/>
      </c>
      <c r="FG14" s="256"/>
      <c r="FH14" s="600"/>
      <c r="FI14" s="652"/>
    </row>
    <row r="15" spans="1:165" s="4" customFormat="1" ht="15.75" thickBot="1" x14ac:dyDescent="0.3">
      <c r="A15" s="69"/>
      <c r="B15" s="542"/>
      <c r="C15" s="347"/>
      <c r="D15" s="267"/>
      <c r="E15" s="268"/>
      <c r="F15" s="267"/>
      <c r="G15" s="268"/>
      <c r="H15" s="267"/>
      <c r="I15" s="268"/>
      <c r="J15" s="267"/>
      <c r="K15" s="268"/>
      <c r="L15" s="267"/>
      <c r="M15" s="268"/>
      <c r="N15" s="267"/>
      <c r="O15" s="268"/>
      <c r="P15" s="267"/>
      <c r="Q15" s="268"/>
      <c r="R15" s="267"/>
      <c r="S15" s="268"/>
      <c r="T15" s="267"/>
      <c r="U15" s="268"/>
      <c r="V15" s="267"/>
      <c r="W15" s="268"/>
      <c r="X15" s="267"/>
      <c r="Y15" s="268"/>
      <c r="Z15" s="267"/>
      <c r="AA15" s="268"/>
      <c r="AB15" s="267"/>
      <c r="AC15" s="268"/>
      <c r="AD15" s="267"/>
      <c r="AE15" s="268"/>
      <c r="AF15" s="267"/>
      <c r="AG15" s="268"/>
      <c r="AH15" s="267"/>
      <c r="AI15" s="268"/>
      <c r="AJ15" s="267"/>
      <c r="AK15" s="268"/>
      <c r="AL15" s="267"/>
      <c r="AM15" s="268"/>
      <c r="AN15" s="267"/>
      <c r="AO15" s="268"/>
      <c r="AP15" s="267"/>
      <c r="AQ15" s="268"/>
      <c r="AR15" s="267"/>
      <c r="AS15" s="268"/>
      <c r="AT15" s="267"/>
      <c r="AU15" s="268"/>
      <c r="AV15" s="267"/>
      <c r="AW15" s="268"/>
      <c r="AX15" s="267"/>
      <c r="AY15" s="268"/>
      <c r="AZ15" s="267"/>
      <c r="BA15" s="268"/>
      <c r="BB15" s="267"/>
      <c r="BC15" s="268"/>
      <c r="BD15" s="267"/>
      <c r="BE15" s="268"/>
      <c r="BF15" s="267"/>
      <c r="BG15" s="268"/>
      <c r="BH15" s="267"/>
      <c r="BI15" s="268"/>
      <c r="BJ15" s="267"/>
      <c r="BK15" s="268"/>
      <c r="BL15" s="267"/>
      <c r="BM15" s="268"/>
      <c r="BN15" s="267"/>
      <c r="BO15" s="268"/>
      <c r="BP15" s="267"/>
      <c r="BQ15" s="268"/>
      <c r="BR15" s="267"/>
      <c r="BS15" s="268"/>
      <c r="BT15" s="267"/>
      <c r="BU15" s="268"/>
      <c r="BV15" s="267"/>
      <c r="BW15" s="268"/>
      <c r="BX15" s="267"/>
      <c r="BY15" s="268"/>
      <c r="BZ15" s="267"/>
      <c r="CA15" s="268"/>
      <c r="CB15" s="267"/>
      <c r="CC15" s="268"/>
      <c r="CD15" s="267"/>
      <c r="CE15" s="268"/>
      <c r="CF15" s="267"/>
      <c r="CG15" s="268"/>
      <c r="CH15" s="267"/>
      <c r="CI15" s="268"/>
      <c r="CJ15" s="267"/>
      <c r="CK15" s="268"/>
      <c r="CL15" s="267"/>
      <c r="CM15" s="268"/>
      <c r="CN15" s="267"/>
      <c r="CO15" s="268"/>
      <c r="CP15" s="267"/>
      <c r="CQ15" s="268"/>
      <c r="CR15" s="267"/>
      <c r="CS15" s="268"/>
      <c r="CT15" s="267"/>
      <c r="CU15" s="268"/>
      <c r="CV15" s="267"/>
      <c r="CW15" s="268"/>
      <c r="CX15" s="267"/>
      <c r="CY15" s="268"/>
      <c r="CZ15" s="267"/>
      <c r="DA15" s="268"/>
      <c r="DB15" s="267"/>
      <c r="DC15" s="268"/>
      <c r="DD15" s="267"/>
      <c r="DE15" s="268"/>
      <c r="DF15" s="267"/>
      <c r="DG15" s="268"/>
      <c r="DH15" s="267"/>
      <c r="DI15" s="268"/>
      <c r="DJ15" s="267"/>
      <c r="DK15" s="268"/>
      <c r="DL15" s="267"/>
      <c r="DM15" s="268"/>
      <c r="DN15" s="267"/>
      <c r="DO15" s="268"/>
      <c r="DP15" s="267"/>
      <c r="DQ15" s="268"/>
      <c r="DR15" s="267"/>
      <c r="DS15" s="268"/>
      <c r="DT15" s="267"/>
      <c r="DU15" s="268"/>
      <c r="DV15" s="267"/>
      <c r="DW15" s="268"/>
      <c r="DX15" s="267"/>
      <c r="DY15" s="268"/>
      <c r="DZ15" s="267"/>
      <c r="EA15" s="268"/>
      <c r="EB15" s="267"/>
      <c r="EC15" s="268"/>
      <c r="ED15" s="267"/>
      <c r="EE15" s="268"/>
      <c r="EF15" s="267"/>
      <c r="EG15" s="268"/>
      <c r="EH15" s="267"/>
      <c r="EI15" s="268"/>
      <c r="EJ15" s="267"/>
      <c r="EK15" s="268"/>
      <c r="EL15" s="267"/>
      <c r="EM15" s="268"/>
      <c r="EN15" s="267"/>
      <c r="EO15" s="268"/>
      <c r="EP15" s="267"/>
      <c r="EQ15" s="268"/>
      <c r="ER15" s="267"/>
      <c r="ES15" s="268"/>
      <c r="ET15" s="267"/>
      <c r="EU15" s="268"/>
      <c r="EV15" s="267"/>
      <c r="EW15" s="268"/>
      <c r="EX15" s="267"/>
      <c r="EY15" s="268"/>
      <c r="EZ15" s="267"/>
      <c r="FA15" s="268"/>
      <c r="FB15" s="267"/>
      <c r="FC15" s="268"/>
      <c r="FD15" s="267"/>
      <c r="FE15" s="268"/>
      <c r="FF15" s="267"/>
      <c r="FG15" s="256"/>
      <c r="FH15" s="600"/>
      <c r="FI15" s="652"/>
    </row>
    <row r="16" spans="1:165" s="4" customFormat="1" ht="27" customHeight="1" thickBot="1" x14ac:dyDescent="0.3">
      <c r="A16" s="69" t="s">
        <v>1295</v>
      </c>
      <c r="B16" s="347" t="s">
        <v>1344</v>
      </c>
      <c r="C16" s="347"/>
      <c r="D16" s="568"/>
      <c r="E16" s="1"/>
      <c r="F16" s="568"/>
      <c r="G16" s="1"/>
      <c r="H16" s="568"/>
      <c r="I16" s="1"/>
      <c r="J16" s="568"/>
      <c r="K16" s="1"/>
      <c r="L16" s="568"/>
      <c r="M16" s="1"/>
      <c r="N16" s="568"/>
      <c r="O16" s="1"/>
      <c r="P16" s="568"/>
      <c r="Q16" s="1"/>
      <c r="R16" s="568"/>
      <c r="S16" s="1"/>
      <c r="T16" s="568"/>
      <c r="U16" s="1"/>
      <c r="V16" s="568"/>
      <c r="W16" s="1"/>
      <c r="X16" s="568"/>
      <c r="Y16" s="1"/>
      <c r="Z16" s="568"/>
      <c r="AA16" s="1"/>
      <c r="AB16" s="568"/>
      <c r="AC16" s="1"/>
      <c r="AD16" s="568"/>
      <c r="AE16" s="1"/>
      <c r="AF16" s="568"/>
      <c r="AG16" s="1"/>
      <c r="AH16" s="568"/>
      <c r="AI16" s="1"/>
      <c r="AJ16" s="568"/>
      <c r="AK16" s="1"/>
      <c r="AL16" s="568"/>
      <c r="AM16" s="1"/>
      <c r="AN16" s="568"/>
      <c r="AO16" s="1"/>
      <c r="AP16" s="568"/>
      <c r="AQ16" s="1"/>
      <c r="AR16" s="568"/>
      <c r="AS16" s="1"/>
      <c r="AT16" s="568"/>
      <c r="AU16" s="1"/>
      <c r="AV16" s="568"/>
      <c r="AW16" s="1"/>
      <c r="AX16" s="568"/>
      <c r="AY16" s="1"/>
      <c r="AZ16" s="568"/>
      <c r="BA16" s="1"/>
      <c r="BB16" s="568"/>
      <c r="BC16" s="1"/>
      <c r="BD16" s="568"/>
      <c r="BE16" s="1"/>
      <c r="BF16" s="568"/>
      <c r="BG16" s="1"/>
      <c r="BH16" s="568"/>
      <c r="BI16" s="1"/>
      <c r="BJ16" s="568"/>
      <c r="BK16" s="1"/>
      <c r="BL16" s="568"/>
      <c r="BM16" s="1"/>
      <c r="BN16" s="568"/>
      <c r="BO16" s="1"/>
      <c r="BP16" s="568"/>
      <c r="BQ16" s="1"/>
      <c r="BR16" s="568"/>
      <c r="BS16" s="1"/>
      <c r="BT16" s="568"/>
      <c r="BU16" s="1"/>
      <c r="BV16" s="568"/>
      <c r="BW16" s="1"/>
      <c r="BX16" s="568"/>
      <c r="BY16" s="1"/>
      <c r="BZ16" s="568"/>
      <c r="CA16" s="1"/>
      <c r="CB16" s="568"/>
      <c r="CC16" s="1"/>
      <c r="CD16" s="568"/>
      <c r="CE16" s="1"/>
      <c r="CF16" s="568"/>
      <c r="CG16" s="1"/>
      <c r="CH16" s="568"/>
      <c r="CI16" s="1"/>
      <c r="CJ16" s="568"/>
      <c r="CK16" s="1"/>
      <c r="CL16" s="568"/>
      <c r="CM16" s="1"/>
      <c r="CN16" s="568"/>
      <c r="CO16" s="1"/>
      <c r="CP16" s="568"/>
      <c r="CQ16" s="1"/>
      <c r="CR16" s="568"/>
      <c r="CS16" s="1"/>
      <c r="CT16" s="568"/>
      <c r="CU16" s="1"/>
      <c r="CV16" s="568"/>
      <c r="CW16" s="1"/>
      <c r="CX16" s="568"/>
      <c r="CY16" s="1"/>
      <c r="CZ16" s="568"/>
      <c r="DA16" s="1"/>
      <c r="DB16" s="568"/>
      <c r="DC16" s="1"/>
      <c r="DD16" s="568"/>
      <c r="DE16" s="1"/>
      <c r="DF16" s="568"/>
      <c r="DG16" s="1"/>
      <c r="DH16" s="568"/>
      <c r="DI16" s="1"/>
      <c r="DJ16" s="568"/>
      <c r="DK16" s="1"/>
      <c r="DL16" s="568"/>
      <c r="DM16" s="1"/>
      <c r="DN16" s="568"/>
      <c r="DO16" s="1"/>
      <c r="DP16" s="568"/>
      <c r="DQ16" s="1"/>
      <c r="DR16" s="568"/>
      <c r="DS16" s="1"/>
      <c r="DT16" s="568"/>
      <c r="DU16" s="1"/>
      <c r="DV16" s="568"/>
      <c r="DW16" s="1"/>
      <c r="DX16" s="568"/>
      <c r="DY16" s="1"/>
      <c r="DZ16" s="568"/>
      <c r="EA16" s="1"/>
      <c r="EB16" s="568"/>
      <c r="EC16" s="1"/>
      <c r="ED16" s="568"/>
      <c r="EE16" s="1"/>
      <c r="EF16" s="568"/>
      <c r="EG16" s="1"/>
      <c r="EH16" s="568"/>
      <c r="EI16" s="1"/>
      <c r="EJ16" s="568"/>
      <c r="EK16" s="1"/>
      <c r="EL16" s="568"/>
      <c r="EM16" s="1"/>
      <c r="EN16" s="568"/>
      <c r="EO16" s="1"/>
      <c r="EP16" s="568"/>
      <c r="EQ16" s="1"/>
      <c r="ER16" s="568"/>
      <c r="ES16" s="1"/>
      <c r="ET16" s="568"/>
      <c r="EU16" s="1"/>
      <c r="EV16" s="568"/>
      <c r="EW16" s="1"/>
      <c r="EX16" s="568"/>
      <c r="EY16" s="1"/>
      <c r="EZ16" s="568"/>
      <c r="FA16" s="1"/>
      <c r="FB16" s="568"/>
      <c r="FC16" s="1"/>
      <c r="FD16" s="568"/>
      <c r="FE16" s="1"/>
      <c r="FF16" s="568"/>
      <c r="FG16" s="256"/>
      <c r="FH16" s="600"/>
      <c r="FI16" s="652">
        <f>COUNT(D16:FF16)</f>
        <v>0</v>
      </c>
    </row>
    <row r="17" spans="1:165" x14ac:dyDescent="0.25">
      <c r="FG17" s="256"/>
      <c r="FH17" s="599"/>
    </row>
    <row r="18" spans="1:165" ht="15" customHeight="1" x14ac:dyDescent="0.25">
      <c r="A18" s="560" t="s">
        <v>22</v>
      </c>
      <c r="B18" s="812" t="s">
        <v>1208</v>
      </c>
      <c r="C18" s="812"/>
      <c r="FG18" s="256"/>
      <c r="FH18" s="599"/>
    </row>
    <row r="19" spans="1:165" ht="82.5" customHeight="1" x14ac:dyDescent="0.25">
      <c r="A19" s="564" t="s">
        <v>1</v>
      </c>
      <c r="B19" s="937" t="s">
        <v>1355</v>
      </c>
      <c r="C19" s="937"/>
      <c r="D19" s="937"/>
      <c r="E19" s="937"/>
      <c r="F19" s="937"/>
      <c r="G19" s="937"/>
      <c r="H19" s="937"/>
      <c r="I19" s="937"/>
      <c r="J19" s="937"/>
      <c r="K19" s="937"/>
      <c r="L19" s="937"/>
      <c r="M19" s="937"/>
      <c r="N19" s="937"/>
      <c r="O19" s="937"/>
      <c r="P19" s="937"/>
      <c r="R19" s="565"/>
      <c r="T19" s="565"/>
      <c r="V19" s="565"/>
      <c r="X19" s="565"/>
      <c r="Z19" s="565"/>
      <c r="AB19" s="565"/>
      <c r="AD19" s="565"/>
      <c r="AF19" s="565"/>
      <c r="AH19" s="565"/>
      <c r="AJ19" s="565"/>
      <c r="AL19" s="565"/>
      <c r="AN19" s="565"/>
      <c r="AP19" s="565"/>
      <c r="AR19" s="565"/>
      <c r="AT19" s="565"/>
      <c r="AV19" s="565"/>
      <c r="AX19" s="565"/>
      <c r="AZ19" s="565"/>
      <c r="BB19" s="565"/>
      <c r="BD19" s="565"/>
      <c r="BF19" s="565"/>
      <c r="BH19" s="565"/>
      <c r="BJ19" s="565"/>
      <c r="BL19" s="565"/>
      <c r="BN19" s="565"/>
      <c r="BP19" s="565"/>
      <c r="BR19" s="565"/>
      <c r="BT19" s="565"/>
      <c r="BV19" s="565"/>
      <c r="BX19" s="565"/>
      <c r="BZ19" s="565"/>
      <c r="CB19" s="565"/>
      <c r="CD19" s="565"/>
      <c r="CF19" s="565"/>
      <c r="CH19" s="565"/>
      <c r="CJ19" s="565"/>
      <c r="CL19" s="565"/>
      <c r="CN19" s="565"/>
      <c r="CP19" s="565"/>
      <c r="CR19" s="565"/>
      <c r="CT19" s="565"/>
      <c r="CV19" s="565"/>
      <c r="CX19" s="565"/>
      <c r="CZ19" s="565"/>
      <c r="DB19" s="565"/>
      <c r="DD19" s="565"/>
      <c r="DF19" s="565"/>
      <c r="DH19" s="565"/>
      <c r="DJ19" s="565"/>
      <c r="DL19" s="565"/>
      <c r="DN19" s="565"/>
      <c r="DP19" s="565"/>
      <c r="DR19" s="565"/>
      <c r="DT19" s="565"/>
      <c r="DV19" s="565"/>
      <c r="DX19" s="565"/>
      <c r="DZ19" s="565"/>
      <c r="EB19" s="565"/>
      <c r="ED19" s="565"/>
      <c r="EF19" s="565"/>
      <c r="EH19" s="565"/>
      <c r="EJ19" s="565"/>
      <c r="EL19" s="565"/>
      <c r="EN19" s="565"/>
      <c r="EP19" s="565"/>
      <c r="ER19" s="565"/>
      <c r="ET19" s="565"/>
      <c r="EV19" s="565"/>
      <c r="EX19" s="565"/>
      <c r="EZ19" s="565"/>
      <c r="FB19" s="565"/>
      <c r="FD19" s="565"/>
      <c r="FF19" s="565"/>
      <c r="FG19" s="256"/>
      <c r="FH19" s="599"/>
    </row>
    <row r="20" spans="1:165" ht="8.25" customHeight="1" thickBot="1" x14ac:dyDescent="0.3">
      <c r="A20" s="564"/>
      <c r="B20" s="566"/>
      <c r="C20" s="566"/>
      <c r="D20" s="566"/>
      <c r="E20" s="566"/>
      <c r="F20" s="566"/>
      <c r="G20" s="566"/>
      <c r="H20" s="566"/>
      <c r="I20" s="566"/>
      <c r="J20" s="566"/>
      <c r="K20" s="566"/>
      <c r="L20" s="566"/>
      <c r="M20" s="566"/>
      <c r="N20" s="566"/>
      <c r="O20" s="566"/>
      <c r="P20" s="566"/>
      <c r="R20" s="565"/>
      <c r="T20" s="565"/>
      <c r="V20" s="565"/>
      <c r="X20" s="565"/>
      <c r="Z20" s="565"/>
      <c r="AB20" s="565"/>
      <c r="AD20" s="565"/>
      <c r="AF20" s="565"/>
      <c r="AH20" s="565"/>
      <c r="AJ20" s="565"/>
      <c r="AL20" s="565"/>
      <c r="AN20" s="565"/>
      <c r="AP20" s="565"/>
      <c r="AR20" s="565"/>
      <c r="AT20" s="565"/>
      <c r="AV20" s="565"/>
      <c r="AX20" s="565"/>
      <c r="AZ20" s="565"/>
      <c r="BB20" s="565"/>
      <c r="BD20" s="565"/>
      <c r="BF20" s="565"/>
      <c r="BH20" s="565"/>
      <c r="BJ20" s="565"/>
      <c r="BL20" s="565"/>
      <c r="BN20" s="565"/>
      <c r="BP20" s="565"/>
      <c r="BR20" s="565"/>
      <c r="BT20" s="565"/>
      <c r="BV20" s="565"/>
      <c r="BX20" s="565"/>
      <c r="BZ20" s="565"/>
      <c r="CB20" s="565"/>
      <c r="CD20" s="565"/>
      <c r="CF20" s="565"/>
      <c r="CH20" s="565"/>
      <c r="CJ20" s="565"/>
      <c r="CL20" s="565"/>
      <c r="CN20" s="565"/>
      <c r="CP20" s="565"/>
      <c r="CR20" s="565"/>
      <c r="CT20" s="565"/>
      <c r="CV20" s="565"/>
      <c r="CX20" s="565"/>
      <c r="CZ20" s="565"/>
      <c r="DB20" s="565"/>
      <c r="DD20" s="565"/>
      <c r="DF20" s="565"/>
      <c r="DH20" s="565"/>
      <c r="DJ20" s="565"/>
      <c r="DL20" s="565"/>
      <c r="DN20" s="565"/>
      <c r="DP20" s="565"/>
      <c r="DR20" s="565"/>
      <c r="DT20" s="565"/>
      <c r="DV20" s="565"/>
      <c r="DX20" s="565"/>
      <c r="DZ20" s="565"/>
      <c r="EB20" s="565"/>
      <c r="ED20" s="565"/>
      <c r="EF20" s="565"/>
      <c r="EH20" s="565"/>
      <c r="EJ20" s="565"/>
      <c r="EL20" s="565"/>
      <c r="EN20" s="565"/>
      <c r="EP20" s="565"/>
      <c r="ER20" s="565"/>
      <c r="ET20" s="565"/>
      <c r="EV20" s="565"/>
      <c r="EX20" s="565"/>
      <c r="EZ20" s="565"/>
      <c r="FB20" s="565"/>
      <c r="FD20" s="565"/>
      <c r="FF20" s="565"/>
      <c r="FG20" s="256"/>
      <c r="FH20" s="599"/>
    </row>
    <row r="21" spans="1:165" ht="15.75" thickBot="1" x14ac:dyDescent="0.3">
      <c r="A21" s="564"/>
      <c r="B21" s="561" t="s">
        <v>1209</v>
      </c>
      <c r="C21" s="565"/>
      <c r="D21" s="569"/>
      <c r="E21" s="565"/>
      <c r="F21" s="569"/>
      <c r="G21" s="565"/>
      <c r="H21" s="569"/>
      <c r="I21" s="565"/>
      <c r="J21" s="569"/>
      <c r="K21" s="565"/>
      <c r="L21" s="569"/>
      <c r="M21" s="565"/>
      <c r="N21" s="569"/>
      <c r="O21" s="565"/>
      <c r="P21" s="569"/>
      <c r="Q21" s="565"/>
      <c r="R21" s="569"/>
      <c r="S21" s="565"/>
      <c r="T21" s="569"/>
      <c r="U21" s="565"/>
      <c r="V21" s="569"/>
      <c r="W21" s="565"/>
      <c r="X21" s="569"/>
      <c r="Y21" s="565"/>
      <c r="Z21" s="569"/>
      <c r="AA21" s="565"/>
      <c r="AB21" s="569"/>
      <c r="AC21" s="565"/>
      <c r="AD21" s="569"/>
      <c r="AE21" s="565"/>
      <c r="AF21" s="569"/>
      <c r="AG21" s="565"/>
      <c r="AH21" s="569"/>
      <c r="AI21" s="565"/>
      <c r="AJ21" s="569"/>
      <c r="AK21" s="565"/>
      <c r="AL21" s="569"/>
      <c r="AM21" s="565"/>
      <c r="AN21" s="569"/>
      <c r="AO21" s="565"/>
      <c r="AP21" s="569"/>
      <c r="AQ21" s="565"/>
      <c r="AR21" s="569"/>
      <c r="AS21" s="565"/>
      <c r="AT21" s="569"/>
      <c r="AU21" s="565"/>
      <c r="AV21" s="569"/>
      <c r="AW21" s="565"/>
      <c r="AX21" s="569"/>
      <c r="AY21" s="565"/>
      <c r="AZ21" s="569"/>
      <c r="BA21" s="565"/>
      <c r="BB21" s="569"/>
      <c r="BC21" s="565"/>
      <c r="BD21" s="569"/>
      <c r="BE21" s="565"/>
      <c r="BF21" s="569"/>
      <c r="BG21" s="565"/>
      <c r="BH21" s="569"/>
      <c r="BI21" s="565"/>
      <c r="BJ21" s="569"/>
      <c r="BK21" s="565"/>
      <c r="BL21" s="569"/>
      <c r="BM21" s="565"/>
      <c r="BN21" s="569"/>
      <c r="BO21" s="565"/>
      <c r="BP21" s="569"/>
      <c r="BQ21" s="565"/>
      <c r="BR21" s="569"/>
      <c r="BS21" s="565"/>
      <c r="BT21" s="569"/>
      <c r="BU21" s="565"/>
      <c r="BV21" s="569"/>
      <c r="BW21" s="565"/>
      <c r="BX21" s="569"/>
      <c r="BY21" s="565"/>
      <c r="BZ21" s="569"/>
      <c r="CA21" s="565"/>
      <c r="CB21" s="569"/>
      <c r="CC21" s="565"/>
      <c r="CD21" s="569"/>
      <c r="CE21" s="565"/>
      <c r="CF21" s="569"/>
      <c r="CG21" s="565"/>
      <c r="CH21" s="569"/>
      <c r="CI21" s="565"/>
      <c r="CJ21" s="569"/>
      <c r="CK21" s="565"/>
      <c r="CL21" s="569"/>
      <c r="CM21" s="565"/>
      <c r="CN21" s="569"/>
      <c r="CO21" s="565"/>
      <c r="CP21" s="569"/>
      <c r="CQ21" s="565"/>
      <c r="CR21" s="569"/>
      <c r="CS21" s="565"/>
      <c r="CT21" s="569"/>
      <c r="CU21" s="565"/>
      <c r="CV21" s="569"/>
      <c r="CW21" s="565"/>
      <c r="CX21" s="569"/>
      <c r="CY21" s="565"/>
      <c r="CZ21" s="569"/>
      <c r="DA21" s="565"/>
      <c r="DB21" s="569"/>
      <c r="DC21" s="565"/>
      <c r="DD21" s="569"/>
      <c r="DE21" s="565"/>
      <c r="DF21" s="569"/>
      <c r="DG21" s="565"/>
      <c r="DH21" s="569"/>
      <c r="DI21" s="565"/>
      <c r="DJ21" s="569"/>
      <c r="DK21" s="565"/>
      <c r="DL21" s="569"/>
      <c r="DM21" s="565"/>
      <c r="DN21" s="569"/>
      <c r="DO21" s="565"/>
      <c r="DP21" s="569"/>
      <c r="DQ21" s="565"/>
      <c r="DR21" s="569"/>
      <c r="DS21" s="565"/>
      <c r="DT21" s="569"/>
      <c r="DU21" s="565"/>
      <c r="DV21" s="569"/>
      <c r="DW21" s="565"/>
      <c r="DX21" s="569"/>
      <c r="DY21" s="565"/>
      <c r="DZ21" s="569"/>
      <c r="EA21" s="565"/>
      <c r="EB21" s="569"/>
      <c r="EC21" s="565"/>
      <c r="ED21" s="569"/>
      <c r="EE21" s="565"/>
      <c r="EF21" s="569"/>
      <c r="EG21" s="565"/>
      <c r="EH21" s="569"/>
      <c r="EI21" s="565"/>
      <c r="EJ21" s="569"/>
      <c r="EK21" s="565"/>
      <c r="EL21" s="569"/>
      <c r="EM21" s="565"/>
      <c r="EN21" s="569"/>
      <c r="EO21" s="565"/>
      <c r="EP21" s="569"/>
      <c r="EQ21" s="565"/>
      <c r="ER21" s="569"/>
      <c r="ES21" s="565"/>
      <c r="ET21" s="569"/>
      <c r="EU21" s="565"/>
      <c r="EV21" s="569"/>
      <c r="EW21" s="565"/>
      <c r="EX21" s="569"/>
      <c r="EY21" s="565"/>
      <c r="EZ21" s="569"/>
      <c r="FA21" s="565"/>
      <c r="FB21" s="569"/>
      <c r="FC21" s="565"/>
      <c r="FD21" s="569"/>
      <c r="FE21" s="565"/>
      <c r="FF21" s="569"/>
      <c r="FG21" s="256"/>
      <c r="FH21" s="599" t="s">
        <v>1240</v>
      </c>
      <c r="FI21" s="651">
        <f t="shared" ref="FI21:FI27" si="0">COUNT(D21:FF21)</f>
        <v>0</v>
      </c>
    </row>
    <row r="22" spans="1:165" ht="15.75" thickBot="1" x14ac:dyDescent="0.3">
      <c r="A22" s="564"/>
      <c r="B22" s="562" t="s">
        <v>1210</v>
      </c>
      <c r="D22" s="569"/>
      <c r="F22" s="569"/>
      <c r="H22" s="569"/>
      <c r="J22" s="569"/>
      <c r="L22" s="569"/>
      <c r="N22" s="569"/>
      <c r="P22" s="569"/>
      <c r="R22" s="569"/>
      <c r="T22" s="569"/>
      <c r="V22" s="569"/>
      <c r="X22" s="569"/>
      <c r="Z22" s="569"/>
      <c r="AB22" s="569"/>
      <c r="AD22" s="569"/>
      <c r="AF22" s="569"/>
      <c r="AH22" s="569"/>
      <c r="AJ22" s="569"/>
      <c r="AL22" s="569"/>
      <c r="AN22" s="569"/>
      <c r="AP22" s="569"/>
      <c r="AR22" s="569"/>
      <c r="AT22" s="569"/>
      <c r="AV22" s="569"/>
      <c r="AX22" s="569"/>
      <c r="AZ22" s="569"/>
      <c r="BB22" s="569"/>
      <c r="BD22" s="569"/>
      <c r="BF22" s="569"/>
      <c r="BH22" s="569"/>
      <c r="BJ22" s="569"/>
      <c r="BL22" s="569"/>
      <c r="BN22" s="569"/>
      <c r="BP22" s="569"/>
      <c r="BR22" s="569"/>
      <c r="BT22" s="569"/>
      <c r="BV22" s="569"/>
      <c r="BX22" s="569"/>
      <c r="BZ22" s="569"/>
      <c r="CB22" s="569"/>
      <c r="CD22" s="569"/>
      <c r="CF22" s="569"/>
      <c r="CH22" s="569"/>
      <c r="CJ22" s="569"/>
      <c r="CL22" s="569"/>
      <c r="CN22" s="569"/>
      <c r="CP22" s="569"/>
      <c r="CR22" s="569"/>
      <c r="CT22" s="569"/>
      <c r="CV22" s="569"/>
      <c r="CX22" s="569"/>
      <c r="CZ22" s="569"/>
      <c r="DB22" s="569"/>
      <c r="DD22" s="569"/>
      <c r="DF22" s="569"/>
      <c r="DH22" s="569"/>
      <c r="DJ22" s="569"/>
      <c r="DL22" s="569"/>
      <c r="DN22" s="569"/>
      <c r="DP22" s="569"/>
      <c r="DR22" s="569"/>
      <c r="DT22" s="569"/>
      <c r="DV22" s="569"/>
      <c r="DX22" s="569"/>
      <c r="DZ22" s="569"/>
      <c r="EB22" s="569"/>
      <c r="ED22" s="569"/>
      <c r="EF22" s="569"/>
      <c r="EH22" s="569"/>
      <c r="EJ22" s="569"/>
      <c r="EL22" s="569"/>
      <c r="EN22" s="569"/>
      <c r="EP22" s="569"/>
      <c r="ER22" s="569"/>
      <c r="ET22" s="569"/>
      <c r="EV22" s="569"/>
      <c r="EX22" s="569"/>
      <c r="EZ22" s="569"/>
      <c r="FB22" s="569"/>
      <c r="FD22" s="569"/>
      <c r="FF22" s="569"/>
      <c r="FG22" s="256"/>
      <c r="FH22" s="599" t="s">
        <v>1240</v>
      </c>
      <c r="FI22" s="651">
        <f t="shared" si="0"/>
        <v>0</v>
      </c>
    </row>
    <row r="23" spans="1:165" ht="15.75" thickBot="1" x14ac:dyDescent="0.3">
      <c r="A23" s="564"/>
      <c r="B23" s="562" t="s">
        <v>1211</v>
      </c>
      <c r="C23" s="567"/>
      <c r="D23" s="569"/>
      <c r="F23" s="569"/>
      <c r="H23" s="569"/>
      <c r="J23" s="569"/>
      <c r="L23" s="569"/>
      <c r="N23" s="569"/>
      <c r="P23" s="569"/>
      <c r="R23" s="569"/>
      <c r="T23" s="569"/>
      <c r="V23" s="569"/>
      <c r="X23" s="569"/>
      <c r="Z23" s="569"/>
      <c r="AB23" s="569"/>
      <c r="AD23" s="569"/>
      <c r="AF23" s="569"/>
      <c r="AH23" s="569"/>
      <c r="AJ23" s="569"/>
      <c r="AL23" s="569"/>
      <c r="AN23" s="569"/>
      <c r="AP23" s="569"/>
      <c r="AR23" s="569"/>
      <c r="AT23" s="569"/>
      <c r="AV23" s="569"/>
      <c r="AX23" s="569"/>
      <c r="AZ23" s="569"/>
      <c r="BB23" s="569"/>
      <c r="BD23" s="569"/>
      <c r="BF23" s="569"/>
      <c r="BH23" s="569"/>
      <c r="BJ23" s="569"/>
      <c r="BL23" s="569"/>
      <c r="BN23" s="569"/>
      <c r="BP23" s="569"/>
      <c r="BR23" s="569"/>
      <c r="BT23" s="569"/>
      <c r="BV23" s="569"/>
      <c r="BX23" s="569"/>
      <c r="BZ23" s="569"/>
      <c r="CB23" s="569"/>
      <c r="CD23" s="569"/>
      <c r="CF23" s="569"/>
      <c r="CH23" s="569"/>
      <c r="CJ23" s="569"/>
      <c r="CL23" s="569"/>
      <c r="CN23" s="569"/>
      <c r="CP23" s="569"/>
      <c r="CR23" s="569"/>
      <c r="CT23" s="569"/>
      <c r="CV23" s="569"/>
      <c r="CX23" s="569"/>
      <c r="CZ23" s="569"/>
      <c r="DB23" s="569"/>
      <c r="DD23" s="569"/>
      <c r="DF23" s="569"/>
      <c r="DH23" s="569"/>
      <c r="DJ23" s="569"/>
      <c r="DL23" s="569"/>
      <c r="DN23" s="569"/>
      <c r="DP23" s="569"/>
      <c r="DR23" s="569"/>
      <c r="DT23" s="569"/>
      <c r="DV23" s="569"/>
      <c r="DX23" s="569"/>
      <c r="DZ23" s="569"/>
      <c r="EB23" s="569"/>
      <c r="ED23" s="569"/>
      <c r="EF23" s="569"/>
      <c r="EH23" s="569"/>
      <c r="EJ23" s="569"/>
      <c r="EL23" s="569"/>
      <c r="EN23" s="569"/>
      <c r="EP23" s="569"/>
      <c r="ER23" s="569"/>
      <c r="ET23" s="569"/>
      <c r="EV23" s="569"/>
      <c r="EX23" s="569"/>
      <c r="EZ23" s="569"/>
      <c r="FB23" s="569"/>
      <c r="FD23" s="569"/>
      <c r="FF23" s="569"/>
      <c r="FG23" s="256"/>
      <c r="FH23" s="599" t="s">
        <v>1240</v>
      </c>
      <c r="FI23" s="651">
        <f t="shared" si="0"/>
        <v>0</v>
      </c>
    </row>
    <row r="24" spans="1:165" ht="15.75" thickBot="1" x14ac:dyDescent="0.3">
      <c r="A24" s="564"/>
      <c r="B24" s="562" t="s">
        <v>1212</v>
      </c>
      <c r="D24" s="569"/>
      <c r="F24" s="569"/>
      <c r="H24" s="569"/>
      <c r="J24" s="569"/>
      <c r="L24" s="569"/>
      <c r="N24" s="569"/>
      <c r="P24" s="569"/>
      <c r="R24" s="569"/>
      <c r="T24" s="569"/>
      <c r="V24" s="569"/>
      <c r="X24" s="569"/>
      <c r="Z24" s="569"/>
      <c r="AB24" s="569"/>
      <c r="AD24" s="569"/>
      <c r="AF24" s="569"/>
      <c r="AH24" s="569"/>
      <c r="AJ24" s="569"/>
      <c r="AL24" s="569"/>
      <c r="AN24" s="569"/>
      <c r="AP24" s="569"/>
      <c r="AR24" s="569"/>
      <c r="AT24" s="569"/>
      <c r="AV24" s="569"/>
      <c r="AX24" s="569"/>
      <c r="AZ24" s="569"/>
      <c r="BB24" s="569"/>
      <c r="BD24" s="569"/>
      <c r="BF24" s="569"/>
      <c r="BH24" s="569"/>
      <c r="BJ24" s="569"/>
      <c r="BL24" s="569"/>
      <c r="BN24" s="569"/>
      <c r="BP24" s="569"/>
      <c r="BR24" s="569"/>
      <c r="BT24" s="569"/>
      <c r="BV24" s="569"/>
      <c r="BX24" s="569"/>
      <c r="BZ24" s="569"/>
      <c r="CB24" s="569"/>
      <c r="CD24" s="569"/>
      <c r="CF24" s="569"/>
      <c r="CH24" s="569"/>
      <c r="CJ24" s="569"/>
      <c r="CL24" s="569"/>
      <c r="CN24" s="569"/>
      <c r="CP24" s="569"/>
      <c r="CR24" s="569"/>
      <c r="CT24" s="569"/>
      <c r="CV24" s="569"/>
      <c r="CX24" s="569"/>
      <c r="CZ24" s="569"/>
      <c r="DB24" s="569"/>
      <c r="DD24" s="569"/>
      <c r="DF24" s="569"/>
      <c r="DH24" s="569"/>
      <c r="DJ24" s="569"/>
      <c r="DL24" s="569"/>
      <c r="DN24" s="569"/>
      <c r="DP24" s="569"/>
      <c r="DR24" s="569"/>
      <c r="DT24" s="569"/>
      <c r="DV24" s="569"/>
      <c r="DX24" s="569"/>
      <c r="DZ24" s="569"/>
      <c r="EB24" s="569"/>
      <c r="ED24" s="569"/>
      <c r="EF24" s="569"/>
      <c r="EH24" s="569"/>
      <c r="EJ24" s="569"/>
      <c r="EL24" s="569"/>
      <c r="EN24" s="569"/>
      <c r="EP24" s="569"/>
      <c r="ER24" s="569"/>
      <c r="ET24" s="569"/>
      <c r="EV24" s="569"/>
      <c r="EX24" s="569"/>
      <c r="EZ24" s="569"/>
      <c r="FB24" s="569"/>
      <c r="FD24" s="569"/>
      <c r="FF24" s="569"/>
      <c r="FG24" s="256"/>
      <c r="FH24" s="599" t="s">
        <v>1240</v>
      </c>
      <c r="FI24" s="651">
        <f t="shared" si="0"/>
        <v>0</v>
      </c>
    </row>
    <row r="25" spans="1:165" ht="15.75" thickBot="1" x14ac:dyDescent="0.3">
      <c r="A25" s="564"/>
      <c r="B25" s="562" t="s">
        <v>1213</v>
      </c>
      <c r="D25" s="569"/>
      <c r="F25" s="569"/>
      <c r="H25" s="569"/>
      <c r="J25" s="569"/>
      <c r="L25" s="569"/>
      <c r="N25" s="569"/>
      <c r="P25" s="569"/>
      <c r="R25" s="569"/>
      <c r="T25" s="569"/>
      <c r="V25" s="569"/>
      <c r="X25" s="569"/>
      <c r="Z25" s="569"/>
      <c r="AB25" s="569"/>
      <c r="AD25" s="569"/>
      <c r="AF25" s="569"/>
      <c r="AH25" s="569"/>
      <c r="AJ25" s="569"/>
      <c r="AL25" s="569"/>
      <c r="AN25" s="569"/>
      <c r="AP25" s="569"/>
      <c r="AR25" s="569"/>
      <c r="AT25" s="569"/>
      <c r="AV25" s="569"/>
      <c r="AX25" s="569"/>
      <c r="AZ25" s="569"/>
      <c r="BB25" s="569"/>
      <c r="BD25" s="569"/>
      <c r="BF25" s="569"/>
      <c r="BH25" s="569"/>
      <c r="BJ25" s="569"/>
      <c r="BL25" s="569"/>
      <c r="BN25" s="569"/>
      <c r="BP25" s="569"/>
      <c r="BR25" s="569"/>
      <c r="BT25" s="569"/>
      <c r="BV25" s="569"/>
      <c r="BX25" s="569"/>
      <c r="BZ25" s="569"/>
      <c r="CB25" s="569"/>
      <c r="CD25" s="569"/>
      <c r="CF25" s="569"/>
      <c r="CH25" s="569"/>
      <c r="CJ25" s="569"/>
      <c r="CL25" s="569"/>
      <c r="CN25" s="569"/>
      <c r="CP25" s="569"/>
      <c r="CR25" s="569"/>
      <c r="CT25" s="569"/>
      <c r="CV25" s="569"/>
      <c r="CX25" s="569"/>
      <c r="CZ25" s="569"/>
      <c r="DB25" s="569"/>
      <c r="DD25" s="569"/>
      <c r="DF25" s="569"/>
      <c r="DH25" s="569"/>
      <c r="DJ25" s="569"/>
      <c r="DL25" s="569"/>
      <c r="DN25" s="569"/>
      <c r="DP25" s="569"/>
      <c r="DR25" s="569"/>
      <c r="DT25" s="569"/>
      <c r="DV25" s="569"/>
      <c r="DX25" s="569"/>
      <c r="DZ25" s="569"/>
      <c r="EB25" s="569"/>
      <c r="ED25" s="569"/>
      <c r="EF25" s="569"/>
      <c r="EH25" s="569"/>
      <c r="EJ25" s="569"/>
      <c r="EL25" s="569"/>
      <c r="EN25" s="569"/>
      <c r="EP25" s="569"/>
      <c r="ER25" s="569"/>
      <c r="ET25" s="569"/>
      <c r="EV25" s="569"/>
      <c r="EX25" s="569"/>
      <c r="EZ25" s="569"/>
      <c r="FB25" s="569"/>
      <c r="FD25" s="569"/>
      <c r="FF25" s="569"/>
      <c r="FG25" s="256"/>
      <c r="FH25" s="599" t="s">
        <v>1240</v>
      </c>
      <c r="FI25" s="651">
        <f t="shared" si="0"/>
        <v>0</v>
      </c>
    </row>
    <row r="26" spans="1:165" ht="15.75" thickBot="1" x14ac:dyDescent="0.3">
      <c r="A26" s="564"/>
      <c r="B26" s="562" t="s">
        <v>1214</v>
      </c>
      <c r="D26" s="569"/>
      <c r="F26" s="569"/>
      <c r="H26" s="569"/>
      <c r="J26" s="569"/>
      <c r="L26" s="569"/>
      <c r="N26" s="569"/>
      <c r="P26" s="569"/>
      <c r="R26" s="569"/>
      <c r="T26" s="569"/>
      <c r="V26" s="569"/>
      <c r="X26" s="569"/>
      <c r="Z26" s="569"/>
      <c r="AB26" s="569"/>
      <c r="AD26" s="569"/>
      <c r="AF26" s="569"/>
      <c r="AH26" s="569"/>
      <c r="AJ26" s="569"/>
      <c r="AL26" s="569"/>
      <c r="AN26" s="569"/>
      <c r="AP26" s="569"/>
      <c r="AR26" s="569"/>
      <c r="AT26" s="569"/>
      <c r="AV26" s="569"/>
      <c r="AX26" s="569"/>
      <c r="AZ26" s="569"/>
      <c r="BB26" s="569"/>
      <c r="BD26" s="569"/>
      <c r="BF26" s="569"/>
      <c r="BH26" s="569"/>
      <c r="BJ26" s="569"/>
      <c r="BL26" s="569"/>
      <c r="BN26" s="569"/>
      <c r="BP26" s="569"/>
      <c r="BR26" s="569"/>
      <c r="BT26" s="569"/>
      <c r="BV26" s="569"/>
      <c r="BX26" s="569"/>
      <c r="BZ26" s="569"/>
      <c r="CB26" s="569"/>
      <c r="CD26" s="569"/>
      <c r="CF26" s="569"/>
      <c r="CH26" s="569"/>
      <c r="CJ26" s="569"/>
      <c r="CL26" s="569"/>
      <c r="CN26" s="569"/>
      <c r="CP26" s="569"/>
      <c r="CR26" s="569"/>
      <c r="CT26" s="569"/>
      <c r="CV26" s="569"/>
      <c r="CX26" s="569"/>
      <c r="CZ26" s="569"/>
      <c r="DB26" s="569"/>
      <c r="DD26" s="569"/>
      <c r="DF26" s="569"/>
      <c r="DH26" s="569"/>
      <c r="DJ26" s="569"/>
      <c r="DL26" s="569"/>
      <c r="DN26" s="569"/>
      <c r="DP26" s="569"/>
      <c r="DR26" s="569"/>
      <c r="DT26" s="569"/>
      <c r="DV26" s="569"/>
      <c r="DX26" s="569"/>
      <c r="DZ26" s="569"/>
      <c r="EB26" s="569"/>
      <c r="ED26" s="569"/>
      <c r="EF26" s="569"/>
      <c r="EH26" s="569"/>
      <c r="EJ26" s="569"/>
      <c r="EL26" s="569"/>
      <c r="EN26" s="569"/>
      <c r="EP26" s="569"/>
      <c r="ER26" s="569"/>
      <c r="ET26" s="569"/>
      <c r="EV26" s="569"/>
      <c r="EX26" s="569"/>
      <c r="EZ26" s="569"/>
      <c r="FB26" s="569"/>
      <c r="FD26" s="569"/>
      <c r="FF26" s="569"/>
      <c r="FG26" s="256"/>
      <c r="FH26" s="599" t="s">
        <v>1240</v>
      </c>
      <c r="FI26" s="651">
        <f t="shared" si="0"/>
        <v>0</v>
      </c>
    </row>
    <row r="27" spans="1:165" ht="15.75" thickBot="1" x14ac:dyDescent="0.3">
      <c r="A27" s="564"/>
      <c r="B27" s="562" t="s">
        <v>1215</v>
      </c>
      <c r="D27" s="569"/>
      <c r="F27" s="569"/>
      <c r="H27" s="569"/>
      <c r="J27" s="569"/>
      <c r="L27" s="569"/>
      <c r="N27" s="569"/>
      <c r="P27" s="569"/>
      <c r="R27" s="569"/>
      <c r="T27" s="569"/>
      <c r="V27" s="569"/>
      <c r="X27" s="569"/>
      <c r="Z27" s="569"/>
      <c r="AB27" s="569"/>
      <c r="AD27" s="569"/>
      <c r="AF27" s="569"/>
      <c r="AH27" s="569"/>
      <c r="AJ27" s="569"/>
      <c r="AL27" s="569"/>
      <c r="AN27" s="569"/>
      <c r="AP27" s="569"/>
      <c r="AR27" s="569"/>
      <c r="AT27" s="569"/>
      <c r="AV27" s="569"/>
      <c r="AX27" s="569"/>
      <c r="AZ27" s="569"/>
      <c r="BB27" s="569"/>
      <c r="BD27" s="569"/>
      <c r="BF27" s="569"/>
      <c r="BH27" s="569"/>
      <c r="BJ27" s="569"/>
      <c r="BL27" s="569"/>
      <c r="BN27" s="569"/>
      <c r="BP27" s="569"/>
      <c r="BR27" s="569"/>
      <c r="BT27" s="569"/>
      <c r="BV27" s="569"/>
      <c r="BX27" s="569"/>
      <c r="BZ27" s="569"/>
      <c r="CB27" s="569"/>
      <c r="CD27" s="569"/>
      <c r="CF27" s="569"/>
      <c r="CH27" s="569"/>
      <c r="CJ27" s="569"/>
      <c r="CL27" s="569"/>
      <c r="CN27" s="569"/>
      <c r="CP27" s="569"/>
      <c r="CR27" s="569"/>
      <c r="CT27" s="569"/>
      <c r="CV27" s="569"/>
      <c r="CX27" s="569"/>
      <c r="CZ27" s="569"/>
      <c r="DB27" s="569"/>
      <c r="DD27" s="569"/>
      <c r="DF27" s="569"/>
      <c r="DH27" s="569"/>
      <c r="DJ27" s="569"/>
      <c r="DL27" s="569"/>
      <c r="DN27" s="569"/>
      <c r="DP27" s="569"/>
      <c r="DR27" s="569"/>
      <c r="DT27" s="569"/>
      <c r="DV27" s="569"/>
      <c r="DX27" s="569"/>
      <c r="DZ27" s="569"/>
      <c r="EB27" s="569"/>
      <c r="ED27" s="569"/>
      <c r="EF27" s="569"/>
      <c r="EH27" s="569"/>
      <c r="EJ27" s="569"/>
      <c r="EL27" s="569"/>
      <c r="EN27" s="569"/>
      <c r="EP27" s="569"/>
      <c r="ER27" s="569"/>
      <c r="ET27" s="569"/>
      <c r="EV27" s="569"/>
      <c r="EX27" s="569"/>
      <c r="EZ27" s="569"/>
      <c r="FB27" s="569"/>
      <c r="FD27" s="569"/>
      <c r="FF27" s="569"/>
      <c r="FG27" s="256"/>
      <c r="FH27" s="599" t="s">
        <v>1240</v>
      </c>
      <c r="FI27" s="651">
        <f t="shared" si="0"/>
        <v>0</v>
      </c>
    </row>
    <row r="28" spans="1:165" ht="15.75" thickBot="1" x14ac:dyDescent="0.3">
      <c r="A28" s="564"/>
      <c r="B28" s="269" t="s">
        <v>1287</v>
      </c>
      <c r="D28" s="653">
        <f>SUM(D21:D27)</f>
        <v>0</v>
      </c>
      <c r="E28" s="6"/>
      <c r="F28" s="653">
        <f>SUM(F21:F27)</f>
        <v>0</v>
      </c>
      <c r="G28" s="6"/>
      <c r="H28" s="653">
        <f>SUM(H21:H27)</f>
        <v>0</v>
      </c>
      <c r="I28" s="6"/>
      <c r="J28" s="653">
        <f>SUM(J21:J27)</f>
        <v>0</v>
      </c>
      <c r="K28" s="6"/>
      <c r="L28" s="653">
        <f>SUM(L21:L27)</f>
        <v>0</v>
      </c>
      <c r="M28" s="6"/>
      <c r="N28" s="653">
        <f>SUM(N21:N27)</f>
        <v>0</v>
      </c>
      <c r="O28" s="6"/>
      <c r="P28" s="653">
        <f>SUM(P21:P27)</f>
        <v>0</v>
      </c>
      <c r="Q28" s="6"/>
      <c r="R28" s="653">
        <f>SUM(R21:R27)</f>
        <v>0</v>
      </c>
      <c r="S28" s="6"/>
      <c r="T28" s="653">
        <f>SUM(T21:T27)</f>
        <v>0</v>
      </c>
      <c r="U28" s="6"/>
      <c r="V28" s="653">
        <f>SUM(V21:V27)</f>
        <v>0</v>
      </c>
      <c r="W28" s="6"/>
      <c r="X28" s="653">
        <f>SUM(X21:X27)</f>
        <v>0</v>
      </c>
      <c r="Y28" s="6"/>
      <c r="Z28" s="653">
        <f>SUM(Z21:Z27)</f>
        <v>0</v>
      </c>
      <c r="AA28" s="6"/>
      <c r="AB28" s="653">
        <f>SUM(AB21:AB27)</f>
        <v>0</v>
      </c>
      <c r="AC28" s="6"/>
      <c r="AD28" s="653">
        <f>SUM(AD21:AD27)</f>
        <v>0</v>
      </c>
      <c r="AE28" s="6"/>
      <c r="AF28" s="653">
        <f>SUM(AF21:AF27)</f>
        <v>0</v>
      </c>
      <c r="AG28" s="6"/>
      <c r="AH28" s="653">
        <f>SUM(AH21:AH27)</f>
        <v>0</v>
      </c>
      <c r="AI28" s="6"/>
      <c r="AJ28" s="653">
        <f>SUM(AJ21:AJ27)</f>
        <v>0</v>
      </c>
      <c r="AK28" s="6"/>
      <c r="AL28" s="653">
        <f>SUM(AL21:AL27)</f>
        <v>0</v>
      </c>
      <c r="AM28" s="6"/>
      <c r="AN28" s="653">
        <f>SUM(AN21:AN27)</f>
        <v>0</v>
      </c>
      <c r="AO28" s="6"/>
      <c r="AP28" s="653">
        <f>SUM(AP21:AP27)</f>
        <v>0</v>
      </c>
      <c r="AQ28" s="6"/>
      <c r="AR28" s="653">
        <f>SUM(AR21:AR27)</f>
        <v>0</v>
      </c>
      <c r="AS28" s="6"/>
      <c r="AT28" s="653">
        <f>SUM(AT21:AT27)</f>
        <v>0</v>
      </c>
      <c r="AU28" s="6"/>
      <c r="AV28" s="653">
        <f>SUM(AV21:AV27)</f>
        <v>0</v>
      </c>
      <c r="AW28" s="6"/>
      <c r="AX28" s="653">
        <f>SUM(AX21:AX27)</f>
        <v>0</v>
      </c>
      <c r="AY28" s="6"/>
      <c r="AZ28" s="653">
        <f>SUM(AZ21:AZ27)</f>
        <v>0</v>
      </c>
      <c r="BA28" s="6"/>
      <c r="BB28" s="653">
        <f>SUM(BB21:BB27)</f>
        <v>0</v>
      </c>
      <c r="BC28" s="6"/>
      <c r="BD28" s="653">
        <f>SUM(BD21:BD27)</f>
        <v>0</v>
      </c>
      <c r="BE28" s="6"/>
      <c r="BF28" s="653">
        <f>SUM(BF21:BF27)</f>
        <v>0</v>
      </c>
      <c r="BG28" s="6"/>
      <c r="BH28" s="653">
        <f>SUM(BH21:BH27)</f>
        <v>0</v>
      </c>
      <c r="BI28" s="6"/>
      <c r="BJ28" s="653">
        <f>SUM(BJ21:BJ27)</f>
        <v>0</v>
      </c>
      <c r="BK28" s="6"/>
      <c r="BL28" s="653">
        <f>SUM(BL21:BL27)</f>
        <v>0</v>
      </c>
      <c r="BM28" s="6"/>
      <c r="BN28" s="653">
        <f>SUM(BN21:BN27)</f>
        <v>0</v>
      </c>
      <c r="BO28" s="6"/>
      <c r="BP28" s="653">
        <f>SUM(BP21:BP27)</f>
        <v>0</v>
      </c>
      <c r="BQ28" s="6"/>
      <c r="BR28" s="653">
        <f>SUM(BR21:BR27)</f>
        <v>0</v>
      </c>
      <c r="BS28" s="6"/>
      <c r="BT28" s="653">
        <f>SUM(BT21:BT27)</f>
        <v>0</v>
      </c>
      <c r="BU28" s="6"/>
      <c r="BV28" s="653">
        <f>SUM(BV21:BV27)</f>
        <v>0</v>
      </c>
      <c r="BW28" s="6"/>
      <c r="BX28" s="653">
        <f>SUM(BX21:BX27)</f>
        <v>0</v>
      </c>
      <c r="BY28" s="6"/>
      <c r="BZ28" s="653">
        <f>SUM(BZ21:BZ27)</f>
        <v>0</v>
      </c>
      <c r="CA28" s="6"/>
      <c r="CB28" s="653">
        <f>SUM(CB21:CB27)</f>
        <v>0</v>
      </c>
      <c r="CC28" s="6"/>
      <c r="CD28" s="653">
        <f>SUM(CD21:CD27)</f>
        <v>0</v>
      </c>
      <c r="CE28" s="6"/>
      <c r="CF28" s="653">
        <f>SUM(CF21:CF27)</f>
        <v>0</v>
      </c>
      <c r="CG28" s="6"/>
      <c r="CH28" s="653">
        <f>SUM(CH21:CH27)</f>
        <v>0</v>
      </c>
      <c r="CI28" s="6"/>
      <c r="CJ28" s="653">
        <f>SUM(CJ21:CJ27)</f>
        <v>0</v>
      </c>
      <c r="CK28" s="6"/>
      <c r="CL28" s="653">
        <f>SUM(CL21:CL27)</f>
        <v>0</v>
      </c>
      <c r="CM28" s="6"/>
      <c r="CN28" s="653">
        <f>SUM(CN21:CN27)</f>
        <v>0</v>
      </c>
      <c r="CO28" s="6"/>
      <c r="CP28" s="653">
        <f>SUM(CP21:CP27)</f>
        <v>0</v>
      </c>
      <c r="CQ28" s="6"/>
      <c r="CR28" s="653">
        <f>SUM(CR21:CR27)</f>
        <v>0</v>
      </c>
      <c r="CS28" s="6"/>
      <c r="CT28" s="653">
        <f>SUM(CT21:CT27)</f>
        <v>0</v>
      </c>
      <c r="CU28" s="6"/>
      <c r="CV28" s="653">
        <f>SUM(CV21:CV27)</f>
        <v>0</v>
      </c>
      <c r="CW28" s="6"/>
      <c r="CX28" s="653">
        <f>SUM(CX21:CX27)</f>
        <v>0</v>
      </c>
      <c r="CY28" s="6"/>
      <c r="CZ28" s="653">
        <f>SUM(CZ21:CZ27)</f>
        <v>0</v>
      </c>
      <c r="DA28" s="6"/>
      <c r="DB28" s="653">
        <f>SUM(DB21:DB27)</f>
        <v>0</v>
      </c>
      <c r="DC28" s="6"/>
      <c r="DD28" s="653">
        <f>SUM(DD21:DD27)</f>
        <v>0</v>
      </c>
      <c r="DE28" s="6"/>
      <c r="DF28" s="653">
        <f>SUM(DF21:DF27)</f>
        <v>0</v>
      </c>
      <c r="DG28" s="6"/>
      <c r="DH28" s="653">
        <f>SUM(DH21:DH27)</f>
        <v>0</v>
      </c>
      <c r="DI28" s="6"/>
      <c r="DJ28" s="653">
        <f>SUM(DJ21:DJ27)</f>
        <v>0</v>
      </c>
      <c r="DK28" s="6"/>
      <c r="DL28" s="653">
        <f>SUM(DL21:DL27)</f>
        <v>0</v>
      </c>
      <c r="DM28" s="6"/>
      <c r="DN28" s="653">
        <f>SUM(DN21:DN27)</f>
        <v>0</v>
      </c>
      <c r="DO28" s="6"/>
      <c r="DP28" s="653">
        <f>SUM(DP21:DP27)</f>
        <v>0</v>
      </c>
      <c r="DQ28" s="6"/>
      <c r="DR28" s="653">
        <f>SUM(DR21:DR27)</f>
        <v>0</v>
      </c>
      <c r="DS28" s="6"/>
      <c r="DT28" s="653">
        <f>SUM(DT21:DT27)</f>
        <v>0</v>
      </c>
      <c r="DU28" s="6"/>
      <c r="DV28" s="653">
        <f>SUM(DV21:DV27)</f>
        <v>0</v>
      </c>
      <c r="DW28" s="6"/>
      <c r="DX28" s="653">
        <f>SUM(DX21:DX27)</f>
        <v>0</v>
      </c>
      <c r="DY28" s="6"/>
      <c r="DZ28" s="653">
        <f>SUM(DZ21:DZ27)</f>
        <v>0</v>
      </c>
      <c r="EA28" s="6"/>
      <c r="EB28" s="653">
        <f>SUM(EB21:EB27)</f>
        <v>0</v>
      </c>
      <c r="EC28" s="6"/>
      <c r="ED28" s="653">
        <f>SUM(ED21:ED27)</f>
        <v>0</v>
      </c>
      <c r="EE28" s="6"/>
      <c r="EF28" s="653">
        <f>SUM(EF21:EF27)</f>
        <v>0</v>
      </c>
      <c r="EG28" s="6"/>
      <c r="EH28" s="653">
        <f>SUM(EH21:EH27)</f>
        <v>0</v>
      </c>
      <c r="EI28" s="6"/>
      <c r="EJ28" s="653">
        <f>SUM(EJ21:EJ27)</f>
        <v>0</v>
      </c>
      <c r="EK28" s="6"/>
      <c r="EL28" s="653">
        <f>SUM(EL21:EL27)</f>
        <v>0</v>
      </c>
      <c r="EM28" s="6"/>
      <c r="EN28" s="653">
        <f>SUM(EN21:EN27)</f>
        <v>0</v>
      </c>
      <c r="EO28" s="6"/>
      <c r="EP28" s="653">
        <f>SUM(EP21:EP27)</f>
        <v>0</v>
      </c>
      <c r="EQ28" s="6"/>
      <c r="ER28" s="653">
        <f>SUM(ER21:ER27)</f>
        <v>0</v>
      </c>
      <c r="ES28" s="6"/>
      <c r="ET28" s="653">
        <f>SUM(ET21:ET27)</f>
        <v>0</v>
      </c>
      <c r="EU28" s="6"/>
      <c r="EV28" s="653">
        <f>SUM(EV21:EV27)</f>
        <v>0</v>
      </c>
      <c r="EW28" s="6"/>
      <c r="EX28" s="653">
        <f>SUM(EX21:EX27)</f>
        <v>0</v>
      </c>
      <c r="EY28" s="6"/>
      <c r="EZ28" s="653">
        <f>SUM(EZ21:EZ27)</f>
        <v>0</v>
      </c>
      <c r="FA28" s="6"/>
      <c r="FB28" s="653">
        <f>SUM(FB21:FB27)</f>
        <v>0</v>
      </c>
      <c r="FC28" s="6"/>
      <c r="FD28" s="653">
        <f>SUM(FD21:FD27)</f>
        <v>0</v>
      </c>
      <c r="FE28" s="6"/>
      <c r="FF28" s="653">
        <f>SUM(FF21:FF27)</f>
        <v>0</v>
      </c>
      <c r="FG28" s="256"/>
      <c r="FH28" s="599"/>
    </row>
    <row r="29" spans="1:165" x14ac:dyDescent="0.25">
      <c r="A29" s="564"/>
      <c r="FG29" s="256"/>
      <c r="FH29" s="599"/>
    </row>
    <row r="30" spans="1:165" ht="63.75" customHeight="1" x14ac:dyDescent="0.25">
      <c r="A30" s="564" t="s">
        <v>2</v>
      </c>
      <c r="B30" s="936" t="s">
        <v>1388</v>
      </c>
      <c r="C30" s="936"/>
      <c r="D30" s="936"/>
      <c r="E30" s="936"/>
      <c r="F30" s="936"/>
      <c r="G30" s="936"/>
      <c r="H30" s="936"/>
      <c r="I30" s="936"/>
      <c r="J30" s="936"/>
      <c r="K30" s="936"/>
      <c r="L30" s="936"/>
      <c r="M30" s="936"/>
      <c r="N30" s="936"/>
      <c r="O30" s="936"/>
      <c r="P30" s="936"/>
      <c r="R30" s="565"/>
      <c r="T30" s="565"/>
      <c r="V30" s="565"/>
      <c r="X30" s="565"/>
      <c r="Z30" s="565"/>
      <c r="AB30" s="565"/>
      <c r="AD30" s="565"/>
      <c r="AF30" s="565"/>
      <c r="AH30" s="565"/>
      <c r="AJ30" s="565"/>
      <c r="AL30" s="565"/>
      <c r="AN30" s="565"/>
      <c r="AP30" s="565"/>
      <c r="AR30" s="565"/>
      <c r="AT30" s="565"/>
      <c r="AV30" s="565"/>
      <c r="AX30" s="565"/>
      <c r="AZ30" s="565"/>
      <c r="BB30" s="565"/>
      <c r="BD30" s="565"/>
      <c r="BF30" s="565"/>
      <c r="BH30" s="565"/>
      <c r="BJ30" s="565"/>
      <c r="BL30" s="565"/>
      <c r="BN30" s="565"/>
      <c r="BP30" s="565"/>
      <c r="BR30" s="565"/>
      <c r="BT30" s="565"/>
      <c r="BV30" s="565"/>
      <c r="BX30" s="565"/>
      <c r="BZ30" s="565"/>
      <c r="CB30" s="565"/>
      <c r="CD30" s="565"/>
      <c r="CF30" s="565"/>
      <c r="CH30" s="565"/>
      <c r="CJ30" s="565"/>
      <c r="CL30" s="565"/>
      <c r="CN30" s="565"/>
      <c r="CP30" s="565"/>
      <c r="CR30" s="565"/>
      <c r="CT30" s="565"/>
      <c r="CV30" s="565"/>
      <c r="CX30" s="565"/>
      <c r="CZ30" s="565"/>
      <c r="DB30" s="565"/>
      <c r="DD30" s="565"/>
      <c r="DF30" s="565"/>
      <c r="DH30" s="565"/>
      <c r="DJ30" s="565"/>
      <c r="DL30" s="565"/>
      <c r="DN30" s="565"/>
      <c r="DP30" s="565"/>
      <c r="DR30" s="565"/>
      <c r="DT30" s="565"/>
      <c r="DV30" s="565"/>
      <c r="DX30" s="565"/>
      <c r="DZ30" s="565"/>
      <c r="EB30" s="565"/>
      <c r="ED30" s="565"/>
      <c r="EF30" s="565"/>
      <c r="EH30" s="565"/>
      <c r="EJ30" s="565"/>
      <c r="EL30" s="565"/>
      <c r="EN30" s="565"/>
      <c r="EP30" s="565"/>
      <c r="ER30" s="565"/>
      <c r="ET30" s="565"/>
      <c r="EV30" s="565"/>
      <c r="EX30" s="565"/>
      <c r="EZ30" s="565"/>
      <c r="FB30" s="565"/>
      <c r="FD30" s="565"/>
      <c r="FF30" s="565"/>
      <c r="FG30" s="256"/>
      <c r="FH30" s="599"/>
    </row>
    <row r="31" spans="1:165" ht="6.75" customHeight="1" thickBot="1" x14ac:dyDescent="0.3">
      <c r="A31" s="564"/>
      <c r="B31" s="566"/>
      <c r="C31" s="566"/>
      <c r="D31" s="566"/>
      <c r="E31" s="566"/>
      <c r="F31" s="566"/>
      <c r="G31" s="566"/>
      <c r="H31" s="566"/>
      <c r="I31" s="566"/>
      <c r="J31" s="566"/>
      <c r="K31" s="566"/>
      <c r="L31" s="566"/>
      <c r="M31" s="566"/>
      <c r="N31" s="566"/>
      <c r="O31" s="566"/>
      <c r="P31" s="566"/>
      <c r="R31" s="565"/>
      <c r="T31" s="565"/>
      <c r="V31" s="565"/>
      <c r="X31" s="565"/>
      <c r="Z31" s="565"/>
      <c r="AB31" s="565"/>
      <c r="AD31" s="565"/>
      <c r="AF31" s="565"/>
      <c r="AH31" s="565"/>
      <c r="AJ31" s="565"/>
      <c r="AL31" s="565"/>
      <c r="AN31" s="565"/>
      <c r="AP31" s="565"/>
      <c r="AR31" s="565"/>
      <c r="AT31" s="565"/>
      <c r="AV31" s="565"/>
      <c r="AX31" s="565"/>
      <c r="AZ31" s="565"/>
      <c r="BB31" s="565"/>
      <c r="BD31" s="565"/>
      <c r="BF31" s="565"/>
      <c r="BH31" s="565"/>
      <c r="BJ31" s="565"/>
      <c r="BL31" s="565"/>
      <c r="BN31" s="565"/>
      <c r="BP31" s="565"/>
      <c r="BR31" s="565"/>
      <c r="BT31" s="565"/>
      <c r="BV31" s="565"/>
      <c r="BX31" s="565"/>
      <c r="BZ31" s="565"/>
      <c r="CB31" s="565"/>
      <c r="CD31" s="565"/>
      <c r="CF31" s="565"/>
      <c r="CH31" s="565"/>
      <c r="CJ31" s="565"/>
      <c r="CL31" s="565"/>
      <c r="CN31" s="565"/>
      <c r="CP31" s="565"/>
      <c r="CR31" s="565"/>
      <c r="CT31" s="565"/>
      <c r="CV31" s="565"/>
      <c r="CX31" s="565"/>
      <c r="CZ31" s="565"/>
      <c r="DB31" s="565"/>
      <c r="DD31" s="565"/>
      <c r="DF31" s="565"/>
      <c r="DH31" s="565"/>
      <c r="DJ31" s="565"/>
      <c r="DL31" s="565"/>
      <c r="DN31" s="565"/>
      <c r="DP31" s="565"/>
      <c r="DR31" s="565"/>
      <c r="DT31" s="565"/>
      <c r="DV31" s="565"/>
      <c r="DX31" s="565"/>
      <c r="DZ31" s="565"/>
      <c r="EB31" s="565"/>
      <c r="ED31" s="565"/>
      <c r="EF31" s="565"/>
      <c r="EH31" s="565"/>
      <c r="EJ31" s="565"/>
      <c r="EL31" s="565"/>
      <c r="EN31" s="565"/>
      <c r="EP31" s="565"/>
      <c r="ER31" s="565"/>
      <c r="ET31" s="565"/>
      <c r="EV31" s="565"/>
      <c r="EX31" s="565"/>
      <c r="EZ31" s="565"/>
      <c r="FB31" s="565"/>
      <c r="FD31" s="565"/>
      <c r="FF31" s="565"/>
      <c r="FG31" s="256"/>
      <c r="FH31" s="599"/>
    </row>
    <row r="32" spans="1:165" ht="15.75" thickBot="1" x14ac:dyDescent="0.3">
      <c r="A32" s="564"/>
      <c r="B32" s="561" t="s">
        <v>1381</v>
      </c>
      <c r="D32" s="569"/>
      <c r="E32" s="565"/>
      <c r="F32" s="569"/>
      <c r="G32" s="565"/>
      <c r="H32" s="569"/>
      <c r="I32" s="565"/>
      <c r="J32" s="569"/>
      <c r="K32" s="565"/>
      <c r="L32" s="569"/>
      <c r="M32" s="565"/>
      <c r="N32" s="569"/>
      <c r="O32" s="565"/>
      <c r="P32" s="569"/>
      <c r="Q32" s="565"/>
      <c r="R32" s="569"/>
      <c r="S32" s="565"/>
      <c r="T32" s="569"/>
      <c r="U32" s="565"/>
      <c r="V32" s="569"/>
      <c r="W32" s="565"/>
      <c r="X32" s="569"/>
      <c r="Y32" s="565"/>
      <c r="Z32" s="569"/>
      <c r="AA32" s="565"/>
      <c r="AB32" s="569"/>
      <c r="AC32" s="565"/>
      <c r="AD32" s="569"/>
      <c r="AE32" s="565"/>
      <c r="AF32" s="569"/>
      <c r="AG32" s="565"/>
      <c r="AH32" s="569"/>
      <c r="AI32" s="565"/>
      <c r="AJ32" s="569"/>
      <c r="AK32" s="565"/>
      <c r="AL32" s="569"/>
      <c r="AM32" s="565"/>
      <c r="AN32" s="569"/>
      <c r="AO32" s="565"/>
      <c r="AP32" s="569"/>
      <c r="AQ32" s="565"/>
      <c r="AR32" s="569"/>
      <c r="AS32" s="565"/>
      <c r="AT32" s="569"/>
      <c r="AU32" s="565"/>
      <c r="AV32" s="569"/>
      <c r="AW32" s="565"/>
      <c r="AX32" s="569"/>
      <c r="AY32" s="565"/>
      <c r="AZ32" s="569"/>
      <c r="BA32" s="565"/>
      <c r="BB32" s="569"/>
      <c r="BC32" s="565"/>
      <c r="BD32" s="569"/>
      <c r="BE32" s="565"/>
      <c r="BF32" s="569"/>
      <c r="BG32" s="565"/>
      <c r="BH32" s="569"/>
      <c r="BI32" s="565"/>
      <c r="BJ32" s="569"/>
      <c r="BK32" s="565"/>
      <c r="BL32" s="569"/>
      <c r="BM32" s="565"/>
      <c r="BN32" s="569"/>
      <c r="BO32" s="565"/>
      <c r="BP32" s="569"/>
      <c r="BQ32" s="565"/>
      <c r="BR32" s="569"/>
      <c r="BS32" s="565"/>
      <c r="BT32" s="569"/>
      <c r="BU32" s="565"/>
      <c r="BV32" s="569"/>
      <c r="BW32" s="565"/>
      <c r="BX32" s="569"/>
      <c r="BY32" s="565"/>
      <c r="BZ32" s="569"/>
      <c r="CA32" s="565"/>
      <c r="CB32" s="569"/>
      <c r="CC32" s="565"/>
      <c r="CD32" s="569"/>
      <c r="CE32" s="565"/>
      <c r="CF32" s="569"/>
      <c r="CG32" s="565"/>
      <c r="CH32" s="569"/>
      <c r="CI32" s="565"/>
      <c r="CJ32" s="569"/>
      <c r="CK32" s="565"/>
      <c r="CL32" s="569"/>
      <c r="CM32" s="565"/>
      <c r="CN32" s="569"/>
      <c r="CO32" s="565"/>
      <c r="CP32" s="569"/>
      <c r="CQ32" s="565"/>
      <c r="CR32" s="569"/>
      <c r="CS32" s="565"/>
      <c r="CT32" s="569"/>
      <c r="CU32" s="565"/>
      <c r="CV32" s="569"/>
      <c r="CW32" s="565"/>
      <c r="CX32" s="569"/>
      <c r="CY32" s="565"/>
      <c r="CZ32" s="569"/>
      <c r="DA32" s="565"/>
      <c r="DB32" s="569"/>
      <c r="DC32" s="565"/>
      <c r="DD32" s="569"/>
      <c r="DE32" s="565"/>
      <c r="DF32" s="569"/>
      <c r="DG32" s="565"/>
      <c r="DH32" s="569"/>
      <c r="DI32" s="565"/>
      <c r="DJ32" s="569"/>
      <c r="DK32" s="565"/>
      <c r="DL32" s="569"/>
      <c r="DM32" s="565"/>
      <c r="DN32" s="569"/>
      <c r="DO32" s="565"/>
      <c r="DP32" s="569"/>
      <c r="DQ32" s="565"/>
      <c r="DR32" s="569"/>
      <c r="DS32" s="565"/>
      <c r="DT32" s="569"/>
      <c r="DU32" s="565"/>
      <c r="DV32" s="569"/>
      <c r="DW32" s="565"/>
      <c r="DX32" s="569"/>
      <c r="DY32" s="565"/>
      <c r="DZ32" s="569"/>
      <c r="EA32" s="565"/>
      <c r="EB32" s="569"/>
      <c r="EC32" s="565"/>
      <c r="ED32" s="569"/>
      <c r="EE32" s="565"/>
      <c r="EF32" s="569"/>
      <c r="EG32" s="565"/>
      <c r="EH32" s="569"/>
      <c r="EI32" s="565"/>
      <c r="EJ32" s="569"/>
      <c r="EK32" s="565"/>
      <c r="EL32" s="569"/>
      <c r="EM32" s="565"/>
      <c r="EN32" s="569"/>
      <c r="EO32" s="565"/>
      <c r="EP32" s="569"/>
      <c r="EQ32" s="565"/>
      <c r="ER32" s="569"/>
      <c r="ES32" s="565"/>
      <c r="ET32" s="569"/>
      <c r="EU32" s="565"/>
      <c r="EV32" s="569"/>
      <c r="EW32" s="565"/>
      <c r="EX32" s="569"/>
      <c r="EY32" s="565"/>
      <c r="EZ32" s="569"/>
      <c r="FA32" s="565"/>
      <c r="FB32" s="569"/>
      <c r="FC32" s="565"/>
      <c r="FD32" s="569"/>
      <c r="FE32" s="565"/>
      <c r="FF32" s="569"/>
      <c r="FG32" s="256"/>
      <c r="FH32" s="599" t="s">
        <v>1240</v>
      </c>
      <c r="FI32" s="651">
        <f t="shared" ref="FI32:FI38" si="1">COUNT(D32:FF32)</f>
        <v>0</v>
      </c>
    </row>
    <row r="33" spans="1:165" ht="15.75" thickBot="1" x14ac:dyDescent="0.3">
      <c r="A33" s="564"/>
      <c r="B33" s="562" t="s">
        <v>1382</v>
      </c>
      <c r="D33" s="569"/>
      <c r="F33" s="569"/>
      <c r="H33" s="569"/>
      <c r="J33" s="569"/>
      <c r="L33" s="569"/>
      <c r="N33" s="569"/>
      <c r="P33" s="569"/>
      <c r="R33" s="569"/>
      <c r="T33" s="569"/>
      <c r="V33" s="569"/>
      <c r="X33" s="569"/>
      <c r="Z33" s="569"/>
      <c r="AB33" s="569"/>
      <c r="AD33" s="569"/>
      <c r="AF33" s="569"/>
      <c r="AH33" s="569"/>
      <c r="AJ33" s="569"/>
      <c r="AL33" s="569"/>
      <c r="AN33" s="569"/>
      <c r="AP33" s="569"/>
      <c r="AR33" s="569"/>
      <c r="AT33" s="569"/>
      <c r="AV33" s="569"/>
      <c r="AX33" s="569"/>
      <c r="AZ33" s="569"/>
      <c r="BB33" s="569"/>
      <c r="BD33" s="569"/>
      <c r="BF33" s="569"/>
      <c r="BH33" s="569"/>
      <c r="BJ33" s="569"/>
      <c r="BL33" s="569"/>
      <c r="BN33" s="569"/>
      <c r="BP33" s="569"/>
      <c r="BR33" s="569"/>
      <c r="BT33" s="569"/>
      <c r="BV33" s="569"/>
      <c r="BX33" s="569"/>
      <c r="BZ33" s="569"/>
      <c r="CB33" s="569"/>
      <c r="CD33" s="569"/>
      <c r="CF33" s="569"/>
      <c r="CH33" s="569"/>
      <c r="CJ33" s="569"/>
      <c r="CL33" s="569"/>
      <c r="CN33" s="569"/>
      <c r="CP33" s="569"/>
      <c r="CR33" s="569"/>
      <c r="CT33" s="569"/>
      <c r="CV33" s="569"/>
      <c r="CX33" s="569"/>
      <c r="CZ33" s="569"/>
      <c r="DB33" s="569"/>
      <c r="DD33" s="569"/>
      <c r="DF33" s="569"/>
      <c r="DH33" s="569"/>
      <c r="DJ33" s="569"/>
      <c r="DL33" s="569"/>
      <c r="DN33" s="569"/>
      <c r="DP33" s="569"/>
      <c r="DR33" s="569"/>
      <c r="DT33" s="569"/>
      <c r="DV33" s="569"/>
      <c r="DX33" s="569"/>
      <c r="DZ33" s="569"/>
      <c r="EB33" s="569"/>
      <c r="ED33" s="569"/>
      <c r="EF33" s="569"/>
      <c r="EH33" s="569"/>
      <c r="EJ33" s="569"/>
      <c r="EL33" s="569"/>
      <c r="EN33" s="569"/>
      <c r="EP33" s="569"/>
      <c r="ER33" s="569"/>
      <c r="ET33" s="569"/>
      <c r="EV33" s="569"/>
      <c r="EX33" s="569"/>
      <c r="EZ33" s="569"/>
      <c r="FB33" s="569"/>
      <c r="FD33" s="569"/>
      <c r="FF33" s="569"/>
      <c r="FG33" s="256"/>
      <c r="FH33" s="599" t="s">
        <v>1240</v>
      </c>
      <c r="FI33" s="651">
        <f t="shared" si="1"/>
        <v>0</v>
      </c>
    </row>
    <row r="34" spans="1:165" ht="15.75" thickBot="1" x14ac:dyDescent="0.3">
      <c r="A34" s="564"/>
      <c r="B34" s="562" t="s">
        <v>1383</v>
      </c>
      <c r="C34" s="563"/>
      <c r="D34" s="569"/>
      <c r="F34" s="569"/>
      <c r="H34" s="569"/>
      <c r="J34" s="569"/>
      <c r="L34" s="569"/>
      <c r="N34" s="569"/>
      <c r="P34" s="569"/>
      <c r="R34" s="569"/>
      <c r="T34" s="569"/>
      <c r="V34" s="569"/>
      <c r="X34" s="569"/>
      <c r="Z34" s="569"/>
      <c r="AB34" s="569"/>
      <c r="AD34" s="569"/>
      <c r="AF34" s="569"/>
      <c r="AH34" s="569"/>
      <c r="AJ34" s="569"/>
      <c r="AL34" s="569"/>
      <c r="AN34" s="569"/>
      <c r="AP34" s="569"/>
      <c r="AR34" s="569"/>
      <c r="AT34" s="569"/>
      <c r="AV34" s="569"/>
      <c r="AX34" s="569"/>
      <c r="AZ34" s="569"/>
      <c r="BB34" s="569"/>
      <c r="BD34" s="569"/>
      <c r="BF34" s="569"/>
      <c r="BH34" s="569"/>
      <c r="BJ34" s="569"/>
      <c r="BL34" s="569"/>
      <c r="BN34" s="569"/>
      <c r="BP34" s="569"/>
      <c r="BR34" s="569"/>
      <c r="BT34" s="569"/>
      <c r="BV34" s="569"/>
      <c r="BX34" s="569"/>
      <c r="BZ34" s="569"/>
      <c r="CB34" s="569"/>
      <c r="CD34" s="569"/>
      <c r="CF34" s="569"/>
      <c r="CH34" s="569"/>
      <c r="CJ34" s="569"/>
      <c r="CL34" s="569"/>
      <c r="CN34" s="569"/>
      <c r="CP34" s="569"/>
      <c r="CR34" s="569"/>
      <c r="CT34" s="569"/>
      <c r="CV34" s="569"/>
      <c r="CX34" s="569"/>
      <c r="CZ34" s="569"/>
      <c r="DB34" s="569"/>
      <c r="DD34" s="569"/>
      <c r="DF34" s="569"/>
      <c r="DH34" s="569"/>
      <c r="DJ34" s="569"/>
      <c r="DL34" s="569"/>
      <c r="DN34" s="569"/>
      <c r="DP34" s="569"/>
      <c r="DR34" s="569"/>
      <c r="DT34" s="569"/>
      <c r="DV34" s="569"/>
      <c r="DX34" s="569"/>
      <c r="DZ34" s="569"/>
      <c r="EB34" s="569"/>
      <c r="ED34" s="569"/>
      <c r="EF34" s="569"/>
      <c r="EH34" s="569"/>
      <c r="EJ34" s="569"/>
      <c r="EL34" s="569"/>
      <c r="EN34" s="569"/>
      <c r="EP34" s="569"/>
      <c r="ER34" s="569"/>
      <c r="ET34" s="569"/>
      <c r="EV34" s="569"/>
      <c r="EX34" s="569"/>
      <c r="EZ34" s="569"/>
      <c r="FB34" s="569"/>
      <c r="FD34" s="569"/>
      <c r="FF34" s="569"/>
      <c r="FG34" s="256"/>
      <c r="FH34" s="599" t="s">
        <v>1240</v>
      </c>
      <c r="FI34" s="651">
        <f t="shared" si="1"/>
        <v>0</v>
      </c>
    </row>
    <row r="35" spans="1:165" ht="15.75" thickBot="1" x14ac:dyDescent="0.3">
      <c r="A35" s="564"/>
      <c r="B35" s="562" t="s">
        <v>1384</v>
      </c>
      <c r="D35" s="569"/>
      <c r="F35" s="569"/>
      <c r="H35" s="569"/>
      <c r="J35" s="569"/>
      <c r="L35" s="569"/>
      <c r="N35" s="569"/>
      <c r="P35" s="569"/>
      <c r="R35" s="569"/>
      <c r="T35" s="569"/>
      <c r="V35" s="569"/>
      <c r="X35" s="569"/>
      <c r="Z35" s="569"/>
      <c r="AB35" s="569"/>
      <c r="AD35" s="569"/>
      <c r="AF35" s="569"/>
      <c r="AH35" s="569"/>
      <c r="AJ35" s="569"/>
      <c r="AL35" s="569"/>
      <c r="AN35" s="569"/>
      <c r="AP35" s="569"/>
      <c r="AR35" s="569"/>
      <c r="AT35" s="569"/>
      <c r="AV35" s="569"/>
      <c r="AX35" s="569"/>
      <c r="AZ35" s="569"/>
      <c r="BB35" s="569"/>
      <c r="BD35" s="569"/>
      <c r="BF35" s="569"/>
      <c r="BH35" s="569"/>
      <c r="BJ35" s="569"/>
      <c r="BL35" s="569"/>
      <c r="BN35" s="569"/>
      <c r="BP35" s="569"/>
      <c r="BR35" s="569"/>
      <c r="BT35" s="569"/>
      <c r="BV35" s="569"/>
      <c r="BX35" s="569"/>
      <c r="BZ35" s="569"/>
      <c r="CB35" s="569"/>
      <c r="CD35" s="569"/>
      <c r="CF35" s="569"/>
      <c r="CH35" s="569"/>
      <c r="CJ35" s="569"/>
      <c r="CL35" s="569"/>
      <c r="CN35" s="569"/>
      <c r="CP35" s="569"/>
      <c r="CR35" s="569"/>
      <c r="CT35" s="569"/>
      <c r="CV35" s="569"/>
      <c r="CX35" s="569"/>
      <c r="CZ35" s="569"/>
      <c r="DB35" s="569"/>
      <c r="DD35" s="569"/>
      <c r="DF35" s="569"/>
      <c r="DH35" s="569"/>
      <c r="DJ35" s="569"/>
      <c r="DL35" s="569"/>
      <c r="DN35" s="569"/>
      <c r="DP35" s="569"/>
      <c r="DR35" s="569"/>
      <c r="DT35" s="569"/>
      <c r="DV35" s="569"/>
      <c r="DX35" s="569"/>
      <c r="DZ35" s="569"/>
      <c r="EB35" s="569"/>
      <c r="ED35" s="569"/>
      <c r="EF35" s="569"/>
      <c r="EH35" s="569"/>
      <c r="EJ35" s="569"/>
      <c r="EL35" s="569"/>
      <c r="EN35" s="569"/>
      <c r="EP35" s="569"/>
      <c r="ER35" s="569"/>
      <c r="ET35" s="569"/>
      <c r="EV35" s="569"/>
      <c r="EX35" s="569"/>
      <c r="EZ35" s="569"/>
      <c r="FB35" s="569"/>
      <c r="FD35" s="569"/>
      <c r="FF35" s="569"/>
      <c r="FG35" s="256"/>
      <c r="FH35" s="599" t="s">
        <v>1240</v>
      </c>
      <c r="FI35" s="651">
        <f t="shared" si="1"/>
        <v>0</v>
      </c>
    </row>
    <row r="36" spans="1:165" ht="15.75" thickBot="1" x14ac:dyDescent="0.3">
      <c r="A36" s="564"/>
      <c r="B36" s="562" t="s">
        <v>1385</v>
      </c>
      <c r="D36" s="569"/>
      <c r="F36" s="569"/>
      <c r="H36" s="569"/>
      <c r="J36" s="569"/>
      <c r="L36" s="569"/>
      <c r="N36" s="569"/>
      <c r="P36" s="569"/>
      <c r="R36" s="569"/>
      <c r="T36" s="569"/>
      <c r="V36" s="569"/>
      <c r="X36" s="569"/>
      <c r="Z36" s="569"/>
      <c r="AB36" s="569"/>
      <c r="AD36" s="569"/>
      <c r="AF36" s="569"/>
      <c r="AH36" s="569"/>
      <c r="AJ36" s="569"/>
      <c r="AL36" s="569"/>
      <c r="AN36" s="569"/>
      <c r="AP36" s="569"/>
      <c r="AR36" s="569"/>
      <c r="AT36" s="569"/>
      <c r="AV36" s="569"/>
      <c r="AX36" s="569"/>
      <c r="AZ36" s="569"/>
      <c r="BB36" s="569"/>
      <c r="BD36" s="569"/>
      <c r="BF36" s="569"/>
      <c r="BH36" s="569"/>
      <c r="BJ36" s="569"/>
      <c r="BL36" s="569"/>
      <c r="BN36" s="569"/>
      <c r="BP36" s="569"/>
      <c r="BR36" s="569"/>
      <c r="BT36" s="569"/>
      <c r="BV36" s="569"/>
      <c r="BX36" s="569"/>
      <c r="BZ36" s="569"/>
      <c r="CB36" s="569"/>
      <c r="CD36" s="569"/>
      <c r="CF36" s="569"/>
      <c r="CH36" s="569"/>
      <c r="CJ36" s="569"/>
      <c r="CL36" s="569"/>
      <c r="CN36" s="569"/>
      <c r="CP36" s="569"/>
      <c r="CR36" s="569"/>
      <c r="CT36" s="569"/>
      <c r="CV36" s="569"/>
      <c r="CX36" s="569"/>
      <c r="CZ36" s="569"/>
      <c r="DB36" s="569"/>
      <c r="DD36" s="569"/>
      <c r="DF36" s="569"/>
      <c r="DH36" s="569"/>
      <c r="DJ36" s="569"/>
      <c r="DL36" s="569"/>
      <c r="DN36" s="569"/>
      <c r="DP36" s="569"/>
      <c r="DR36" s="569"/>
      <c r="DT36" s="569"/>
      <c r="DV36" s="569"/>
      <c r="DX36" s="569"/>
      <c r="DZ36" s="569"/>
      <c r="EB36" s="569"/>
      <c r="ED36" s="569"/>
      <c r="EF36" s="569"/>
      <c r="EH36" s="569"/>
      <c r="EJ36" s="569"/>
      <c r="EL36" s="569"/>
      <c r="EN36" s="569"/>
      <c r="EP36" s="569"/>
      <c r="ER36" s="569"/>
      <c r="ET36" s="569"/>
      <c r="EV36" s="569"/>
      <c r="EX36" s="569"/>
      <c r="EZ36" s="569"/>
      <c r="FB36" s="569"/>
      <c r="FD36" s="569"/>
      <c r="FF36" s="569"/>
      <c r="FG36" s="256"/>
      <c r="FH36" s="599" t="s">
        <v>1240</v>
      </c>
      <c r="FI36" s="651">
        <f t="shared" si="1"/>
        <v>0</v>
      </c>
    </row>
    <row r="37" spans="1:165" ht="15.75" thickBot="1" x14ac:dyDescent="0.3">
      <c r="A37" s="564"/>
      <c r="B37" s="562" t="s">
        <v>1386</v>
      </c>
      <c r="D37" s="569"/>
      <c r="F37" s="569"/>
      <c r="H37" s="569"/>
      <c r="J37" s="569"/>
      <c r="L37" s="569"/>
      <c r="N37" s="569"/>
      <c r="P37" s="569"/>
      <c r="R37" s="569"/>
      <c r="T37" s="569"/>
      <c r="V37" s="569"/>
      <c r="X37" s="569"/>
      <c r="Z37" s="569"/>
      <c r="AB37" s="569"/>
      <c r="AD37" s="569"/>
      <c r="AF37" s="569"/>
      <c r="AH37" s="569"/>
      <c r="AJ37" s="569"/>
      <c r="AL37" s="569"/>
      <c r="AN37" s="569"/>
      <c r="AP37" s="569"/>
      <c r="AR37" s="569"/>
      <c r="AT37" s="569"/>
      <c r="AV37" s="569"/>
      <c r="AX37" s="569"/>
      <c r="AZ37" s="569"/>
      <c r="BB37" s="569"/>
      <c r="BD37" s="569"/>
      <c r="BF37" s="569"/>
      <c r="BH37" s="569"/>
      <c r="BJ37" s="569"/>
      <c r="BL37" s="569"/>
      <c r="BN37" s="569"/>
      <c r="BP37" s="569"/>
      <c r="BR37" s="569"/>
      <c r="BT37" s="569"/>
      <c r="BV37" s="569"/>
      <c r="BX37" s="569"/>
      <c r="BZ37" s="569"/>
      <c r="CB37" s="569"/>
      <c r="CD37" s="569"/>
      <c r="CF37" s="569"/>
      <c r="CH37" s="569"/>
      <c r="CJ37" s="569"/>
      <c r="CL37" s="569"/>
      <c r="CN37" s="569"/>
      <c r="CP37" s="569"/>
      <c r="CR37" s="569"/>
      <c r="CT37" s="569"/>
      <c r="CV37" s="569"/>
      <c r="CX37" s="569"/>
      <c r="CZ37" s="569"/>
      <c r="DB37" s="569"/>
      <c r="DD37" s="569"/>
      <c r="DF37" s="569"/>
      <c r="DH37" s="569"/>
      <c r="DJ37" s="569"/>
      <c r="DL37" s="569"/>
      <c r="DN37" s="569"/>
      <c r="DP37" s="569"/>
      <c r="DR37" s="569"/>
      <c r="DT37" s="569"/>
      <c r="DV37" s="569"/>
      <c r="DX37" s="569"/>
      <c r="DZ37" s="569"/>
      <c r="EB37" s="569"/>
      <c r="ED37" s="569"/>
      <c r="EF37" s="569"/>
      <c r="EH37" s="569"/>
      <c r="EJ37" s="569"/>
      <c r="EL37" s="569"/>
      <c r="EN37" s="569"/>
      <c r="EP37" s="569"/>
      <c r="ER37" s="569"/>
      <c r="ET37" s="569"/>
      <c r="EV37" s="569"/>
      <c r="EX37" s="569"/>
      <c r="EZ37" s="569"/>
      <c r="FB37" s="569"/>
      <c r="FD37" s="569"/>
      <c r="FF37" s="569"/>
      <c r="FG37" s="256"/>
      <c r="FH37" s="599" t="s">
        <v>1240</v>
      </c>
      <c r="FI37" s="651">
        <f t="shared" si="1"/>
        <v>0</v>
      </c>
    </row>
    <row r="38" spans="1:165" ht="15.75" thickBot="1" x14ac:dyDescent="0.3">
      <c r="A38" s="564"/>
      <c r="B38" s="628" t="s">
        <v>1387</v>
      </c>
      <c r="D38" s="569"/>
      <c r="F38" s="569"/>
      <c r="H38" s="569"/>
      <c r="J38" s="569"/>
      <c r="L38" s="569"/>
      <c r="N38" s="569"/>
      <c r="P38" s="569"/>
      <c r="R38" s="569"/>
      <c r="T38" s="569"/>
      <c r="V38" s="569"/>
      <c r="X38" s="569"/>
      <c r="Z38" s="569"/>
      <c r="AB38" s="569"/>
      <c r="AD38" s="569"/>
      <c r="AF38" s="569"/>
      <c r="AH38" s="569"/>
      <c r="AJ38" s="569"/>
      <c r="AL38" s="569"/>
      <c r="AN38" s="569"/>
      <c r="AP38" s="569"/>
      <c r="AR38" s="569"/>
      <c r="AT38" s="569"/>
      <c r="AV38" s="569"/>
      <c r="AX38" s="569"/>
      <c r="AZ38" s="569"/>
      <c r="BB38" s="569"/>
      <c r="BD38" s="569"/>
      <c r="BF38" s="569"/>
      <c r="BH38" s="569"/>
      <c r="BJ38" s="569"/>
      <c r="BL38" s="569"/>
      <c r="BN38" s="569"/>
      <c r="BP38" s="569"/>
      <c r="BR38" s="569"/>
      <c r="BT38" s="569"/>
      <c r="BV38" s="569"/>
      <c r="BX38" s="569"/>
      <c r="BZ38" s="569"/>
      <c r="CB38" s="569"/>
      <c r="CD38" s="569"/>
      <c r="CF38" s="569"/>
      <c r="CH38" s="569"/>
      <c r="CJ38" s="569"/>
      <c r="CL38" s="569"/>
      <c r="CN38" s="569"/>
      <c r="CP38" s="569"/>
      <c r="CR38" s="569"/>
      <c r="CT38" s="569"/>
      <c r="CV38" s="569"/>
      <c r="CX38" s="569"/>
      <c r="CZ38" s="569"/>
      <c r="DB38" s="569"/>
      <c r="DD38" s="569"/>
      <c r="DF38" s="569"/>
      <c r="DH38" s="569"/>
      <c r="DJ38" s="569"/>
      <c r="DL38" s="569"/>
      <c r="DN38" s="569"/>
      <c r="DP38" s="569"/>
      <c r="DR38" s="569"/>
      <c r="DT38" s="569"/>
      <c r="DV38" s="569"/>
      <c r="DX38" s="569"/>
      <c r="DZ38" s="569"/>
      <c r="EB38" s="569"/>
      <c r="ED38" s="569"/>
      <c r="EF38" s="569"/>
      <c r="EH38" s="569"/>
      <c r="EJ38" s="569"/>
      <c r="EL38" s="569"/>
      <c r="EN38" s="569"/>
      <c r="EP38" s="569"/>
      <c r="ER38" s="569"/>
      <c r="ET38" s="569"/>
      <c r="EV38" s="569"/>
      <c r="EX38" s="569"/>
      <c r="EZ38" s="569"/>
      <c r="FB38" s="569"/>
      <c r="FD38" s="569"/>
      <c r="FF38" s="569"/>
      <c r="FG38" s="256"/>
      <c r="FH38" s="599" t="s">
        <v>1240</v>
      </c>
      <c r="FI38" s="651">
        <f t="shared" si="1"/>
        <v>0</v>
      </c>
    </row>
    <row r="39" spans="1:165" ht="15.75" thickBot="1" x14ac:dyDescent="0.3">
      <c r="A39" s="564"/>
      <c r="B39" s="629" t="s">
        <v>1362</v>
      </c>
      <c r="D39" s="653">
        <f>SUM(D32:D38)</f>
        <v>0</v>
      </c>
      <c r="E39" s="6"/>
      <c r="F39" s="653">
        <f>SUM(F32:F38)</f>
        <v>0</v>
      </c>
      <c r="G39" s="6"/>
      <c r="H39" s="653">
        <f>SUM(H32:H38)</f>
        <v>0</v>
      </c>
      <c r="I39" s="6"/>
      <c r="J39" s="653">
        <f>SUM(J32:J38)</f>
        <v>0</v>
      </c>
      <c r="K39" s="6"/>
      <c r="L39" s="653">
        <f>SUM(L32:L38)</f>
        <v>0</v>
      </c>
      <c r="M39" s="6"/>
      <c r="N39" s="653">
        <f>SUM(N32:N38)</f>
        <v>0</v>
      </c>
      <c r="O39" s="6"/>
      <c r="P39" s="653">
        <f>SUM(P32:P38)</f>
        <v>0</v>
      </c>
      <c r="Q39" s="6"/>
      <c r="R39" s="653">
        <f>SUM(R32:R38)</f>
        <v>0</v>
      </c>
      <c r="S39" s="6"/>
      <c r="T39" s="653">
        <f>SUM(T32:T38)</f>
        <v>0</v>
      </c>
      <c r="U39" s="6"/>
      <c r="V39" s="653">
        <f>SUM(V32:V38)</f>
        <v>0</v>
      </c>
      <c r="W39" s="6"/>
      <c r="X39" s="653">
        <f>SUM(X32:X38)</f>
        <v>0</v>
      </c>
      <c r="Y39" s="6"/>
      <c r="Z39" s="653">
        <f>SUM(Z32:Z38)</f>
        <v>0</v>
      </c>
      <c r="AA39" s="6"/>
      <c r="AB39" s="653">
        <f>SUM(AB32:AB38)</f>
        <v>0</v>
      </c>
      <c r="AC39" s="6"/>
      <c r="AD39" s="653">
        <f>SUM(AD32:AD38)</f>
        <v>0</v>
      </c>
      <c r="AE39" s="6"/>
      <c r="AF39" s="653">
        <f>SUM(AF32:AF38)</f>
        <v>0</v>
      </c>
      <c r="AG39" s="6"/>
      <c r="AH39" s="653">
        <f>SUM(AH32:AH38)</f>
        <v>0</v>
      </c>
      <c r="AI39" s="6"/>
      <c r="AJ39" s="653">
        <f>SUM(AJ32:AJ38)</f>
        <v>0</v>
      </c>
      <c r="AK39" s="6"/>
      <c r="AL39" s="653">
        <f>SUM(AL32:AL38)</f>
        <v>0</v>
      </c>
      <c r="AM39" s="6"/>
      <c r="AN39" s="653">
        <f>SUM(AN32:AN38)</f>
        <v>0</v>
      </c>
      <c r="AO39" s="6"/>
      <c r="AP39" s="653">
        <f>SUM(AP32:AP38)</f>
        <v>0</v>
      </c>
      <c r="AQ39" s="6"/>
      <c r="AR39" s="653">
        <f>SUM(AR32:AR38)</f>
        <v>0</v>
      </c>
      <c r="AS39" s="6"/>
      <c r="AT39" s="653">
        <f>SUM(AT32:AT38)</f>
        <v>0</v>
      </c>
      <c r="AU39" s="6"/>
      <c r="AV39" s="653">
        <f>SUM(AV32:AV38)</f>
        <v>0</v>
      </c>
      <c r="AW39" s="6"/>
      <c r="AX39" s="653">
        <f>SUM(AX32:AX38)</f>
        <v>0</v>
      </c>
      <c r="AY39" s="6"/>
      <c r="AZ39" s="653">
        <f>SUM(AZ32:AZ38)</f>
        <v>0</v>
      </c>
      <c r="BA39" s="6"/>
      <c r="BB39" s="653">
        <f>SUM(BB32:BB38)</f>
        <v>0</v>
      </c>
      <c r="BC39" s="6"/>
      <c r="BD39" s="653">
        <f>SUM(BD32:BD38)</f>
        <v>0</v>
      </c>
      <c r="BE39" s="6"/>
      <c r="BF39" s="653">
        <f>SUM(BF32:BF38)</f>
        <v>0</v>
      </c>
      <c r="BG39" s="6"/>
      <c r="BH39" s="653">
        <f>SUM(BH32:BH38)</f>
        <v>0</v>
      </c>
      <c r="BI39" s="6"/>
      <c r="BJ39" s="653">
        <f>SUM(BJ32:BJ38)</f>
        <v>0</v>
      </c>
      <c r="BK39" s="6"/>
      <c r="BL39" s="653">
        <f>SUM(BL32:BL38)</f>
        <v>0</v>
      </c>
      <c r="BM39" s="6"/>
      <c r="BN39" s="653">
        <f>SUM(BN32:BN38)</f>
        <v>0</v>
      </c>
      <c r="BO39" s="6"/>
      <c r="BP39" s="653">
        <f>SUM(BP32:BP38)</f>
        <v>0</v>
      </c>
      <c r="BQ39" s="6"/>
      <c r="BR39" s="653">
        <f>SUM(BR32:BR38)</f>
        <v>0</v>
      </c>
      <c r="BS39" s="6"/>
      <c r="BT39" s="653">
        <f>SUM(BT32:BT38)</f>
        <v>0</v>
      </c>
      <c r="BU39" s="6"/>
      <c r="BV39" s="653">
        <f>SUM(BV32:BV38)</f>
        <v>0</v>
      </c>
      <c r="BW39" s="6"/>
      <c r="BX39" s="653">
        <f>SUM(BX32:BX38)</f>
        <v>0</v>
      </c>
      <c r="BY39" s="6"/>
      <c r="BZ39" s="653">
        <f>SUM(BZ32:BZ38)</f>
        <v>0</v>
      </c>
      <c r="CA39" s="6"/>
      <c r="CB39" s="653">
        <f>SUM(CB32:CB38)</f>
        <v>0</v>
      </c>
      <c r="CC39" s="6"/>
      <c r="CD39" s="653">
        <f>SUM(CD32:CD38)</f>
        <v>0</v>
      </c>
      <c r="CE39" s="6"/>
      <c r="CF39" s="653">
        <f>SUM(CF32:CF38)</f>
        <v>0</v>
      </c>
      <c r="CG39" s="6"/>
      <c r="CH39" s="653">
        <f>SUM(CH32:CH38)</f>
        <v>0</v>
      </c>
      <c r="CI39" s="6"/>
      <c r="CJ39" s="653">
        <f>SUM(CJ32:CJ38)</f>
        <v>0</v>
      </c>
      <c r="CK39" s="6"/>
      <c r="CL39" s="653">
        <f>SUM(CL32:CL38)</f>
        <v>0</v>
      </c>
      <c r="CM39" s="6"/>
      <c r="CN39" s="653">
        <f>SUM(CN32:CN38)</f>
        <v>0</v>
      </c>
      <c r="CO39" s="6"/>
      <c r="CP39" s="653">
        <f>SUM(CP32:CP38)</f>
        <v>0</v>
      </c>
      <c r="CQ39" s="6"/>
      <c r="CR39" s="653">
        <f>SUM(CR32:CR38)</f>
        <v>0</v>
      </c>
      <c r="CS39" s="6"/>
      <c r="CT39" s="653">
        <f>SUM(CT32:CT38)</f>
        <v>0</v>
      </c>
      <c r="CU39" s="6"/>
      <c r="CV39" s="653">
        <f>SUM(CV32:CV38)</f>
        <v>0</v>
      </c>
      <c r="CW39" s="6"/>
      <c r="CX39" s="653">
        <f>SUM(CX32:CX38)</f>
        <v>0</v>
      </c>
      <c r="CY39" s="6"/>
      <c r="CZ39" s="653">
        <f>SUM(CZ32:CZ38)</f>
        <v>0</v>
      </c>
      <c r="DA39" s="6"/>
      <c r="DB39" s="653">
        <f>SUM(DB32:DB38)</f>
        <v>0</v>
      </c>
      <c r="DC39" s="6"/>
      <c r="DD39" s="653">
        <f>SUM(DD32:DD38)</f>
        <v>0</v>
      </c>
      <c r="DE39" s="6"/>
      <c r="DF39" s="653">
        <f>SUM(DF32:DF38)</f>
        <v>0</v>
      </c>
      <c r="DG39" s="6"/>
      <c r="DH39" s="653">
        <f>SUM(DH32:DH38)</f>
        <v>0</v>
      </c>
      <c r="DI39" s="6"/>
      <c r="DJ39" s="653">
        <f>SUM(DJ32:DJ38)</f>
        <v>0</v>
      </c>
      <c r="DK39" s="6"/>
      <c r="DL39" s="653">
        <f>SUM(DL32:DL38)</f>
        <v>0</v>
      </c>
      <c r="DM39" s="6"/>
      <c r="DN39" s="653">
        <f>SUM(DN32:DN38)</f>
        <v>0</v>
      </c>
      <c r="DO39" s="6"/>
      <c r="DP39" s="653">
        <f>SUM(DP32:DP38)</f>
        <v>0</v>
      </c>
      <c r="DQ39" s="6"/>
      <c r="DR39" s="653">
        <f>SUM(DR32:DR38)</f>
        <v>0</v>
      </c>
      <c r="DS39" s="6"/>
      <c r="DT39" s="653">
        <f>SUM(DT32:DT38)</f>
        <v>0</v>
      </c>
      <c r="DU39" s="6"/>
      <c r="DV39" s="653">
        <f>SUM(DV32:DV38)</f>
        <v>0</v>
      </c>
      <c r="DW39" s="6"/>
      <c r="DX39" s="653">
        <f>SUM(DX32:DX38)</f>
        <v>0</v>
      </c>
      <c r="DY39" s="6"/>
      <c r="DZ39" s="653">
        <f>SUM(DZ32:DZ38)</f>
        <v>0</v>
      </c>
      <c r="EA39" s="6"/>
      <c r="EB39" s="653">
        <f>SUM(EB32:EB38)</f>
        <v>0</v>
      </c>
      <c r="EC39" s="6"/>
      <c r="ED39" s="653">
        <f>SUM(ED32:ED38)</f>
        <v>0</v>
      </c>
      <c r="EE39" s="6"/>
      <c r="EF39" s="653">
        <f>SUM(EF32:EF38)</f>
        <v>0</v>
      </c>
      <c r="EG39" s="6"/>
      <c r="EH39" s="653">
        <f>SUM(EH32:EH38)</f>
        <v>0</v>
      </c>
      <c r="EI39" s="6"/>
      <c r="EJ39" s="653">
        <f>SUM(EJ32:EJ38)</f>
        <v>0</v>
      </c>
      <c r="EK39" s="6"/>
      <c r="EL39" s="653">
        <f>SUM(EL32:EL38)</f>
        <v>0</v>
      </c>
      <c r="EM39" s="6"/>
      <c r="EN39" s="653">
        <f>SUM(EN32:EN38)</f>
        <v>0</v>
      </c>
      <c r="EO39" s="6"/>
      <c r="EP39" s="653">
        <f>SUM(EP32:EP38)</f>
        <v>0</v>
      </c>
      <c r="EQ39" s="6"/>
      <c r="ER39" s="653">
        <f>SUM(ER32:ER38)</f>
        <v>0</v>
      </c>
      <c r="ES39" s="6"/>
      <c r="ET39" s="653">
        <f>SUM(ET32:ET38)</f>
        <v>0</v>
      </c>
      <c r="EU39" s="6"/>
      <c r="EV39" s="653">
        <f>SUM(EV32:EV38)</f>
        <v>0</v>
      </c>
      <c r="EW39" s="6"/>
      <c r="EX39" s="653">
        <f>SUM(EX32:EX38)</f>
        <v>0</v>
      </c>
      <c r="EY39" s="6"/>
      <c r="EZ39" s="653">
        <f>SUM(EZ32:EZ38)</f>
        <v>0</v>
      </c>
      <c r="FA39" s="6"/>
      <c r="FB39" s="653">
        <f>SUM(FB32:FB38)</f>
        <v>0</v>
      </c>
      <c r="FC39" s="6"/>
      <c r="FD39" s="653">
        <f>SUM(FD32:FD38)</f>
        <v>0</v>
      </c>
      <c r="FE39" s="6"/>
      <c r="FF39" s="653">
        <f>SUM(FF32:FF38)</f>
        <v>0</v>
      </c>
      <c r="FG39" s="256"/>
      <c r="FH39" s="599"/>
    </row>
    <row r="40" spans="1:165" x14ac:dyDescent="0.25">
      <c r="A40" s="564"/>
      <c r="B40" s="628"/>
      <c r="FG40" s="256"/>
      <c r="FH40" s="599"/>
    </row>
    <row r="41" spans="1:165" x14ac:dyDescent="0.25">
      <c r="A41" s="564" t="s">
        <v>3</v>
      </c>
      <c r="B41" s="628" t="s">
        <v>1569</v>
      </c>
      <c r="FG41" s="256"/>
      <c r="FH41" s="599"/>
    </row>
    <row r="42" spans="1:165" x14ac:dyDescent="0.25">
      <c r="A42" s="564"/>
      <c r="B42" s="628"/>
      <c r="FG42" s="256"/>
      <c r="FH42" s="599"/>
    </row>
    <row r="43" spans="1:165" x14ac:dyDescent="0.25">
      <c r="A43" s="564" t="s">
        <v>87</v>
      </c>
      <c r="B43" s="628" t="s">
        <v>1570</v>
      </c>
      <c r="D43" s="53"/>
      <c r="F43" s="53"/>
      <c r="H43" s="53"/>
      <c r="J43" s="53"/>
      <c r="L43" s="53"/>
      <c r="N43" s="53"/>
      <c r="P43" s="53"/>
      <c r="R43" s="53"/>
      <c r="T43" s="53"/>
      <c r="V43" s="53"/>
      <c r="X43" s="53"/>
      <c r="Z43" s="53"/>
      <c r="AB43" s="53"/>
      <c r="AD43" s="53"/>
      <c r="AF43" s="53"/>
      <c r="AH43" s="53"/>
      <c r="AJ43" s="53"/>
      <c r="AL43" s="53"/>
      <c r="AN43" s="53"/>
      <c r="AP43" s="53"/>
      <c r="AR43" s="53"/>
      <c r="AT43" s="53"/>
      <c r="AV43" s="53"/>
      <c r="AX43" s="53"/>
      <c r="AZ43" s="53"/>
      <c r="BB43" s="53"/>
      <c r="BD43" s="53"/>
      <c r="BF43" s="53"/>
      <c r="BH43" s="53"/>
      <c r="BJ43" s="53"/>
      <c r="BL43" s="53"/>
      <c r="BN43" s="53"/>
      <c r="BP43" s="53"/>
      <c r="BR43" s="53"/>
      <c r="BT43" s="53"/>
      <c r="BV43" s="53"/>
      <c r="BX43" s="53"/>
      <c r="BZ43" s="53"/>
      <c r="CB43" s="53"/>
      <c r="CD43" s="53"/>
      <c r="CF43" s="53"/>
      <c r="CH43" s="53"/>
      <c r="CJ43" s="53"/>
      <c r="CL43" s="53"/>
      <c r="CN43" s="53"/>
      <c r="CP43" s="53"/>
      <c r="CR43" s="53"/>
      <c r="CT43" s="53"/>
      <c r="CV43" s="53"/>
      <c r="CX43" s="53"/>
      <c r="CZ43" s="53"/>
      <c r="DB43" s="53"/>
      <c r="DD43" s="53"/>
      <c r="DF43" s="53"/>
      <c r="DH43" s="53"/>
      <c r="DJ43" s="53"/>
      <c r="DL43" s="53"/>
      <c r="DN43" s="53"/>
      <c r="DP43" s="53"/>
      <c r="DR43" s="53"/>
      <c r="DT43" s="53"/>
      <c r="DV43" s="53"/>
      <c r="DX43" s="53"/>
      <c r="DZ43" s="53"/>
      <c r="EB43" s="53"/>
      <c r="ED43" s="53"/>
      <c r="EF43" s="53"/>
      <c r="EH43" s="53"/>
      <c r="EJ43" s="53"/>
      <c r="EL43" s="53"/>
      <c r="EN43" s="53"/>
      <c r="EP43" s="53"/>
      <c r="ER43" s="53"/>
      <c r="ET43" s="53"/>
      <c r="EV43" s="53"/>
      <c r="EX43" s="53"/>
      <c r="EZ43" s="53"/>
      <c r="FB43" s="53"/>
      <c r="FD43" s="53"/>
      <c r="FF43" s="53"/>
      <c r="FG43" s="256"/>
      <c r="FH43" s="599"/>
      <c r="FI43" s="651">
        <f>COUNTIF(D43:FF43,"*")</f>
        <v>0</v>
      </c>
    </row>
    <row r="44" spans="1:165" x14ac:dyDescent="0.25">
      <c r="A44" s="564"/>
      <c r="B44" s="628"/>
      <c r="FG44" s="256"/>
      <c r="FH44" s="599"/>
    </row>
    <row r="45" spans="1:165" x14ac:dyDescent="0.25">
      <c r="A45" s="564" t="s">
        <v>416</v>
      </c>
      <c r="B45" s="628" t="s">
        <v>1571</v>
      </c>
      <c r="D45" s="53"/>
      <c r="F45" s="53"/>
      <c r="H45" s="53"/>
      <c r="J45" s="53"/>
      <c r="L45" s="53"/>
      <c r="N45" s="53"/>
      <c r="P45" s="53"/>
      <c r="R45" s="53"/>
      <c r="T45" s="53"/>
      <c r="V45" s="53"/>
      <c r="X45" s="53"/>
      <c r="Z45" s="53"/>
      <c r="AB45" s="53"/>
      <c r="AD45" s="53"/>
      <c r="AF45" s="53"/>
      <c r="AH45" s="53"/>
      <c r="AJ45" s="53"/>
      <c r="AL45" s="53"/>
      <c r="AN45" s="53"/>
      <c r="AP45" s="53"/>
      <c r="AR45" s="53"/>
      <c r="AT45" s="53"/>
      <c r="AV45" s="53"/>
      <c r="AX45" s="53"/>
      <c r="AZ45" s="53"/>
      <c r="BB45" s="53"/>
      <c r="BD45" s="53"/>
      <c r="BF45" s="53"/>
      <c r="BH45" s="53"/>
      <c r="BJ45" s="53"/>
      <c r="BL45" s="53"/>
      <c r="BN45" s="53"/>
      <c r="BP45" s="53"/>
      <c r="BR45" s="53"/>
      <c r="BT45" s="53"/>
      <c r="BV45" s="53"/>
      <c r="BX45" s="53"/>
      <c r="BZ45" s="53"/>
      <c r="CB45" s="53"/>
      <c r="CD45" s="53"/>
      <c r="CF45" s="53"/>
      <c r="CH45" s="53"/>
      <c r="CJ45" s="53"/>
      <c r="CL45" s="53"/>
      <c r="CN45" s="53"/>
      <c r="CP45" s="53"/>
      <c r="CR45" s="53"/>
      <c r="CT45" s="53"/>
      <c r="CV45" s="53"/>
      <c r="CX45" s="53"/>
      <c r="CZ45" s="53"/>
      <c r="DB45" s="53"/>
      <c r="DD45" s="53"/>
      <c r="DF45" s="53"/>
      <c r="DH45" s="53"/>
      <c r="DJ45" s="53"/>
      <c r="DL45" s="53"/>
      <c r="DN45" s="53"/>
      <c r="DP45" s="53"/>
      <c r="DR45" s="53"/>
      <c r="DT45" s="53"/>
      <c r="DV45" s="53"/>
      <c r="DX45" s="53"/>
      <c r="DZ45" s="53"/>
      <c r="EB45" s="53"/>
      <c r="ED45" s="53"/>
      <c r="EF45" s="53"/>
      <c r="EH45" s="53"/>
      <c r="EJ45" s="53"/>
      <c r="EL45" s="53"/>
      <c r="EN45" s="53"/>
      <c r="EP45" s="53"/>
      <c r="ER45" s="53"/>
      <c r="ET45" s="53"/>
      <c r="EV45" s="53"/>
      <c r="EX45" s="53"/>
      <c r="EZ45" s="53"/>
      <c r="FB45" s="53"/>
      <c r="FD45" s="53"/>
      <c r="FF45" s="53"/>
      <c r="FG45" s="256"/>
      <c r="FH45" s="599"/>
    </row>
    <row r="46" spans="1:165" x14ac:dyDescent="0.25">
      <c r="A46" s="564"/>
      <c r="B46" s="628"/>
      <c r="FG46" s="256"/>
      <c r="FH46" s="599"/>
    </row>
    <row r="47" spans="1:165" x14ac:dyDescent="0.25">
      <c r="A47" s="564" t="s">
        <v>688</v>
      </c>
      <c r="B47" s="628" t="s">
        <v>1572</v>
      </c>
      <c r="FG47" s="256"/>
      <c r="FH47" s="599"/>
    </row>
    <row r="48" spans="1:165" x14ac:dyDescent="0.25">
      <c r="A48" s="564"/>
      <c r="B48" s="628"/>
      <c r="FG48" s="256"/>
      <c r="FH48" s="599"/>
    </row>
    <row r="49" spans="1:165" x14ac:dyDescent="0.25">
      <c r="A49" s="564" t="s">
        <v>1573</v>
      </c>
      <c r="B49" s="628" t="s">
        <v>1574</v>
      </c>
      <c r="D49" s="53"/>
      <c r="F49" s="53"/>
      <c r="H49" s="53"/>
      <c r="J49" s="53"/>
      <c r="L49" s="53"/>
      <c r="N49" s="53"/>
      <c r="P49" s="53"/>
      <c r="R49" s="53"/>
      <c r="T49" s="53"/>
      <c r="V49" s="53"/>
      <c r="X49" s="53"/>
      <c r="Z49" s="53"/>
      <c r="AB49" s="53"/>
      <c r="AD49" s="53"/>
      <c r="AF49" s="53"/>
      <c r="AH49" s="53"/>
      <c r="AJ49" s="53"/>
      <c r="AL49" s="53"/>
      <c r="AN49" s="53"/>
      <c r="AP49" s="53"/>
      <c r="AR49" s="53"/>
      <c r="AT49" s="53"/>
      <c r="AV49" s="53"/>
      <c r="AX49" s="53"/>
      <c r="AZ49" s="53"/>
      <c r="BB49" s="53"/>
      <c r="BD49" s="53"/>
      <c r="BF49" s="53"/>
      <c r="BH49" s="53"/>
      <c r="BJ49" s="53"/>
      <c r="BL49" s="53"/>
      <c r="BN49" s="53"/>
      <c r="BP49" s="53"/>
      <c r="BR49" s="53"/>
      <c r="BT49" s="53"/>
      <c r="BV49" s="53"/>
      <c r="BX49" s="53"/>
      <c r="BZ49" s="53"/>
      <c r="CB49" s="53"/>
      <c r="CD49" s="53"/>
      <c r="CF49" s="53"/>
      <c r="CH49" s="53"/>
      <c r="CJ49" s="53"/>
      <c r="CL49" s="53"/>
      <c r="CN49" s="53"/>
      <c r="CP49" s="53"/>
      <c r="CR49" s="53"/>
      <c r="CT49" s="53"/>
      <c r="CV49" s="53"/>
      <c r="CX49" s="53"/>
      <c r="CZ49" s="53"/>
      <c r="DB49" s="53"/>
      <c r="DD49" s="53"/>
      <c r="DF49" s="53"/>
      <c r="DH49" s="53"/>
      <c r="DJ49" s="53"/>
      <c r="DL49" s="53"/>
      <c r="DN49" s="53"/>
      <c r="DP49" s="53"/>
      <c r="DR49" s="53"/>
      <c r="DT49" s="53"/>
      <c r="DV49" s="53"/>
      <c r="DX49" s="53"/>
      <c r="DZ49" s="53"/>
      <c r="EB49" s="53"/>
      <c r="ED49" s="53"/>
      <c r="EF49" s="53"/>
      <c r="EH49" s="53"/>
      <c r="EJ49" s="53"/>
      <c r="EL49" s="53"/>
      <c r="EN49" s="53"/>
      <c r="EP49" s="53"/>
      <c r="ER49" s="53"/>
      <c r="ET49" s="53"/>
      <c r="EV49" s="53"/>
      <c r="EX49" s="53"/>
      <c r="EZ49" s="53"/>
      <c r="FB49" s="53"/>
      <c r="FD49" s="53"/>
      <c r="FF49" s="53"/>
      <c r="FG49" s="256"/>
      <c r="FH49" s="599"/>
      <c r="FI49" s="651">
        <f>COUNTIF(D49:FF49,"*")</f>
        <v>0</v>
      </c>
    </row>
    <row r="50" spans="1:165" x14ac:dyDescent="0.25">
      <c r="A50" s="564"/>
      <c r="B50" s="628"/>
      <c r="FG50" s="256"/>
      <c r="FH50" s="599"/>
    </row>
    <row r="51" spans="1:165" x14ac:dyDescent="0.25">
      <c r="A51" s="564" t="s">
        <v>1575</v>
      </c>
      <c r="B51" s="628" t="s">
        <v>1576</v>
      </c>
      <c r="D51" s="53"/>
      <c r="F51" s="53"/>
      <c r="H51" s="53"/>
      <c r="J51" s="53"/>
      <c r="L51" s="53"/>
      <c r="N51" s="53"/>
      <c r="P51" s="53"/>
      <c r="R51" s="53"/>
      <c r="T51" s="53"/>
      <c r="V51" s="53"/>
      <c r="X51" s="53"/>
      <c r="Z51" s="53"/>
      <c r="AB51" s="53"/>
      <c r="AD51" s="53"/>
      <c r="AF51" s="53"/>
      <c r="AH51" s="53"/>
      <c r="AJ51" s="53"/>
      <c r="AL51" s="53"/>
      <c r="AN51" s="53"/>
      <c r="AP51" s="53"/>
      <c r="AR51" s="53"/>
      <c r="AT51" s="53"/>
      <c r="AV51" s="53"/>
      <c r="AX51" s="53"/>
      <c r="AZ51" s="53"/>
      <c r="BB51" s="53"/>
      <c r="BD51" s="53"/>
      <c r="BF51" s="53"/>
      <c r="BH51" s="53"/>
      <c r="BJ51" s="53"/>
      <c r="BL51" s="53"/>
      <c r="BN51" s="53"/>
      <c r="BP51" s="53"/>
      <c r="BR51" s="53"/>
      <c r="BT51" s="53"/>
      <c r="BV51" s="53"/>
      <c r="BX51" s="53"/>
      <c r="BZ51" s="53"/>
      <c r="CB51" s="53"/>
      <c r="CD51" s="53"/>
      <c r="CF51" s="53"/>
      <c r="CH51" s="53"/>
      <c r="CJ51" s="53"/>
      <c r="CL51" s="53"/>
      <c r="CN51" s="53"/>
      <c r="CP51" s="53"/>
      <c r="CR51" s="53"/>
      <c r="CT51" s="53"/>
      <c r="CV51" s="53"/>
      <c r="CX51" s="53"/>
      <c r="CZ51" s="53"/>
      <c r="DB51" s="53"/>
      <c r="DD51" s="53"/>
      <c r="DF51" s="53"/>
      <c r="DH51" s="53"/>
      <c r="DJ51" s="53"/>
      <c r="DL51" s="53"/>
      <c r="DN51" s="53"/>
      <c r="DP51" s="53"/>
      <c r="DR51" s="53"/>
      <c r="DT51" s="53"/>
      <c r="DV51" s="53"/>
      <c r="DX51" s="53"/>
      <c r="DZ51" s="53"/>
      <c r="EB51" s="53"/>
      <c r="ED51" s="53"/>
      <c r="EF51" s="53"/>
      <c r="EH51" s="53"/>
      <c r="EJ51" s="53"/>
      <c r="EL51" s="53"/>
      <c r="EN51" s="53"/>
      <c r="EP51" s="53"/>
      <c r="ER51" s="53"/>
      <c r="ET51" s="53"/>
      <c r="EV51" s="53"/>
      <c r="EX51" s="53"/>
      <c r="EZ51" s="53"/>
      <c r="FB51" s="53"/>
      <c r="FD51" s="53"/>
      <c r="FF51" s="53"/>
      <c r="FG51" s="256"/>
      <c r="FH51" s="599"/>
    </row>
    <row r="52" spans="1:165" x14ac:dyDescent="0.25">
      <c r="A52" s="564"/>
      <c r="B52" s="628"/>
      <c r="FG52" s="256"/>
      <c r="FH52" s="599"/>
    </row>
    <row r="53" spans="1:165" ht="15.75" thickBot="1" x14ac:dyDescent="0.3">
      <c r="A53" s="564"/>
      <c r="B53" s="628"/>
      <c r="FG53" s="256"/>
      <c r="FH53" s="599"/>
    </row>
    <row r="54" spans="1:165" ht="19.5" customHeight="1" thickBot="1" x14ac:dyDescent="0.3">
      <c r="A54" s="564" t="s">
        <v>23</v>
      </c>
      <c r="B54" s="630" t="s">
        <v>1363</v>
      </c>
      <c r="D54" s="568"/>
      <c r="F54" s="568"/>
      <c r="H54" s="568"/>
      <c r="J54" s="568"/>
      <c r="L54" s="568"/>
      <c r="N54" s="568"/>
      <c r="P54" s="568"/>
      <c r="R54" s="568"/>
      <c r="T54" s="568"/>
      <c r="V54" s="568"/>
      <c r="X54" s="568"/>
      <c r="Z54" s="568"/>
      <c r="AB54" s="568"/>
      <c r="AD54" s="568"/>
      <c r="AF54" s="568"/>
      <c r="AH54" s="568"/>
      <c r="AJ54" s="568"/>
      <c r="AL54" s="568"/>
      <c r="AN54" s="568"/>
      <c r="AP54" s="568"/>
      <c r="AR54" s="568"/>
      <c r="AT54" s="568"/>
      <c r="AV54" s="568"/>
      <c r="AX54" s="568"/>
      <c r="AZ54" s="568"/>
      <c r="BB54" s="568"/>
      <c r="BD54" s="568"/>
      <c r="BF54" s="568"/>
      <c r="BH54" s="568"/>
      <c r="BJ54" s="568"/>
      <c r="BL54" s="568"/>
      <c r="BN54" s="568"/>
      <c r="BP54" s="568"/>
      <c r="BR54" s="568"/>
      <c r="BT54" s="568"/>
      <c r="BV54" s="568"/>
      <c r="BX54" s="568"/>
      <c r="BZ54" s="568"/>
      <c r="CB54" s="568"/>
      <c r="CD54" s="568"/>
      <c r="CF54" s="568"/>
      <c r="CH54" s="568"/>
      <c r="CJ54" s="568"/>
      <c r="CL54" s="568"/>
      <c r="CN54" s="568"/>
      <c r="CP54" s="568"/>
      <c r="CR54" s="568"/>
      <c r="CT54" s="568"/>
      <c r="CV54" s="568"/>
      <c r="CX54" s="568"/>
      <c r="CZ54" s="568"/>
      <c r="DB54" s="568"/>
      <c r="DD54" s="568"/>
      <c r="DF54" s="568"/>
      <c r="DH54" s="568"/>
      <c r="DJ54" s="568"/>
      <c r="DL54" s="568"/>
      <c r="DN54" s="568"/>
      <c r="DP54" s="568"/>
      <c r="DR54" s="568"/>
      <c r="DT54" s="568"/>
      <c r="DV54" s="568"/>
      <c r="DX54" s="568"/>
      <c r="DZ54" s="568"/>
      <c r="EB54" s="568"/>
      <c r="ED54" s="568"/>
      <c r="EF54" s="568"/>
      <c r="EH54" s="568"/>
      <c r="EJ54" s="568"/>
      <c r="EL54" s="568"/>
      <c r="EN54" s="568"/>
      <c r="EP54" s="568"/>
      <c r="ER54" s="568"/>
      <c r="ET54" s="568"/>
      <c r="EV54" s="568"/>
      <c r="EX54" s="568"/>
      <c r="EZ54" s="568"/>
      <c r="FB54" s="568"/>
      <c r="FD54" s="568"/>
      <c r="FF54" s="568"/>
      <c r="FG54" s="256"/>
      <c r="FH54" s="599"/>
      <c r="FI54" s="651">
        <f>COUNT(D54:FF54)</f>
        <v>0</v>
      </c>
    </row>
    <row r="55" spans="1:165" ht="15.75" thickBot="1" x14ac:dyDescent="0.3">
      <c r="A55" s="564"/>
      <c r="B55" s="627"/>
      <c r="FG55" s="256"/>
      <c r="FH55" s="599"/>
    </row>
    <row r="56" spans="1:165" ht="19.5" customHeight="1" thickBot="1" x14ac:dyDescent="0.3">
      <c r="A56" s="564" t="s">
        <v>24</v>
      </c>
      <c r="B56" s="630" t="s">
        <v>1345</v>
      </c>
      <c r="D56" s="568"/>
      <c r="F56" s="568"/>
      <c r="H56" s="568"/>
      <c r="J56" s="568"/>
      <c r="L56" s="568"/>
      <c r="N56" s="568"/>
      <c r="P56" s="568"/>
      <c r="R56" s="568"/>
      <c r="T56" s="568"/>
      <c r="V56" s="568"/>
      <c r="X56" s="568"/>
      <c r="Z56" s="568"/>
      <c r="AB56" s="568"/>
      <c r="AD56" s="568"/>
      <c r="AF56" s="568"/>
      <c r="AH56" s="568"/>
      <c r="AJ56" s="568"/>
      <c r="AL56" s="568"/>
      <c r="AN56" s="568"/>
      <c r="AP56" s="568"/>
      <c r="AR56" s="568"/>
      <c r="AT56" s="568"/>
      <c r="AV56" s="568"/>
      <c r="AX56" s="568"/>
      <c r="AZ56" s="568"/>
      <c r="BB56" s="568"/>
      <c r="BD56" s="568"/>
      <c r="BF56" s="568"/>
      <c r="BH56" s="568"/>
      <c r="BJ56" s="568"/>
      <c r="BL56" s="568"/>
      <c r="BN56" s="568"/>
      <c r="BP56" s="568"/>
      <c r="BR56" s="568"/>
      <c r="BT56" s="568"/>
      <c r="BV56" s="568"/>
      <c r="BX56" s="568"/>
      <c r="BZ56" s="568"/>
      <c r="CB56" s="568"/>
      <c r="CD56" s="568"/>
      <c r="CF56" s="568"/>
      <c r="CH56" s="568"/>
      <c r="CJ56" s="568"/>
      <c r="CL56" s="568"/>
      <c r="CN56" s="568"/>
      <c r="CP56" s="568"/>
      <c r="CR56" s="568"/>
      <c r="CT56" s="568"/>
      <c r="CV56" s="568"/>
      <c r="CX56" s="568"/>
      <c r="CZ56" s="568"/>
      <c r="DB56" s="568"/>
      <c r="DD56" s="568"/>
      <c r="DF56" s="568"/>
      <c r="DH56" s="568"/>
      <c r="DJ56" s="568"/>
      <c r="DL56" s="568"/>
      <c r="DN56" s="568"/>
      <c r="DP56" s="568"/>
      <c r="DR56" s="568"/>
      <c r="DT56" s="568"/>
      <c r="DV56" s="568"/>
      <c r="DX56" s="568"/>
      <c r="DZ56" s="568"/>
      <c r="EB56" s="568"/>
      <c r="ED56" s="568"/>
      <c r="EF56" s="568"/>
      <c r="EH56" s="568"/>
      <c r="EJ56" s="568"/>
      <c r="EL56" s="568"/>
      <c r="EN56" s="568"/>
      <c r="EP56" s="568"/>
      <c r="ER56" s="568"/>
      <c r="ET56" s="568"/>
      <c r="EV56" s="568"/>
      <c r="EX56" s="568"/>
      <c r="EZ56" s="568"/>
      <c r="FB56" s="568"/>
      <c r="FD56" s="568"/>
      <c r="FF56" s="568"/>
      <c r="FG56" s="256"/>
      <c r="FH56" s="599"/>
      <c r="FI56" s="651">
        <f>COUNT(D56:FF56)</f>
        <v>0</v>
      </c>
    </row>
    <row r="57" spans="1:165" ht="15.75" thickBot="1" x14ac:dyDescent="0.3">
      <c r="A57" s="564"/>
      <c r="B57" s="627"/>
      <c r="FG57" s="256"/>
      <c r="FH57" s="599"/>
    </row>
    <row r="58" spans="1:165" ht="71.45" customHeight="1" thickBot="1" x14ac:dyDescent="0.3">
      <c r="A58" s="564" t="s">
        <v>25</v>
      </c>
      <c r="B58" s="624" t="s">
        <v>1356</v>
      </c>
      <c r="D58" s="568"/>
      <c r="F58" s="568"/>
      <c r="H58" s="568"/>
      <c r="J58" s="568"/>
      <c r="L58" s="568"/>
      <c r="N58" s="568"/>
      <c r="P58" s="568"/>
      <c r="R58" s="568"/>
      <c r="T58" s="568"/>
      <c r="V58" s="568"/>
      <c r="X58" s="568"/>
      <c r="Z58" s="568"/>
      <c r="AB58" s="568"/>
      <c r="AD58" s="568"/>
      <c r="AF58" s="568"/>
      <c r="AH58" s="568"/>
      <c r="AJ58" s="568"/>
      <c r="AL58" s="568"/>
      <c r="AN58" s="568"/>
      <c r="AP58" s="568"/>
      <c r="AR58" s="568"/>
      <c r="AT58" s="568"/>
      <c r="AV58" s="568"/>
      <c r="AX58" s="568"/>
      <c r="AZ58" s="568"/>
      <c r="BB58" s="568"/>
      <c r="BD58" s="568"/>
      <c r="BF58" s="568"/>
      <c r="BH58" s="568"/>
      <c r="BJ58" s="568"/>
      <c r="BL58" s="568"/>
      <c r="BN58" s="568"/>
      <c r="BP58" s="568"/>
      <c r="BR58" s="568"/>
      <c r="BT58" s="568"/>
      <c r="BV58" s="568"/>
      <c r="BX58" s="568"/>
      <c r="BZ58" s="568"/>
      <c r="CB58" s="568"/>
      <c r="CD58" s="568"/>
      <c r="CF58" s="568"/>
      <c r="CH58" s="568"/>
      <c r="CJ58" s="568"/>
      <c r="CL58" s="568"/>
      <c r="CN58" s="568"/>
      <c r="CP58" s="568"/>
      <c r="CR58" s="568"/>
      <c r="CT58" s="568"/>
      <c r="CV58" s="568"/>
      <c r="CX58" s="568"/>
      <c r="CZ58" s="568"/>
      <c r="DB58" s="568"/>
      <c r="DD58" s="568"/>
      <c r="DF58" s="568"/>
      <c r="DH58" s="568"/>
      <c r="DJ58" s="568"/>
      <c r="DL58" s="568"/>
      <c r="DN58" s="568"/>
      <c r="DP58" s="568"/>
      <c r="DR58" s="568"/>
      <c r="DT58" s="568"/>
      <c r="DV58" s="568"/>
      <c r="DX58" s="568"/>
      <c r="DZ58" s="568"/>
      <c r="EB58" s="568"/>
      <c r="ED58" s="568"/>
      <c r="EF58" s="568"/>
      <c r="EH58" s="568"/>
      <c r="EJ58" s="568"/>
      <c r="EL58" s="568"/>
      <c r="EN58" s="568"/>
      <c r="EP58" s="568"/>
      <c r="ER58" s="568"/>
      <c r="ET58" s="568"/>
      <c r="EV58" s="568"/>
      <c r="EX58" s="568"/>
      <c r="EZ58" s="568"/>
      <c r="FB58" s="568"/>
      <c r="FD58" s="568"/>
      <c r="FF58" s="568"/>
      <c r="FG58" s="256"/>
      <c r="FH58" s="599"/>
      <c r="FI58" s="651">
        <f>COUNT(D58:FF58)</f>
        <v>0</v>
      </c>
    </row>
    <row r="59" spans="1:165" x14ac:dyDescent="0.25">
      <c r="A59" s="69"/>
      <c r="B59" s="542"/>
      <c r="C59" s="347"/>
      <c r="D59" s="267"/>
      <c r="E59" s="268"/>
      <c r="F59" s="267"/>
      <c r="G59" s="268"/>
      <c r="H59" s="267"/>
      <c r="I59" s="268"/>
      <c r="J59" s="267"/>
      <c r="K59" s="268"/>
      <c r="L59" s="267"/>
      <c r="M59" s="268"/>
      <c r="N59" s="267"/>
      <c r="O59" s="268"/>
      <c r="P59" s="267"/>
      <c r="Q59" s="268"/>
      <c r="R59" s="267"/>
      <c r="S59" s="268"/>
      <c r="T59" s="267"/>
      <c r="U59" s="268"/>
      <c r="V59" s="267"/>
      <c r="W59" s="268"/>
      <c r="X59" s="267"/>
      <c r="Y59" s="268"/>
      <c r="Z59" s="267"/>
      <c r="AA59" s="268"/>
      <c r="AB59" s="267"/>
      <c r="AC59" s="268"/>
      <c r="AD59" s="267"/>
      <c r="AE59" s="268"/>
      <c r="AF59" s="267"/>
      <c r="AG59" s="268"/>
      <c r="AH59" s="267"/>
      <c r="AI59" s="268"/>
      <c r="AJ59" s="267"/>
      <c r="AK59" s="268"/>
      <c r="AL59" s="267"/>
      <c r="AM59" s="268"/>
      <c r="AN59" s="267"/>
      <c r="AO59" s="268"/>
      <c r="AP59" s="267"/>
      <c r="AQ59" s="268"/>
      <c r="AR59" s="267"/>
      <c r="AS59" s="268"/>
      <c r="AT59" s="267"/>
      <c r="AU59" s="268"/>
      <c r="AV59" s="267"/>
      <c r="AW59" s="268"/>
      <c r="AX59" s="267"/>
      <c r="AY59" s="268"/>
      <c r="AZ59" s="267"/>
      <c r="BA59" s="268"/>
      <c r="BB59" s="267"/>
      <c r="BC59" s="268"/>
      <c r="BD59" s="267"/>
      <c r="BE59" s="268"/>
      <c r="BF59" s="267"/>
      <c r="BG59" s="268"/>
      <c r="BH59" s="267"/>
      <c r="BI59" s="268"/>
      <c r="BJ59" s="267"/>
      <c r="BK59" s="268"/>
      <c r="BL59" s="267"/>
      <c r="BM59" s="268"/>
      <c r="BN59" s="267"/>
      <c r="BO59" s="268"/>
      <c r="BP59" s="267"/>
      <c r="BQ59" s="268"/>
      <c r="BR59" s="267"/>
      <c r="BS59" s="268"/>
      <c r="BT59" s="267"/>
      <c r="BU59" s="268"/>
      <c r="BV59" s="267"/>
      <c r="BW59" s="268"/>
      <c r="BX59" s="267"/>
      <c r="BY59" s="268"/>
      <c r="BZ59" s="267"/>
      <c r="CA59" s="268"/>
      <c r="CB59" s="267"/>
      <c r="CC59" s="268"/>
      <c r="CD59" s="267"/>
      <c r="CE59" s="268"/>
      <c r="CF59" s="267"/>
      <c r="CG59" s="268"/>
      <c r="CH59" s="267"/>
      <c r="CI59" s="268"/>
      <c r="CJ59" s="267"/>
      <c r="CK59" s="268"/>
      <c r="CL59" s="267"/>
      <c r="CM59" s="268"/>
      <c r="CN59" s="267"/>
      <c r="CO59" s="268"/>
      <c r="CP59" s="267"/>
      <c r="CQ59" s="268"/>
      <c r="CR59" s="267"/>
      <c r="CS59" s="268"/>
      <c r="CT59" s="267"/>
      <c r="CU59" s="268"/>
      <c r="CV59" s="267"/>
      <c r="CW59" s="268"/>
      <c r="CX59" s="267"/>
      <c r="CY59" s="268"/>
      <c r="CZ59" s="267"/>
      <c r="DA59" s="268"/>
      <c r="DB59" s="267"/>
      <c r="DC59" s="268"/>
      <c r="DD59" s="267"/>
      <c r="DE59" s="268"/>
      <c r="DF59" s="267"/>
      <c r="DG59" s="268"/>
      <c r="DH59" s="267"/>
      <c r="DI59" s="268"/>
      <c r="DJ59" s="267"/>
      <c r="DK59" s="268"/>
      <c r="DL59" s="267"/>
      <c r="DM59" s="268"/>
      <c r="DN59" s="267"/>
      <c r="DO59" s="268"/>
      <c r="DP59" s="267"/>
      <c r="DQ59" s="268"/>
      <c r="DR59" s="267"/>
      <c r="DS59" s="268"/>
      <c r="DT59" s="267"/>
      <c r="DU59" s="268"/>
      <c r="DV59" s="267"/>
      <c r="DW59" s="268"/>
      <c r="DX59" s="267"/>
      <c r="DY59" s="268"/>
      <c r="DZ59" s="267"/>
      <c r="EA59" s="268"/>
      <c r="EB59" s="267"/>
      <c r="EC59" s="268"/>
      <c r="ED59" s="267"/>
      <c r="EE59" s="268"/>
      <c r="EF59" s="267"/>
      <c r="EG59" s="268"/>
      <c r="EH59" s="267"/>
      <c r="EI59" s="268"/>
      <c r="EJ59" s="267"/>
      <c r="EK59" s="268"/>
      <c r="EL59" s="267"/>
      <c r="EM59" s="268"/>
      <c r="EN59" s="267"/>
      <c r="EO59" s="268"/>
      <c r="EP59" s="267"/>
      <c r="EQ59" s="268"/>
      <c r="ER59" s="267"/>
      <c r="ES59" s="268"/>
      <c r="ET59" s="267"/>
      <c r="EU59" s="268"/>
      <c r="EV59" s="267"/>
      <c r="EW59" s="268"/>
      <c r="EX59" s="267"/>
      <c r="EY59" s="268"/>
      <c r="EZ59" s="267"/>
      <c r="FA59" s="268"/>
      <c r="FB59" s="267"/>
      <c r="FC59" s="268"/>
      <c r="FD59" s="267"/>
      <c r="FE59" s="268"/>
      <c r="FF59" s="267"/>
      <c r="FG59" s="256"/>
      <c r="FH59" s="599"/>
    </row>
    <row r="60" spans="1:165" ht="22.9" customHeight="1" x14ac:dyDescent="0.25">
      <c r="A60" s="564" t="s">
        <v>26</v>
      </c>
      <c r="B60" s="624" t="s">
        <v>1389</v>
      </c>
      <c r="D60" s="267"/>
      <c r="E60" s="268"/>
      <c r="F60" s="267"/>
      <c r="G60" s="268"/>
      <c r="H60" s="267"/>
      <c r="I60" s="268"/>
      <c r="J60" s="267"/>
      <c r="K60" s="268"/>
      <c r="L60" s="267"/>
      <c r="M60" s="268"/>
      <c r="N60" s="267"/>
      <c r="O60" s="268"/>
      <c r="P60" s="267"/>
      <c r="Q60" s="268"/>
      <c r="R60" s="267"/>
      <c r="S60" s="268"/>
      <c r="T60" s="267"/>
      <c r="U60" s="268"/>
      <c r="V60" s="267"/>
      <c r="W60" s="268"/>
      <c r="X60" s="267"/>
      <c r="Y60" s="268"/>
      <c r="Z60" s="267"/>
      <c r="AA60" s="268"/>
      <c r="AB60" s="267"/>
      <c r="AC60" s="268"/>
      <c r="AD60" s="267"/>
      <c r="AE60" s="268"/>
      <c r="AF60" s="267"/>
      <c r="AG60" s="268"/>
      <c r="AH60" s="267"/>
      <c r="AI60" s="268"/>
      <c r="AJ60" s="267"/>
      <c r="AK60" s="268"/>
      <c r="AL60" s="267"/>
      <c r="AM60" s="268"/>
      <c r="AN60" s="267"/>
      <c r="AO60" s="268"/>
      <c r="AP60" s="267"/>
      <c r="AQ60" s="268"/>
      <c r="AR60" s="267"/>
      <c r="AS60" s="268"/>
      <c r="AT60" s="267"/>
      <c r="AU60" s="268"/>
      <c r="AV60" s="267"/>
      <c r="AW60" s="268"/>
      <c r="AX60" s="267"/>
      <c r="AY60" s="268"/>
      <c r="AZ60" s="267"/>
      <c r="BA60" s="268"/>
      <c r="BB60" s="267"/>
      <c r="BC60" s="268"/>
      <c r="BD60" s="267"/>
      <c r="BE60" s="268"/>
      <c r="BF60" s="267"/>
      <c r="BG60" s="268"/>
      <c r="BH60" s="267"/>
      <c r="BI60" s="268"/>
      <c r="BJ60" s="267"/>
      <c r="BK60" s="268"/>
      <c r="BL60" s="267"/>
      <c r="BM60" s="268"/>
      <c r="BN60" s="267"/>
      <c r="BO60" s="268"/>
      <c r="BP60" s="267"/>
      <c r="BQ60" s="268"/>
      <c r="BR60" s="267"/>
      <c r="BS60" s="268"/>
      <c r="BT60" s="267"/>
      <c r="BU60" s="268"/>
      <c r="BV60" s="267"/>
      <c r="BW60" s="268"/>
      <c r="BX60" s="267"/>
      <c r="BY60" s="268"/>
      <c r="BZ60" s="267"/>
      <c r="CA60" s="268"/>
      <c r="CB60" s="267"/>
      <c r="CC60" s="268"/>
      <c r="CD60" s="267"/>
      <c r="CE60" s="268"/>
      <c r="CF60" s="267"/>
      <c r="CG60" s="268"/>
      <c r="CH60" s="267"/>
      <c r="CI60" s="268"/>
      <c r="CJ60" s="267"/>
      <c r="CK60" s="268"/>
      <c r="CL60" s="267"/>
      <c r="CM60" s="268"/>
      <c r="CN60" s="267"/>
      <c r="CO60" s="268"/>
      <c r="CP60" s="267"/>
      <c r="CQ60" s="268"/>
      <c r="CR60" s="267"/>
      <c r="CS60" s="268"/>
      <c r="CT60" s="267"/>
      <c r="CU60" s="268"/>
      <c r="CV60" s="267"/>
      <c r="CW60" s="268"/>
      <c r="CX60" s="267"/>
      <c r="CY60" s="268"/>
      <c r="CZ60" s="267"/>
      <c r="DA60" s="268"/>
      <c r="DB60" s="267"/>
      <c r="DC60" s="268"/>
      <c r="DD60" s="267"/>
      <c r="DE60" s="268"/>
      <c r="DF60" s="267"/>
      <c r="DG60" s="268"/>
      <c r="DH60" s="267"/>
      <c r="DI60" s="268"/>
      <c r="DJ60" s="267"/>
      <c r="DK60" s="268"/>
      <c r="DL60" s="267"/>
      <c r="DM60" s="268"/>
      <c r="DN60" s="267"/>
      <c r="DO60" s="268"/>
      <c r="DP60" s="267"/>
      <c r="DQ60" s="268"/>
      <c r="DR60" s="267"/>
      <c r="DS60" s="268"/>
      <c r="DT60" s="267"/>
      <c r="DU60" s="268"/>
      <c r="DV60" s="267"/>
      <c r="DW60" s="268"/>
      <c r="DX60" s="267"/>
      <c r="DY60" s="268"/>
      <c r="DZ60" s="267"/>
      <c r="EA60" s="268"/>
      <c r="EB60" s="267"/>
      <c r="EC60" s="268"/>
      <c r="ED60" s="267"/>
      <c r="EE60" s="268"/>
      <c r="EF60" s="267"/>
      <c r="EG60" s="268"/>
      <c r="EH60" s="267"/>
      <c r="EI60" s="268"/>
      <c r="EJ60" s="267"/>
      <c r="EK60" s="268"/>
      <c r="EL60" s="267"/>
      <c r="EM60" s="268"/>
      <c r="EN60" s="267"/>
      <c r="EO60" s="268"/>
      <c r="EP60" s="267"/>
      <c r="EQ60" s="268"/>
      <c r="ER60" s="267"/>
      <c r="ES60" s="268"/>
      <c r="ET60" s="267"/>
      <c r="EU60" s="268"/>
      <c r="EV60" s="267"/>
      <c r="EW60" s="268"/>
      <c r="EX60" s="267"/>
      <c r="EY60" s="268"/>
      <c r="EZ60" s="267"/>
      <c r="FA60" s="268"/>
      <c r="FB60" s="267"/>
      <c r="FC60" s="268"/>
      <c r="FD60" s="267"/>
      <c r="FE60" s="268"/>
      <c r="FF60" s="267"/>
      <c r="FG60" s="256"/>
      <c r="FH60" s="599"/>
    </row>
    <row r="61" spans="1:165" ht="60.75" customHeight="1" thickBot="1" x14ac:dyDescent="0.3">
      <c r="A61" s="564"/>
      <c r="B61" s="639" t="s">
        <v>1390</v>
      </c>
      <c r="D61" s="267"/>
      <c r="E61" s="268"/>
      <c r="F61" s="267"/>
      <c r="G61" s="268"/>
      <c r="H61" s="267"/>
      <c r="I61" s="268"/>
      <c r="J61" s="267"/>
      <c r="K61" s="268"/>
      <c r="L61" s="267"/>
      <c r="M61" s="268"/>
      <c r="N61" s="267"/>
      <c r="O61" s="268"/>
      <c r="P61" s="267"/>
      <c r="Q61" s="268"/>
      <c r="R61" s="267"/>
      <c r="S61" s="268"/>
      <c r="T61" s="267"/>
      <c r="U61" s="268"/>
      <c r="V61" s="267"/>
      <c r="W61" s="268"/>
      <c r="X61" s="267"/>
      <c r="Y61" s="268"/>
      <c r="Z61" s="267"/>
      <c r="AA61" s="268"/>
      <c r="AB61" s="267"/>
      <c r="AC61" s="268"/>
      <c r="AD61" s="267"/>
      <c r="AE61" s="268"/>
      <c r="AF61" s="267"/>
      <c r="AG61" s="268"/>
      <c r="AH61" s="267"/>
      <c r="AI61" s="268"/>
      <c r="AJ61" s="267"/>
      <c r="AK61" s="268"/>
      <c r="AL61" s="267"/>
      <c r="AM61" s="268"/>
      <c r="AN61" s="267"/>
      <c r="AO61" s="268"/>
      <c r="AP61" s="267"/>
      <c r="AQ61" s="268"/>
      <c r="AR61" s="267"/>
      <c r="AS61" s="268"/>
      <c r="AT61" s="267"/>
      <c r="AU61" s="268"/>
      <c r="AV61" s="267"/>
      <c r="AW61" s="268"/>
      <c r="AX61" s="267"/>
      <c r="AY61" s="268"/>
      <c r="AZ61" s="267"/>
      <c r="BA61" s="268"/>
      <c r="BB61" s="267"/>
      <c r="BC61" s="268"/>
      <c r="BD61" s="267"/>
      <c r="BE61" s="268"/>
      <c r="BF61" s="267"/>
      <c r="BG61" s="268"/>
      <c r="BH61" s="267"/>
      <c r="BI61" s="268"/>
      <c r="BJ61" s="267"/>
      <c r="BK61" s="268"/>
      <c r="BL61" s="267"/>
      <c r="BM61" s="268"/>
      <c r="BN61" s="267"/>
      <c r="BO61" s="268"/>
      <c r="BP61" s="267"/>
      <c r="BQ61" s="268"/>
      <c r="BR61" s="267"/>
      <c r="BS61" s="268"/>
      <c r="BT61" s="267"/>
      <c r="BU61" s="268"/>
      <c r="BV61" s="267"/>
      <c r="BW61" s="268"/>
      <c r="BX61" s="267"/>
      <c r="BY61" s="268"/>
      <c r="BZ61" s="267"/>
      <c r="CA61" s="268"/>
      <c r="CB61" s="267"/>
      <c r="CC61" s="268"/>
      <c r="CD61" s="267"/>
      <c r="CE61" s="268"/>
      <c r="CF61" s="267"/>
      <c r="CG61" s="268"/>
      <c r="CH61" s="267"/>
      <c r="CI61" s="268"/>
      <c r="CJ61" s="267"/>
      <c r="CK61" s="268"/>
      <c r="CL61" s="267"/>
      <c r="CM61" s="268"/>
      <c r="CN61" s="267"/>
      <c r="CO61" s="268"/>
      <c r="CP61" s="267"/>
      <c r="CQ61" s="268"/>
      <c r="CR61" s="267"/>
      <c r="CS61" s="268"/>
      <c r="CT61" s="267"/>
      <c r="CU61" s="268"/>
      <c r="CV61" s="267"/>
      <c r="CW61" s="268"/>
      <c r="CX61" s="267"/>
      <c r="CY61" s="268"/>
      <c r="CZ61" s="267"/>
      <c r="DA61" s="268"/>
      <c r="DB61" s="267"/>
      <c r="DC61" s="268"/>
      <c r="DD61" s="267"/>
      <c r="DE61" s="268"/>
      <c r="DF61" s="267"/>
      <c r="DG61" s="268"/>
      <c r="DH61" s="267"/>
      <c r="DI61" s="268"/>
      <c r="DJ61" s="267"/>
      <c r="DK61" s="268"/>
      <c r="DL61" s="267"/>
      <c r="DM61" s="268"/>
      <c r="DN61" s="267"/>
      <c r="DO61" s="268"/>
      <c r="DP61" s="267"/>
      <c r="DQ61" s="268"/>
      <c r="DR61" s="267"/>
      <c r="DS61" s="268"/>
      <c r="DT61" s="267"/>
      <c r="DU61" s="268"/>
      <c r="DV61" s="267"/>
      <c r="DW61" s="268"/>
      <c r="DX61" s="267"/>
      <c r="DY61" s="268"/>
      <c r="DZ61" s="267"/>
      <c r="EA61" s="268"/>
      <c r="EB61" s="267"/>
      <c r="EC61" s="268"/>
      <c r="ED61" s="267"/>
      <c r="EE61" s="268"/>
      <c r="EF61" s="267"/>
      <c r="EG61" s="268"/>
      <c r="EH61" s="267"/>
      <c r="EI61" s="268"/>
      <c r="EJ61" s="267"/>
      <c r="EK61" s="268"/>
      <c r="EL61" s="267"/>
      <c r="EM61" s="268"/>
      <c r="EN61" s="267"/>
      <c r="EO61" s="268"/>
      <c r="EP61" s="267"/>
      <c r="EQ61" s="268"/>
      <c r="ER61" s="267"/>
      <c r="ES61" s="268"/>
      <c r="ET61" s="267"/>
      <c r="EU61" s="268"/>
      <c r="EV61" s="267"/>
      <c r="EW61" s="268"/>
      <c r="EX61" s="267"/>
      <c r="EY61" s="268"/>
      <c r="EZ61" s="267"/>
      <c r="FA61" s="268"/>
      <c r="FB61" s="267"/>
      <c r="FC61" s="268"/>
      <c r="FD61" s="267"/>
      <c r="FE61" s="268"/>
      <c r="FF61" s="267"/>
      <c r="FG61" s="256"/>
      <c r="FH61" s="599"/>
    </row>
    <row r="62" spans="1:165" ht="30" customHeight="1" thickBot="1" x14ac:dyDescent="0.3">
      <c r="A62" s="564" t="s">
        <v>399</v>
      </c>
      <c r="B62" s="624" t="s">
        <v>1391</v>
      </c>
      <c r="D62" s="568"/>
      <c r="F62" s="568"/>
      <c r="H62" s="568"/>
      <c r="J62" s="568"/>
      <c r="L62" s="568"/>
      <c r="N62" s="568"/>
      <c r="P62" s="568"/>
      <c r="R62" s="568"/>
      <c r="T62" s="568"/>
      <c r="V62" s="568"/>
      <c r="X62" s="568"/>
      <c r="Z62" s="568"/>
      <c r="AB62" s="568"/>
      <c r="AD62" s="568"/>
      <c r="AF62" s="568"/>
      <c r="AH62" s="568"/>
      <c r="AJ62" s="568"/>
      <c r="AL62" s="568"/>
      <c r="AN62" s="568"/>
      <c r="AP62" s="568"/>
      <c r="AR62" s="568"/>
      <c r="AT62" s="568"/>
      <c r="AV62" s="568"/>
      <c r="AX62" s="568"/>
      <c r="AZ62" s="568"/>
      <c r="BB62" s="568"/>
      <c r="BD62" s="568"/>
      <c r="BF62" s="568"/>
      <c r="BH62" s="568"/>
      <c r="BJ62" s="568"/>
      <c r="BL62" s="568"/>
      <c r="BN62" s="568"/>
      <c r="BP62" s="568"/>
      <c r="BR62" s="568"/>
      <c r="BT62" s="568"/>
      <c r="BV62" s="568"/>
      <c r="BX62" s="568"/>
      <c r="BZ62" s="568"/>
      <c r="CB62" s="568"/>
      <c r="CD62" s="568"/>
      <c r="CF62" s="568"/>
      <c r="CH62" s="568"/>
      <c r="CJ62" s="568"/>
      <c r="CL62" s="568"/>
      <c r="CN62" s="568"/>
      <c r="CP62" s="568"/>
      <c r="CR62" s="568"/>
      <c r="CT62" s="568"/>
      <c r="CV62" s="568"/>
      <c r="CX62" s="568"/>
      <c r="CZ62" s="568"/>
      <c r="DB62" s="568"/>
      <c r="DD62" s="568"/>
      <c r="DF62" s="568"/>
      <c r="DH62" s="568"/>
      <c r="DJ62" s="568"/>
      <c r="DL62" s="568"/>
      <c r="DN62" s="568"/>
      <c r="DP62" s="568"/>
      <c r="DR62" s="568"/>
      <c r="DT62" s="568"/>
      <c r="DV62" s="568"/>
      <c r="DX62" s="568"/>
      <c r="DZ62" s="568"/>
      <c r="EB62" s="568"/>
      <c r="ED62" s="568"/>
      <c r="EF62" s="568"/>
      <c r="EH62" s="568"/>
      <c r="EJ62" s="568"/>
      <c r="EL62" s="568"/>
      <c r="EN62" s="568"/>
      <c r="EP62" s="568"/>
      <c r="ER62" s="568"/>
      <c r="ET62" s="568"/>
      <c r="EV62" s="568"/>
      <c r="EX62" s="568"/>
      <c r="EZ62" s="568"/>
      <c r="FB62" s="568"/>
      <c r="FD62" s="568"/>
      <c r="FF62" s="568"/>
      <c r="FG62" s="256"/>
      <c r="FH62" s="599"/>
      <c r="FI62" s="651">
        <f>COUNT(D62:FF62)</f>
        <v>0</v>
      </c>
    </row>
    <row r="63" spans="1:165" ht="15.75" thickBot="1" x14ac:dyDescent="0.3">
      <c r="A63" s="564"/>
      <c r="B63" s="627"/>
      <c r="D63" s="573"/>
      <c r="FG63" s="256"/>
      <c r="FH63" s="599"/>
    </row>
    <row r="64" spans="1:165" ht="30" customHeight="1" thickBot="1" x14ac:dyDescent="0.3">
      <c r="A64" s="564" t="s">
        <v>400</v>
      </c>
      <c r="B64" s="624" t="s">
        <v>1392</v>
      </c>
      <c r="D64" s="568"/>
      <c r="F64" s="568"/>
      <c r="H64" s="568"/>
      <c r="J64" s="568"/>
      <c r="L64" s="568"/>
      <c r="N64" s="568"/>
      <c r="P64" s="568"/>
      <c r="R64" s="568"/>
      <c r="T64" s="568"/>
      <c r="V64" s="568"/>
      <c r="X64" s="568"/>
      <c r="Z64" s="568"/>
      <c r="AB64" s="568"/>
      <c r="AD64" s="568"/>
      <c r="AF64" s="568"/>
      <c r="AH64" s="568"/>
      <c r="AJ64" s="568"/>
      <c r="AL64" s="568"/>
      <c r="AN64" s="568"/>
      <c r="AP64" s="568"/>
      <c r="AR64" s="568"/>
      <c r="AT64" s="568"/>
      <c r="AV64" s="568"/>
      <c r="AX64" s="568"/>
      <c r="AZ64" s="568"/>
      <c r="BB64" s="568"/>
      <c r="BD64" s="568"/>
      <c r="BF64" s="568"/>
      <c r="BH64" s="568"/>
      <c r="BJ64" s="568"/>
      <c r="BL64" s="568"/>
      <c r="BN64" s="568"/>
      <c r="BP64" s="568"/>
      <c r="BR64" s="568"/>
      <c r="BT64" s="568"/>
      <c r="BV64" s="568"/>
      <c r="BX64" s="568"/>
      <c r="BZ64" s="568"/>
      <c r="CB64" s="568"/>
      <c r="CD64" s="568"/>
      <c r="CF64" s="568"/>
      <c r="CH64" s="568"/>
      <c r="CJ64" s="568"/>
      <c r="CL64" s="568"/>
      <c r="CN64" s="568"/>
      <c r="CP64" s="568"/>
      <c r="CR64" s="568"/>
      <c r="CT64" s="568"/>
      <c r="CV64" s="568"/>
      <c r="CX64" s="568"/>
      <c r="CZ64" s="568"/>
      <c r="DB64" s="568"/>
      <c r="DD64" s="568"/>
      <c r="DF64" s="568"/>
      <c r="DH64" s="568"/>
      <c r="DJ64" s="568"/>
      <c r="DL64" s="568"/>
      <c r="DN64" s="568"/>
      <c r="DP64" s="568"/>
      <c r="DR64" s="568"/>
      <c r="DT64" s="568"/>
      <c r="DV64" s="568"/>
      <c r="DX64" s="568"/>
      <c r="DZ64" s="568"/>
      <c r="EB64" s="568"/>
      <c r="ED64" s="568"/>
      <c r="EF64" s="568"/>
      <c r="EH64" s="568"/>
      <c r="EJ64" s="568"/>
      <c r="EL64" s="568"/>
      <c r="EN64" s="568"/>
      <c r="EP64" s="568"/>
      <c r="ER64" s="568"/>
      <c r="ET64" s="568"/>
      <c r="EV64" s="568"/>
      <c r="EX64" s="568"/>
      <c r="EZ64" s="568"/>
      <c r="FB64" s="568"/>
      <c r="FD64" s="568"/>
      <c r="FF64" s="568"/>
      <c r="FG64" s="256"/>
      <c r="FH64" s="599"/>
      <c r="FI64" s="651">
        <f>COUNT(D64:FF64)</f>
        <v>0</v>
      </c>
    </row>
    <row r="65" spans="1:165" ht="15.75" thickBot="1" x14ac:dyDescent="0.3">
      <c r="A65" s="564"/>
      <c r="FG65" s="256"/>
      <c r="FH65" s="599"/>
    </row>
    <row r="66" spans="1:165" ht="15.75" hidden="1" thickBot="1" x14ac:dyDescent="0.3">
      <c r="A66" s="564"/>
      <c r="B66" s="117"/>
      <c r="FG66" s="256"/>
      <c r="FH66" s="599"/>
    </row>
    <row r="67" spans="1:165" ht="15.75" hidden="1" thickBot="1" x14ac:dyDescent="0.3">
      <c r="A67" s="572"/>
      <c r="B67" s="570"/>
      <c r="C67" s="626"/>
      <c r="FG67" s="256"/>
      <c r="FH67" s="599"/>
    </row>
    <row r="68" spans="1:165" ht="60.75" customHeight="1" thickBot="1" x14ac:dyDescent="0.3">
      <c r="A68" s="564" t="s">
        <v>444</v>
      </c>
      <c r="B68" s="640" t="s">
        <v>1401</v>
      </c>
      <c r="C68" s="626"/>
      <c r="D68" s="569"/>
      <c r="F68" s="569"/>
      <c r="H68" s="569"/>
      <c r="J68" s="569"/>
      <c r="L68" s="569"/>
      <c r="M68"/>
      <c r="N68" s="569"/>
      <c r="O68"/>
      <c r="P68" s="569"/>
      <c r="Q68"/>
      <c r="R68" s="569"/>
      <c r="S68"/>
      <c r="T68" s="569"/>
      <c r="U68"/>
      <c r="V68" s="569"/>
      <c r="W68"/>
      <c r="X68" s="569"/>
      <c r="Z68" s="569"/>
      <c r="AB68" s="569"/>
      <c r="AD68" s="569"/>
      <c r="AF68" s="569"/>
      <c r="AG68"/>
      <c r="AH68" s="569"/>
      <c r="AI68"/>
      <c r="AJ68" s="569"/>
      <c r="AK68"/>
      <c r="AL68" s="569"/>
      <c r="AM68"/>
      <c r="AN68" s="569"/>
      <c r="AO68"/>
      <c r="AP68" s="569"/>
      <c r="AQ68"/>
      <c r="AR68" s="569"/>
      <c r="AT68" s="569"/>
      <c r="AV68" s="569"/>
      <c r="AX68" s="569"/>
      <c r="AZ68" s="569"/>
      <c r="BA68"/>
      <c r="BB68" s="569"/>
      <c r="BC68"/>
      <c r="BD68" s="569"/>
      <c r="BE68"/>
      <c r="BF68" s="569"/>
      <c r="BG68"/>
      <c r="BH68" s="569"/>
      <c r="BI68"/>
      <c r="BJ68" s="569"/>
      <c r="BK68"/>
      <c r="BL68" s="569"/>
      <c r="BN68" s="569"/>
      <c r="BP68" s="569"/>
      <c r="BR68" s="569"/>
      <c r="BT68" s="569"/>
      <c r="BU68"/>
      <c r="BV68" s="569"/>
      <c r="BW68"/>
      <c r="BX68" s="569"/>
      <c r="BY68"/>
      <c r="BZ68" s="569"/>
      <c r="CA68"/>
      <c r="CB68" s="569"/>
      <c r="CC68"/>
      <c r="CD68" s="569"/>
      <c r="CE68"/>
      <c r="CF68" s="569"/>
      <c r="CH68" s="569"/>
      <c r="CJ68" s="569"/>
      <c r="CL68" s="569"/>
      <c r="CN68" s="569"/>
      <c r="CO68"/>
      <c r="CP68" s="569"/>
      <c r="CQ68"/>
      <c r="CR68" s="569"/>
      <c r="CS68"/>
      <c r="CT68" s="569"/>
      <c r="CU68"/>
      <c r="CV68" s="569"/>
      <c r="CW68"/>
      <c r="CX68" s="569"/>
      <c r="CY68"/>
      <c r="CZ68" s="569"/>
      <c r="DB68" s="569"/>
      <c r="DD68" s="569"/>
      <c r="DF68" s="569"/>
      <c r="DH68" s="569"/>
      <c r="DI68"/>
      <c r="DJ68" s="569"/>
      <c r="DK68"/>
      <c r="DL68" s="569"/>
      <c r="DM68"/>
      <c r="DN68" s="569"/>
      <c r="DO68"/>
      <c r="DP68" s="569"/>
      <c r="DQ68"/>
      <c r="DR68" s="569"/>
      <c r="DS68"/>
      <c r="DT68" s="569"/>
      <c r="DV68" s="569"/>
      <c r="DX68" s="569"/>
      <c r="DZ68" s="569"/>
      <c r="EB68" s="569"/>
      <c r="EC68"/>
      <c r="ED68" s="569"/>
      <c r="EE68"/>
      <c r="EF68" s="569"/>
      <c r="EG68"/>
      <c r="EH68" s="569"/>
      <c r="EI68"/>
      <c r="EJ68" s="569"/>
      <c r="EK68"/>
      <c r="EL68" s="569"/>
      <c r="EM68"/>
      <c r="EN68" s="569"/>
      <c r="EP68" s="569"/>
      <c r="ER68" s="569"/>
      <c r="ET68" s="569"/>
      <c r="EV68" s="569"/>
      <c r="EW68"/>
      <c r="EX68" s="569"/>
      <c r="EY68"/>
      <c r="EZ68" s="569"/>
      <c r="FA68"/>
      <c r="FB68" s="569"/>
      <c r="FC68"/>
      <c r="FD68" s="569"/>
      <c r="FE68"/>
      <c r="FF68" s="569"/>
      <c r="FG68" s="256"/>
      <c r="FH68" s="599"/>
      <c r="FI68" s="651">
        <f>COUNT(D68:FF68)</f>
        <v>0</v>
      </c>
    </row>
    <row r="69" spans="1:165" ht="60.75" customHeight="1" thickBot="1" x14ac:dyDescent="0.3">
      <c r="A69" s="564" t="s">
        <v>445</v>
      </c>
      <c r="B69" s="640" t="s">
        <v>1400</v>
      </c>
      <c r="C69" s="626"/>
      <c r="D69" s="569"/>
      <c r="F69" s="569"/>
      <c r="H69" s="569"/>
      <c r="J69" s="569"/>
      <c r="L69" s="569"/>
      <c r="M69"/>
      <c r="N69" s="569"/>
      <c r="O69"/>
      <c r="P69" s="569"/>
      <c r="Q69"/>
      <c r="R69" s="569"/>
      <c r="S69"/>
      <c r="T69" s="569"/>
      <c r="U69"/>
      <c r="V69" s="569"/>
      <c r="W69"/>
      <c r="X69" s="569"/>
      <c r="Z69" s="569"/>
      <c r="AB69" s="569"/>
      <c r="AD69" s="569"/>
      <c r="AF69" s="569"/>
      <c r="AG69"/>
      <c r="AH69" s="569"/>
      <c r="AI69"/>
      <c r="AJ69" s="569"/>
      <c r="AK69"/>
      <c r="AL69" s="569"/>
      <c r="AM69"/>
      <c r="AN69" s="569"/>
      <c r="AO69"/>
      <c r="AP69" s="569"/>
      <c r="AQ69"/>
      <c r="AR69" s="569"/>
      <c r="AT69" s="569"/>
      <c r="AV69" s="569"/>
      <c r="AX69" s="569"/>
      <c r="AZ69" s="569"/>
      <c r="BA69"/>
      <c r="BB69" s="569"/>
      <c r="BC69"/>
      <c r="BD69" s="569"/>
      <c r="BE69"/>
      <c r="BF69" s="569"/>
      <c r="BG69"/>
      <c r="BH69" s="569"/>
      <c r="BI69"/>
      <c r="BJ69" s="569"/>
      <c r="BK69"/>
      <c r="BL69" s="569"/>
      <c r="BN69" s="569"/>
      <c r="BP69" s="569"/>
      <c r="BR69" s="569"/>
      <c r="BT69" s="569"/>
      <c r="BU69"/>
      <c r="BV69" s="569"/>
      <c r="BW69"/>
      <c r="BX69" s="569"/>
      <c r="BY69"/>
      <c r="BZ69" s="569"/>
      <c r="CA69"/>
      <c r="CB69" s="569"/>
      <c r="CC69"/>
      <c r="CD69" s="569"/>
      <c r="CE69"/>
      <c r="CF69" s="569"/>
      <c r="CH69" s="569"/>
      <c r="CJ69" s="569"/>
      <c r="CL69" s="569"/>
      <c r="CN69" s="569"/>
      <c r="CO69"/>
      <c r="CP69" s="569"/>
      <c r="CQ69"/>
      <c r="CR69" s="569"/>
      <c r="CS69"/>
      <c r="CT69" s="569"/>
      <c r="CU69"/>
      <c r="CV69" s="569"/>
      <c r="CW69"/>
      <c r="CX69" s="569"/>
      <c r="CY69"/>
      <c r="CZ69" s="569"/>
      <c r="DB69" s="569"/>
      <c r="DD69" s="569"/>
      <c r="DF69" s="569"/>
      <c r="DH69" s="569"/>
      <c r="DI69"/>
      <c r="DJ69" s="569"/>
      <c r="DK69"/>
      <c r="DL69" s="569"/>
      <c r="DM69"/>
      <c r="DN69" s="569"/>
      <c r="DO69"/>
      <c r="DP69" s="569"/>
      <c r="DQ69"/>
      <c r="DR69" s="569"/>
      <c r="DS69"/>
      <c r="DT69" s="569"/>
      <c r="DV69" s="569"/>
      <c r="DX69" s="569"/>
      <c r="DZ69" s="569"/>
      <c r="EB69" s="569"/>
      <c r="EC69"/>
      <c r="ED69" s="569"/>
      <c r="EE69"/>
      <c r="EF69" s="569"/>
      <c r="EG69"/>
      <c r="EH69" s="569"/>
      <c r="EI69"/>
      <c r="EJ69" s="569"/>
      <c r="EK69"/>
      <c r="EL69" s="569"/>
      <c r="EM69"/>
      <c r="EN69" s="569"/>
      <c r="EP69" s="569"/>
      <c r="ER69" s="569"/>
      <c r="ET69" s="569"/>
      <c r="EV69" s="569"/>
      <c r="EW69"/>
      <c r="EX69" s="569"/>
      <c r="EY69"/>
      <c r="EZ69" s="569"/>
      <c r="FA69"/>
      <c r="FB69" s="569"/>
      <c r="FC69"/>
      <c r="FD69" s="569"/>
      <c r="FE69"/>
      <c r="FF69" s="569"/>
      <c r="FG69" s="256"/>
      <c r="FH69" s="599"/>
      <c r="FI69" s="651">
        <f>COUNT(D69:FF69)</f>
        <v>0</v>
      </c>
    </row>
    <row r="70" spans="1:165" ht="60.75" customHeight="1" thickBot="1" x14ac:dyDescent="0.3">
      <c r="A70" s="564" t="s">
        <v>1399</v>
      </c>
      <c r="B70" s="641" t="s">
        <v>1402</v>
      </c>
      <c r="C70" s="626"/>
      <c r="D70" s="569"/>
      <c r="F70" s="569"/>
      <c r="H70" s="569"/>
      <c r="J70" s="569"/>
      <c r="L70" s="569"/>
      <c r="M70"/>
      <c r="N70" s="569"/>
      <c r="O70"/>
      <c r="P70" s="569"/>
      <c r="Q70"/>
      <c r="R70" s="569"/>
      <c r="S70"/>
      <c r="T70" s="569"/>
      <c r="U70"/>
      <c r="V70" s="569"/>
      <c r="W70"/>
      <c r="X70" s="569"/>
      <c r="Z70" s="569"/>
      <c r="AB70" s="569"/>
      <c r="AD70" s="569"/>
      <c r="AF70" s="569"/>
      <c r="AG70"/>
      <c r="AH70" s="569"/>
      <c r="AI70"/>
      <c r="AJ70" s="569"/>
      <c r="AK70"/>
      <c r="AL70" s="569"/>
      <c r="AM70"/>
      <c r="AN70" s="569"/>
      <c r="AO70"/>
      <c r="AP70" s="569"/>
      <c r="AQ70"/>
      <c r="AR70" s="569"/>
      <c r="AT70" s="569"/>
      <c r="AV70" s="569"/>
      <c r="AX70" s="569"/>
      <c r="AZ70" s="569"/>
      <c r="BA70"/>
      <c r="BB70" s="569"/>
      <c r="BC70"/>
      <c r="BD70" s="569"/>
      <c r="BE70"/>
      <c r="BF70" s="569"/>
      <c r="BG70"/>
      <c r="BH70" s="569"/>
      <c r="BI70"/>
      <c r="BJ70" s="569"/>
      <c r="BK70"/>
      <c r="BL70" s="569"/>
      <c r="BN70" s="569"/>
      <c r="BP70" s="569"/>
      <c r="BR70" s="569"/>
      <c r="BT70" s="569"/>
      <c r="BU70"/>
      <c r="BV70" s="569"/>
      <c r="BW70"/>
      <c r="BX70" s="569"/>
      <c r="BY70"/>
      <c r="BZ70" s="569"/>
      <c r="CA70"/>
      <c r="CB70" s="569"/>
      <c r="CC70"/>
      <c r="CD70" s="569"/>
      <c r="CE70"/>
      <c r="CF70" s="569"/>
      <c r="CH70" s="569"/>
      <c r="CJ70" s="569"/>
      <c r="CL70" s="569"/>
      <c r="CN70" s="569"/>
      <c r="CO70"/>
      <c r="CP70" s="569"/>
      <c r="CQ70"/>
      <c r="CR70" s="569"/>
      <c r="CS70"/>
      <c r="CT70" s="569"/>
      <c r="CU70"/>
      <c r="CV70" s="569"/>
      <c r="CW70"/>
      <c r="CX70" s="569"/>
      <c r="CY70"/>
      <c r="CZ70" s="569"/>
      <c r="DB70" s="569"/>
      <c r="DD70" s="569"/>
      <c r="DF70" s="569"/>
      <c r="DH70" s="569"/>
      <c r="DI70"/>
      <c r="DJ70" s="569"/>
      <c r="DK70"/>
      <c r="DL70" s="569"/>
      <c r="DM70"/>
      <c r="DN70" s="569"/>
      <c r="DO70"/>
      <c r="DP70" s="569"/>
      <c r="DQ70"/>
      <c r="DR70" s="569"/>
      <c r="DS70"/>
      <c r="DT70" s="569"/>
      <c r="DV70" s="569"/>
      <c r="DX70" s="569"/>
      <c r="DZ70" s="569"/>
      <c r="EB70" s="569"/>
      <c r="EC70"/>
      <c r="ED70" s="569"/>
      <c r="EE70"/>
      <c r="EF70" s="569"/>
      <c r="EG70"/>
      <c r="EH70" s="569"/>
      <c r="EI70"/>
      <c r="EJ70" s="569"/>
      <c r="EK70"/>
      <c r="EL70" s="569"/>
      <c r="EM70"/>
      <c r="EN70" s="569"/>
      <c r="EP70" s="569"/>
      <c r="ER70" s="569"/>
      <c r="ET70" s="569"/>
      <c r="EV70" s="569"/>
      <c r="EW70"/>
      <c r="EX70" s="569"/>
      <c r="EY70"/>
      <c r="EZ70" s="569"/>
      <c r="FA70"/>
      <c r="FB70" s="569"/>
      <c r="FC70"/>
      <c r="FD70" s="569"/>
      <c r="FE70"/>
      <c r="FF70" s="569"/>
      <c r="FG70" s="256"/>
      <c r="FH70" s="599"/>
      <c r="FI70" s="651">
        <f>COUNT(D70:FF70)</f>
        <v>0</v>
      </c>
    </row>
    <row r="71" spans="1:165" ht="30.75" customHeight="1" x14ac:dyDescent="0.25">
      <c r="A71" s="560" t="s">
        <v>27</v>
      </c>
      <c r="B71" s="144" t="s">
        <v>1394</v>
      </c>
      <c r="C71" s="626"/>
      <c r="FG71" s="256"/>
      <c r="FH71" s="599"/>
    </row>
    <row r="72" spans="1:165" ht="46.15" customHeight="1" thickBot="1" x14ac:dyDescent="0.3">
      <c r="A72" s="572" t="s">
        <v>64</v>
      </c>
      <c r="B72" s="570" t="s">
        <v>1393</v>
      </c>
      <c r="C72" s="626"/>
      <c r="FG72" s="256"/>
      <c r="FH72" s="599"/>
    </row>
    <row r="73" spans="1:165" ht="36.75" customHeight="1" thickBot="1" x14ac:dyDescent="0.3">
      <c r="A73" s="564"/>
      <c r="B73" s="647" t="s">
        <v>1217</v>
      </c>
      <c r="C73" s="647"/>
      <c r="D73" s="642"/>
      <c r="E73" s="644"/>
      <c r="F73" s="642"/>
      <c r="G73" s="644"/>
      <c r="H73" s="642"/>
      <c r="I73" s="644"/>
      <c r="J73" s="642"/>
      <c r="K73" s="644"/>
      <c r="L73" s="642"/>
      <c r="M73" s="644"/>
      <c r="N73" s="642"/>
      <c r="O73" s="644"/>
      <c r="P73" s="642"/>
      <c r="Q73" s="644"/>
      <c r="R73" s="642"/>
      <c r="S73" s="644"/>
      <c r="T73" s="642"/>
      <c r="U73" s="644"/>
      <c r="V73" s="642"/>
      <c r="W73" s="644"/>
      <c r="X73" s="642"/>
      <c r="Y73" s="644"/>
      <c r="Z73" s="642"/>
      <c r="AA73" s="644"/>
      <c r="AB73" s="642"/>
      <c r="AC73" s="644"/>
      <c r="AD73" s="642"/>
      <c r="AE73" s="644"/>
      <c r="AF73" s="642"/>
      <c r="AG73" s="644"/>
      <c r="AH73" s="642"/>
      <c r="AI73" s="644"/>
      <c r="AJ73" s="642"/>
      <c r="AK73" s="644"/>
      <c r="AL73" s="642"/>
      <c r="AM73" s="644"/>
      <c r="AN73" s="642"/>
      <c r="AO73" s="644"/>
      <c r="AP73" s="642"/>
      <c r="AQ73" s="644"/>
      <c r="AR73" s="642"/>
      <c r="AS73" s="644"/>
      <c r="AT73" s="642"/>
      <c r="AU73" s="644"/>
      <c r="AV73" s="642"/>
      <c r="AW73" s="644"/>
      <c r="AX73" s="642"/>
      <c r="AY73" s="644"/>
      <c r="AZ73" s="642"/>
      <c r="BA73" s="644"/>
      <c r="BB73" s="642"/>
      <c r="BC73" s="644"/>
      <c r="BD73" s="642"/>
      <c r="BE73" s="644"/>
      <c r="BF73" s="642"/>
      <c r="BG73" s="644"/>
      <c r="BH73" s="642"/>
      <c r="BI73" s="644"/>
      <c r="BJ73" s="642"/>
      <c r="BK73" s="644"/>
      <c r="BL73" s="642"/>
      <c r="BM73" s="644"/>
      <c r="BN73" s="642"/>
      <c r="BO73" s="644"/>
      <c r="BP73" s="642"/>
      <c r="BQ73" s="644"/>
      <c r="BR73" s="642"/>
      <c r="BS73" s="644"/>
      <c r="BT73" s="642"/>
      <c r="BU73" s="644"/>
      <c r="BV73" s="642"/>
      <c r="BW73" s="644"/>
      <c r="BX73" s="642"/>
      <c r="BY73" s="644"/>
      <c r="BZ73" s="642"/>
      <c r="CA73" s="644"/>
      <c r="CB73" s="642"/>
      <c r="CC73" s="644"/>
      <c r="CD73" s="642"/>
      <c r="CE73" s="644"/>
      <c r="CF73" s="642"/>
      <c r="CG73" s="644"/>
      <c r="CH73" s="642"/>
      <c r="CI73" s="644"/>
      <c r="CJ73" s="642"/>
      <c r="CK73" s="644"/>
      <c r="CL73" s="642"/>
      <c r="CM73" s="644"/>
      <c r="CN73" s="642"/>
      <c r="CO73" s="644"/>
      <c r="CP73" s="642"/>
      <c r="CQ73" s="644"/>
      <c r="CR73" s="642"/>
      <c r="CS73" s="644"/>
      <c r="CT73" s="642"/>
      <c r="CU73" s="644"/>
      <c r="CV73" s="642"/>
      <c r="CW73" s="644"/>
      <c r="CX73" s="642"/>
      <c r="CY73" s="644"/>
      <c r="CZ73" s="642"/>
      <c r="DA73" s="644"/>
      <c r="DB73" s="642"/>
      <c r="DC73" s="644"/>
      <c r="DD73" s="642"/>
      <c r="DE73" s="644"/>
      <c r="DF73" s="642"/>
      <c r="DG73" s="644"/>
      <c r="DH73" s="642"/>
      <c r="DI73" s="644"/>
      <c r="DJ73" s="642"/>
      <c r="DK73" s="644"/>
      <c r="DL73" s="642"/>
      <c r="DM73" s="644"/>
      <c r="DN73" s="642"/>
      <c r="DO73" s="644"/>
      <c r="DP73" s="642"/>
      <c r="DQ73" s="644"/>
      <c r="DR73" s="642"/>
      <c r="DS73" s="644"/>
      <c r="DT73" s="642"/>
      <c r="DU73" s="644"/>
      <c r="DV73" s="642"/>
      <c r="DW73" s="644"/>
      <c r="DX73" s="642"/>
      <c r="DY73" s="644"/>
      <c r="DZ73" s="642"/>
      <c r="EA73" s="644"/>
      <c r="EB73" s="642"/>
      <c r="EC73" s="644"/>
      <c r="ED73" s="642"/>
      <c r="EE73" s="644"/>
      <c r="EF73" s="642"/>
      <c r="EG73" s="644"/>
      <c r="EH73" s="642"/>
      <c r="EI73" s="644"/>
      <c r="EJ73" s="642"/>
      <c r="EK73" s="644"/>
      <c r="EL73" s="642"/>
      <c r="EM73" s="644"/>
      <c r="EN73" s="642"/>
      <c r="EO73" s="644"/>
      <c r="EP73" s="642"/>
      <c r="EQ73" s="644"/>
      <c r="ER73" s="642"/>
      <c r="ES73" s="644"/>
      <c r="ET73" s="642"/>
      <c r="EU73" s="644"/>
      <c r="EV73" s="642"/>
      <c r="EW73" s="644"/>
      <c r="EX73" s="642"/>
      <c r="EY73" s="644"/>
      <c r="EZ73" s="642"/>
      <c r="FA73" s="644"/>
      <c r="FB73" s="642"/>
      <c r="FC73" s="644"/>
      <c r="FD73" s="642"/>
      <c r="FE73" s="644"/>
      <c r="FF73" s="642"/>
      <c r="FG73" s="645"/>
      <c r="FH73" s="646"/>
      <c r="FI73" s="651">
        <f>COUNTIF(D73:FF73,"*")</f>
        <v>0</v>
      </c>
    </row>
    <row r="74" spans="1:165" ht="36.75" customHeight="1" thickBot="1" x14ac:dyDescent="0.3">
      <c r="A74" s="564"/>
      <c r="B74" s="647" t="s">
        <v>530</v>
      </c>
      <c r="C74" s="647"/>
      <c r="D74" s="642"/>
      <c r="E74" s="644"/>
      <c r="F74" s="642"/>
      <c r="G74" s="644"/>
      <c r="H74" s="642"/>
      <c r="I74" s="644"/>
      <c r="J74" s="642"/>
      <c r="K74" s="644"/>
      <c r="L74" s="642"/>
      <c r="M74" s="644"/>
      <c r="N74" s="642"/>
      <c r="O74" s="644"/>
      <c r="P74" s="642"/>
      <c r="Q74" s="644"/>
      <c r="R74" s="642"/>
      <c r="S74" s="644"/>
      <c r="T74" s="642"/>
      <c r="U74" s="644"/>
      <c r="V74" s="642"/>
      <c r="W74" s="644"/>
      <c r="X74" s="642"/>
      <c r="Y74" s="644"/>
      <c r="Z74" s="642"/>
      <c r="AA74" s="644"/>
      <c r="AB74" s="642"/>
      <c r="AC74" s="644"/>
      <c r="AD74" s="642"/>
      <c r="AE74" s="644"/>
      <c r="AF74" s="642"/>
      <c r="AG74" s="644"/>
      <c r="AH74" s="642"/>
      <c r="AI74" s="644"/>
      <c r="AJ74" s="642"/>
      <c r="AK74" s="644"/>
      <c r="AL74" s="642"/>
      <c r="AM74" s="644"/>
      <c r="AN74" s="642"/>
      <c r="AO74" s="644"/>
      <c r="AP74" s="642"/>
      <c r="AQ74" s="644"/>
      <c r="AR74" s="642"/>
      <c r="AS74" s="644"/>
      <c r="AT74" s="642"/>
      <c r="AU74" s="644"/>
      <c r="AV74" s="642"/>
      <c r="AW74" s="644"/>
      <c r="AX74" s="642"/>
      <c r="AY74" s="644"/>
      <c r="AZ74" s="642"/>
      <c r="BA74" s="644"/>
      <c r="BB74" s="642"/>
      <c r="BC74" s="644"/>
      <c r="BD74" s="642"/>
      <c r="BE74" s="644"/>
      <c r="BF74" s="642"/>
      <c r="BG74" s="644"/>
      <c r="BH74" s="642"/>
      <c r="BI74" s="644"/>
      <c r="BJ74" s="642"/>
      <c r="BK74" s="644"/>
      <c r="BL74" s="642"/>
      <c r="BM74" s="644"/>
      <c r="BN74" s="642"/>
      <c r="BO74" s="644"/>
      <c r="BP74" s="642"/>
      <c r="BQ74" s="644"/>
      <c r="BR74" s="642"/>
      <c r="BS74" s="644"/>
      <c r="BT74" s="642"/>
      <c r="BU74" s="644"/>
      <c r="BV74" s="642"/>
      <c r="BW74" s="644"/>
      <c r="BX74" s="642"/>
      <c r="BY74" s="644"/>
      <c r="BZ74" s="642"/>
      <c r="CA74" s="644"/>
      <c r="CB74" s="642"/>
      <c r="CC74" s="644"/>
      <c r="CD74" s="642"/>
      <c r="CE74" s="644"/>
      <c r="CF74" s="642"/>
      <c r="CG74" s="644"/>
      <c r="CH74" s="642"/>
      <c r="CI74" s="644"/>
      <c r="CJ74" s="642"/>
      <c r="CK74" s="644"/>
      <c r="CL74" s="642"/>
      <c r="CM74" s="644"/>
      <c r="CN74" s="642"/>
      <c r="CO74" s="644"/>
      <c r="CP74" s="642"/>
      <c r="CQ74" s="644"/>
      <c r="CR74" s="642"/>
      <c r="CS74" s="644"/>
      <c r="CT74" s="642"/>
      <c r="CU74" s="644"/>
      <c r="CV74" s="642"/>
      <c r="CW74" s="644"/>
      <c r="CX74" s="642"/>
      <c r="CY74" s="644"/>
      <c r="CZ74" s="642"/>
      <c r="DA74" s="644"/>
      <c r="DB74" s="642"/>
      <c r="DC74" s="644"/>
      <c r="DD74" s="642"/>
      <c r="DE74" s="644"/>
      <c r="DF74" s="642"/>
      <c r="DG74" s="644"/>
      <c r="DH74" s="642"/>
      <c r="DI74" s="644"/>
      <c r="DJ74" s="642"/>
      <c r="DK74" s="644"/>
      <c r="DL74" s="642"/>
      <c r="DM74" s="644"/>
      <c r="DN74" s="642"/>
      <c r="DO74" s="644"/>
      <c r="DP74" s="642"/>
      <c r="DQ74" s="644"/>
      <c r="DR74" s="642"/>
      <c r="DS74" s="644"/>
      <c r="DT74" s="642"/>
      <c r="DU74" s="644"/>
      <c r="DV74" s="642"/>
      <c r="DW74" s="644"/>
      <c r="DX74" s="642"/>
      <c r="DY74" s="644"/>
      <c r="DZ74" s="642"/>
      <c r="EA74" s="644"/>
      <c r="EB74" s="642"/>
      <c r="EC74" s="644"/>
      <c r="ED74" s="642"/>
      <c r="EE74" s="644"/>
      <c r="EF74" s="642"/>
      <c r="EG74" s="644"/>
      <c r="EH74" s="642"/>
      <c r="EI74" s="644"/>
      <c r="EJ74" s="642"/>
      <c r="EK74" s="644"/>
      <c r="EL74" s="642"/>
      <c r="EM74" s="644"/>
      <c r="EN74" s="642"/>
      <c r="EO74" s="644"/>
      <c r="EP74" s="642"/>
      <c r="EQ74" s="644"/>
      <c r="ER74" s="642"/>
      <c r="ES74" s="644"/>
      <c r="ET74" s="642"/>
      <c r="EU74" s="644"/>
      <c r="EV74" s="642"/>
      <c r="EW74" s="644"/>
      <c r="EX74" s="642"/>
      <c r="EY74" s="644"/>
      <c r="EZ74" s="642"/>
      <c r="FA74" s="644"/>
      <c r="FB74" s="642"/>
      <c r="FC74" s="644"/>
      <c r="FD74" s="642"/>
      <c r="FE74" s="644"/>
      <c r="FF74" s="642"/>
      <c r="FG74" s="645"/>
      <c r="FH74" s="646"/>
      <c r="FI74" s="651">
        <f>COUNTIF(D74:FF74,"*")</f>
        <v>0</v>
      </c>
    </row>
    <row r="75" spans="1:165" ht="36.75" customHeight="1" thickBot="1" x14ac:dyDescent="0.3">
      <c r="A75" s="564"/>
      <c r="B75" s="647" t="s">
        <v>512</v>
      </c>
      <c r="C75" s="647"/>
      <c r="D75" s="642"/>
      <c r="E75" s="644"/>
      <c r="F75" s="642"/>
      <c r="G75" s="644"/>
      <c r="H75" s="642"/>
      <c r="I75" s="644"/>
      <c r="J75" s="642"/>
      <c r="K75" s="644"/>
      <c r="L75" s="642"/>
      <c r="M75" s="644"/>
      <c r="N75" s="642"/>
      <c r="O75" s="644"/>
      <c r="P75" s="642"/>
      <c r="Q75" s="644"/>
      <c r="R75" s="642"/>
      <c r="S75" s="644"/>
      <c r="T75" s="642"/>
      <c r="U75" s="644"/>
      <c r="V75" s="642"/>
      <c r="W75" s="644"/>
      <c r="X75" s="642"/>
      <c r="Y75" s="644"/>
      <c r="Z75" s="642"/>
      <c r="AA75" s="644"/>
      <c r="AB75" s="642"/>
      <c r="AC75" s="644"/>
      <c r="AD75" s="642"/>
      <c r="AE75" s="644"/>
      <c r="AF75" s="642"/>
      <c r="AG75" s="644"/>
      <c r="AH75" s="642"/>
      <c r="AI75" s="644"/>
      <c r="AJ75" s="642"/>
      <c r="AK75" s="644"/>
      <c r="AL75" s="642"/>
      <c r="AM75" s="644"/>
      <c r="AN75" s="642"/>
      <c r="AO75" s="644"/>
      <c r="AP75" s="642"/>
      <c r="AQ75" s="644"/>
      <c r="AR75" s="642"/>
      <c r="AS75" s="644"/>
      <c r="AT75" s="642"/>
      <c r="AU75" s="644"/>
      <c r="AV75" s="642"/>
      <c r="AW75" s="644"/>
      <c r="AX75" s="642"/>
      <c r="AY75" s="644"/>
      <c r="AZ75" s="642"/>
      <c r="BA75" s="644"/>
      <c r="BB75" s="642"/>
      <c r="BC75" s="644"/>
      <c r="BD75" s="642"/>
      <c r="BE75" s="644"/>
      <c r="BF75" s="642"/>
      <c r="BG75" s="644"/>
      <c r="BH75" s="642"/>
      <c r="BI75" s="644"/>
      <c r="BJ75" s="642"/>
      <c r="BK75" s="644"/>
      <c r="BL75" s="642"/>
      <c r="BM75" s="644"/>
      <c r="BN75" s="642"/>
      <c r="BO75" s="644"/>
      <c r="BP75" s="642"/>
      <c r="BQ75" s="644"/>
      <c r="BR75" s="642"/>
      <c r="BS75" s="644"/>
      <c r="BT75" s="642"/>
      <c r="BU75" s="644"/>
      <c r="BV75" s="642"/>
      <c r="BW75" s="644"/>
      <c r="BX75" s="642"/>
      <c r="BY75" s="644"/>
      <c r="BZ75" s="642"/>
      <c r="CA75" s="644"/>
      <c r="CB75" s="642"/>
      <c r="CC75" s="644"/>
      <c r="CD75" s="642"/>
      <c r="CE75" s="644"/>
      <c r="CF75" s="642"/>
      <c r="CG75" s="644"/>
      <c r="CH75" s="642"/>
      <c r="CI75" s="644"/>
      <c r="CJ75" s="642"/>
      <c r="CK75" s="644"/>
      <c r="CL75" s="642"/>
      <c r="CM75" s="644"/>
      <c r="CN75" s="642"/>
      <c r="CO75" s="644"/>
      <c r="CP75" s="642"/>
      <c r="CQ75" s="644"/>
      <c r="CR75" s="642"/>
      <c r="CS75" s="644"/>
      <c r="CT75" s="642"/>
      <c r="CU75" s="644"/>
      <c r="CV75" s="642"/>
      <c r="CW75" s="644"/>
      <c r="CX75" s="642"/>
      <c r="CY75" s="644"/>
      <c r="CZ75" s="642"/>
      <c r="DA75" s="644"/>
      <c r="DB75" s="642"/>
      <c r="DC75" s="644"/>
      <c r="DD75" s="642"/>
      <c r="DE75" s="644"/>
      <c r="DF75" s="642"/>
      <c r="DG75" s="644"/>
      <c r="DH75" s="642"/>
      <c r="DI75" s="644"/>
      <c r="DJ75" s="642"/>
      <c r="DK75" s="644"/>
      <c r="DL75" s="642"/>
      <c r="DM75" s="644"/>
      <c r="DN75" s="642"/>
      <c r="DO75" s="644"/>
      <c r="DP75" s="642"/>
      <c r="DQ75" s="644"/>
      <c r="DR75" s="642"/>
      <c r="DS75" s="644"/>
      <c r="DT75" s="642"/>
      <c r="DU75" s="644"/>
      <c r="DV75" s="642"/>
      <c r="DW75" s="644"/>
      <c r="DX75" s="642"/>
      <c r="DY75" s="644"/>
      <c r="DZ75" s="642"/>
      <c r="EA75" s="644"/>
      <c r="EB75" s="642"/>
      <c r="EC75" s="644"/>
      <c r="ED75" s="642"/>
      <c r="EE75" s="644"/>
      <c r="EF75" s="642"/>
      <c r="EG75" s="644"/>
      <c r="EH75" s="642"/>
      <c r="EI75" s="644"/>
      <c r="EJ75" s="642"/>
      <c r="EK75" s="644"/>
      <c r="EL75" s="642"/>
      <c r="EM75" s="644"/>
      <c r="EN75" s="642"/>
      <c r="EO75" s="644"/>
      <c r="EP75" s="642"/>
      <c r="EQ75" s="644"/>
      <c r="ER75" s="642"/>
      <c r="ES75" s="644"/>
      <c r="ET75" s="642"/>
      <c r="EU75" s="644"/>
      <c r="EV75" s="642"/>
      <c r="EW75" s="644"/>
      <c r="EX75" s="642"/>
      <c r="EY75" s="644"/>
      <c r="EZ75" s="642"/>
      <c r="FA75" s="644"/>
      <c r="FB75" s="642"/>
      <c r="FC75" s="644"/>
      <c r="FD75" s="642"/>
      <c r="FE75" s="644"/>
      <c r="FF75" s="642"/>
      <c r="FG75" s="645"/>
      <c r="FH75" s="646"/>
      <c r="FI75" s="651">
        <f>COUNTIF(D75:FF75,"*")</f>
        <v>0</v>
      </c>
    </row>
    <row r="76" spans="1:165" ht="36.75" customHeight="1" thickBot="1" x14ac:dyDescent="0.3">
      <c r="A76" s="564"/>
      <c r="B76" s="647" t="s">
        <v>514</v>
      </c>
      <c r="C76" s="647"/>
      <c r="D76" s="642"/>
      <c r="E76" s="644"/>
      <c r="F76" s="642"/>
      <c r="G76" s="644"/>
      <c r="H76" s="642"/>
      <c r="I76" s="644"/>
      <c r="J76" s="642"/>
      <c r="K76" s="644"/>
      <c r="L76" s="642"/>
      <c r="M76" s="644"/>
      <c r="N76" s="642"/>
      <c r="O76" s="644"/>
      <c r="P76" s="642"/>
      <c r="Q76" s="644"/>
      <c r="R76" s="642"/>
      <c r="S76" s="644"/>
      <c r="T76" s="642"/>
      <c r="U76" s="644"/>
      <c r="V76" s="642"/>
      <c r="W76" s="644"/>
      <c r="X76" s="642"/>
      <c r="Y76" s="644"/>
      <c r="Z76" s="642"/>
      <c r="AA76" s="644"/>
      <c r="AB76" s="642"/>
      <c r="AC76" s="644"/>
      <c r="AD76" s="642"/>
      <c r="AE76" s="644"/>
      <c r="AF76" s="642"/>
      <c r="AG76" s="644"/>
      <c r="AH76" s="642"/>
      <c r="AI76" s="644"/>
      <c r="AJ76" s="642"/>
      <c r="AK76" s="644"/>
      <c r="AL76" s="642"/>
      <c r="AM76" s="644"/>
      <c r="AN76" s="642"/>
      <c r="AO76" s="644"/>
      <c r="AP76" s="642"/>
      <c r="AQ76" s="644"/>
      <c r="AR76" s="642"/>
      <c r="AS76" s="644"/>
      <c r="AT76" s="642"/>
      <c r="AU76" s="644"/>
      <c r="AV76" s="642"/>
      <c r="AW76" s="644"/>
      <c r="AX76" s="642"/>
      <c r="AY76" s="644"/>
      <c r="AZ76" s="642"/>
      <c r="BA76" s="644"/>
      <c r="BB76" s="642"/>
      <c r="BC76" s="644"/>
      <c r="BD76" s="642"/>
      <c r="BE76" s="644"/>
      <c r="BF76" s="642"/>
      <c r="BG76" s="644"/>
      <c r="BH76" s="642"/>
      <c r="BI76" s="644"/>
      <c r="BJ76" s="642"/>
      <c r="BK76" s="644"/>
      <c r="BL76" s="642"/>
      <c r="BM76" s="644"/>
      <c r="BN76" s="642"/>
      <c r="BO76" s="644"/>
      <c r="BP76" s="642"/>
      <c r="BQ76" s="644"/>
      <c r="BR76" s="642"/>
      <c r="BS76" s="644"/>
      <c r="BT76" s="642"/>
      <c r="BU76" s="644"/>
      <c r="BV76" s="642"/>
      <c r="BW76" s="644"/>
      <c r="BX76" s="642"/>
      <c r="BY76" s="644"/>
      <c r="BZ76" s="642"/>
      <c r="CA76" s="644"/>
      <c r="CB76" s="642"/>
      <c r="CC76" s="644"/>
      <c r="CD76" s="642"/>
      <c r="CE76" s="644"/>
      <c r="CF76" s="642"/>
      <c r="CG76" s="644"/>
      <c r="CH76" s="642"/>
      <c r="CI76" s="644"/>
      <c r="CJ76" s="642"/>
      <c r="CK76" s="644"/>
      <c r="CL76" s="642"/>
      <c r="CM76" s="644"/>
      <c r="CN76" s="642"/>
      <c r="CO76" s="644"/>
      <c r="CP76" s="642"/>
      <c r="CQ76" s="644"/>
      <c r="CR76" s="642"/>
      <c r="CS76" s="644"/>
      <c r="CT76" s="642"/>
      <c r="CU76" s="644"/>
      <c r="CV76" s="642"/>
      <c r="CW76" s="644"/>
      <c r="CX76" s="642"/>
      <c r="CY76" s="644"/>
      <c r="CZ76" s="642"/>
      <c r="DA76" s="644"/>
      <c r="DB76" s="642"/>
      <c r="DC76" s="644"/>
      <c r="DD76" s="642"/>
      <c r="DE76" s="644"/>
      <c r="DF76" s="642"/>
      <c r="DG76" s="644"/>
      <c r="DH76" s="642"/>
      <c r="DI76" s="644"/>
      <c r="DJ76" s="642"/>
      <c r="DK76" s="644"/>
      <c r="DL76" s="642"/>
      <c r="DM76" s="644"/>
      <c r="DN76" s="642"/>
      <c r="DO76" s="644"/>
      <c r="DP76" s="642"/>
      <c r="DQ76" s="644"/>
      <c r="DR76" s="642"/>
      <c r="DS76" s="644"/>
      <c r="DT76" s="642"/>
      <c r="DU76" s="644"/>
      <c r="DV76" s="642"/>
      <c r="DW76" s="644"/>
      <c r="DX76" s="642"/>
      <c r="DY76" s="644"/>
      <c r="DZ76" s="642"/>
      <c r="EA76" s="644"/>
      <c r="EB76" s="642"/>
      <c r="EC76" s="644"/>
      <c r="ED76" s="642"/>
      <c r="EE76" s="644"/>
      <c r="EF76" s="642"/>
      <c r="EG76" s="644"/>
      <c r="EH76" s="642"/>
      <c r="EI76" s="644"/>
      <c r="EJ76" s="642"/>
      <c r="EK76" s="644"/>
      <c r="EL76" s="642"/>
      <c r="EM76" s="644"/>
      <c r="EN76" s="642"/>
      <c r="EO76" s="644"/>
      <c r="EP76" s="642"/>
      <c r="EQ76" s="644"/>
      <c r="ER76" s="642"/>
      <c r="ES76" s="644"/>
      <c r="ET76" s="642"/>
      <c r="EU76" s="644"/>
      <c r="EV76" s="642"/>
      <c r="EW76" s="644"/>
      <c r="EX76" s="642"/>
      <c r="EY76" s="644"/>
      <c r="EZ76" s="642"/>
      <c r="FA76" s="644"/>
      <c r="FB76" s="642"/>
      <c r="FC76" s="644"/>
      <c r="FD76" s="642"/>
      <c r="FE76" s="644"/>
      <c r="FF76" s="642"/>
      <c r="FG76" s="645"/>
      <c r="FH76" s="646"/>
      <c r="FI76" s="651">
        <f>COUNTIF(D76:FF76,"*")</f>
        <v>0</v>
      </c>
    </row>
    <row r="77" spans="1:165" ht="36.75" customHeight="1" thickBot="1" x14ac:dyDescent="0.3">
      <c r="A77" s="564"/>
      <c r="B77" s="647" t="s">
        <v>513</v>
      </c>
      <c r="C77" s="647"/>
      <c r="D77" s="642"/>
      <c r="E77" s="644"/>
      <c r="F77" s="642"/>
      <c r="G77" s="644"/>
      <c r="H77" s="642"/>
      <c r="I77" s="644"/>
      <c r="J77" s="642"/>
      <c r="K77" s="644"/>
      <c r="L77" s="642"/>
      <c r="M77" s="644"/>
      <c r="N77" s="642"/>
      <c r="O77" s="644"/>
      <c r="P77" s="642"/>
      <c r="Q77" s="644"/>
      <c r="R77" s="642"/>
      <c r="S77" s="644"/>
      <c r="T77" s="642"/>
      <c r="U77" s="644"/>
      <c r="V77" s="642"/>
      <c r="W77" s="644"/>
      <c r="X77" s="642"/>
      <c r="Y77" s="644"/>
      <c r="Z77" s="642"/>
      <c r="AA77" s="644"/>
      <c r="AB77" s="642"/>
      <c r="AC77" s="644"/>
      <c r="AD77" s="642"/>
      <c r="AE77" s="644"/>
      <c r="AF77" s="642"/>
      <c r="AG77" s="644"/>
      <c r="AH77" s="642"/>
      <c r="AI77" s="644"/>
      <c r="AJ77" s="642"/>
      <c r="AK77" s="644"/>
      <c r="AL77" s="642"/>
      <c r="AM77" s="644"/>
      <c r="AN77" s="642"/>
      <c r="AO77" s="644"/>
      <c r="AP77" s="642"/>
      <c r="AQ77" s="644"/>
      <c r="AR77" s="642"/>
      <c r="AS77" s="644"/>
      <c r="AT77" s="642"/>
      <c r="AU77" s="644"/>
      <c r="AV77" s="642"/>
      <c r="AW77" s="644"/>
      <c r="AX77" s="642"/>
      <c r="AY77" s="644"/>
      <c r="AZ77" s="642"/>
      <c r="BA77" s="644"/>
      <c r="BB77" s="642"/>
      <c r="BC77" s="644"/>
      <c r="BD77" s="642"/>
      <c r="BE77" s="644"/>
      <c r="BF77" s="642"/>
      <c r="BG77" s="644"/>
      <c r="BH77" s="642"/>
      <c r="BI77" s="644"/>
      <c r="BJ77" s="642"/>
      <c r="BK77" s="644"/>
      <c r="BL77" s="642"/>
      <c r="BM77" s="644"/>
      <c r="BN77" s="642"/>
      <c r="BO77" s="644"/>
      <c r="BP77" s="642"/>
      <c r="BQ77" s="644"/>
      <c r="BR77" s="642"/>
      <c r="BS77" s="644"/>
      <c r="BT77" s="642"/>
      <c r="BU77" s="644"/>
      <c r="BV77" s="642"/>
      <c r="BW77" s="644"/>
      <c r="BX77" s="642"/>
      <c r="BY77" s="644"/>
      <c r="BZ77" s="642"/>
      <c r="CA77" s="644"/>
      <c r="CB77" s="642"/>
      <c r="CC77" s="644"/>
      <c r="CD77" s="642"/>
      <c r="CE77" s="644"/>
      <c r="CF77" s="642"/>
      <c r="CG77" s="644"/>
      <c r="CH77" s="642"/>
      <c r="CI77" s="644"/>
      <c r="CJ77" s="642"/>
      <c r="CK77" s="644"/>
      <c r="CL77" s="642"/>
      <c r="CM77" s="644"/>
      <c r="CN77" s="642"/>
      <c r="CO77" s="644"/>
      <c r="CP77" s="642"/>
      <c r="CQ77" s="644"/>
      <c r="CR77" s="642"/>
      <c r="CS77" s="644"/>
      <c r="CT77" s="642"/>
      <c r="CU77" s="644"/>
      <c r="CV77" s="642"/>
      <c r="CW77" s="644"/>
      <c r="CX77" s="642"/>
      <c r="CY77" s="644"/>
      <c r="CZ77" s="642"/>
      <c r="DA77" s="644"/>
      <c r="DB77" s="642"/>
      <c r="DC77" s="644"/>
      <c r="DD77" s="642"/>
      <c r="DE77" s="644"/>
      <c r="DF77" s="642"/>
      <c r="DG77" s="644"/>
      <c r="DH77" s="642"/>
      <c r="DI77" s="644"/>
      <c r="DJ77" s="642"/>
      <c r="DK77" s="644"/>
      <c r="DL77" s="642"/>
      <c r="DM77" s="644"/>
      <c r="DN77" s="642"/>
      <c r="DO77" s="644"/>
      <c r="DP77" s="642"/>
      <c r="DQ77" s="644"/>
      <c r="DR77" s="642"/>
      <c r="DS77" s="644"/>
      <c r="DT77" s="642"/>
      <c r="DU77" s="644"/>
      <c r="DV77" s="642"/>
      <c r="DW77" s="644"/>
      <c r="DX77" s="642"/>
      <c r="DY77" s="644"/>
      <c r="DZ77" s="642"/>
      <c r="EA77" s="644"/>
      <c r="EB77" s="642"/>
      <c r="EC77" s="644"/>
      <c r="ED77" s="642"/>
      <c r="EE77" s="644"/>
      <c r="EF77" s="642"/>
      <c r="EG77" s="644"/>
      <c r="EH77" s="642"/>
      <c r="EI77" s="644"/>
      <c r="EJ77" s="642"/>
      <c r="EK77" s="644"/>
      <c r="EL77" s="642"/>
      <c r="EM77" s="644"/>
      <c r="EN77" s="642"/>
      <c r="EO77" s="644"/>
      <c r="EP77" s="642"/>
      <c r="EQ77" s="644"/>
      <c r="ER77" s="642"/>
      <c r="ES77" s="644"/>
      <c r="ET77" s="642"/>
      <c r="EU77" s="644"/>
      <c r="EV77" s="642"/>
      <c r="EW77" s="644"/>
      <c r="EX77" s="642"/>
      <c r="EY77" s="644"/>
      <c r="EZ77" s="642"/>
      <c r="FA77" s="644"/>
      <c r="FB77" s="642"/>
      <c r="FC77" s="644"/>
      <c r="FD77" s="642"/>
      <c r="FE77" s="644"/>
      <c r="FF77" s="642"/>
      <c r="FG77" s="645"/>
      <c r="FH77" s="646"/>
      <c r="FI77" s="651">
        <f>COUNTIF(D77:FF77,"*")</f>
        <v>0</v>
      </c>
    </row>
    <row r="78" spans="1:165" ht="36.75" hidden="1" customHeight="1" x14ac:dyDescent="0.25">
      <c r="A78" s="564"/>
      <c r="B78" s="647"/>
      <c r="C78" s="647"/>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c r="FC78" s="6"/>
      <c r="FD78" s="6"/>
      <c r="FE78" s="6"/>
      <c r="FF78" s="6"/>
      <c r="FG78" s="645"/>
      <c r="FH78" s="646"/>
    </row>
    <row r="79" spans="1:165" ht="36.75" hidden="1" customHeight="1" thickBot="1" x14ac:dyDescent="0.3">
      <c r="A79" s="564"/>
      <c r="B79" s="812"/>
      <c r="C79" s="812"/>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c r="FC79" s="6"/>
      <c r="FD79" s="6"/>
      <c r="FE79" s="6"/>
      <c r="FF79" s="6"/>
      <c r="FG79" s="645"/>
      <c r="FH79" s="646"/>
    </row>
    <row r="80" spans="1:165" ht="36.75" customHeight="1" thickBot="1" x14ac:dyDescent="0.3">
      <c r="A80" s="564"/>
      <c r="B80" s="647" t="s">
        <v>401</v>
      </c>
      <c r="C80" s="647"/>
      <c r="D80" s="642"/>
      <c r="E80" s="644"/>
      <c r="F80" s="642"/>
      <c r="G80" s="644"/>
      <c r="H80" s="642"/>
      <c r="I80" s="644"/>
      <c r="J80" s="642"/>
      <c r="K80" s="644"/>
      <c r="L80" s="642"/>
      <c r="M80" s="644"/>
      <c r="N80" s="642"/>
      <c r="O80" s="644"/>
      <c r="P80" s="642"/>
      <c r="Q80" s="644"/>
      <c r="R80" s="642"/>
      <c r="S80" s="644"/>
      <c r="T80" s="642"/>
      <c r="U80" s="644"/>
      <c r="V80" s="642"/>
      <c r="W80" s="644"/>
      <c r="X80" s="642"/>
      <c r="Y80" s="644"/>
      <c r="Z80" s="642"/>
      <c r="AA80" s="644"/>
      <c r="AB80" s="642"/>
      <c r="AC80" s="644"/>
      <c r="AD80" s="642"/>
      <c r="AE80" s="644"/>
      <c r="AF80" s="642"/>
      <c r="AG80" s="644"/>
      <c r="AH80" s="642"/>
      <c r="AI80" s="644"/>
      <c r="AJ80" s="642"/>
      <c r="AK80" s="644"/>
      <c r="AL80" s="642"/>
      <c r="AM80" s="644"/>
      <c r="AN80" s="642"/>
      <c r="AO80" s="644"/>
      <c r="AP80" s="642"/>
      <c r="AQ80" s="644"/>
      <c r="AR80" s="642"/>
      <c r="AS80" s="644"/>
      <c r="AT80" s="642"/>
      <c r="AU80" s="644"/>
      <c r="AV80" s="642"/>
      <c r="AW80" s="644"/>
      <c r="AX80" s="642"/>
      <c r="AY80" s="644"/>
      <c r="AZ80" s="642"/>
      <c r="BA80" s="644"/>
      <c r="BB80" s="642"/>
      <c r="BC80" s="644"/>
      <c r="BD80" s="642"/>
      <c r="BE80" s="644"/>
      <c r="BF80" s="642"/>
      <c r="BG80" s="644"/>
      <c r="BH80" s="642"/>
      <c r="BI80" s="644"/>
      <c r="BJ80" s="642"/>
      <c r="BK80" s="644"/>
      <c r="BL80" s="642"/>
      <c r="BM80" s="644"/>
      <c r="BN80" s="642"/>
      <c r="BO80" s="644"/>
      <c r="BP80" s="642"/>
      <c r="BQ80" s="644"/>
      <c r="BR80" s="642"/>
      <c r="BS80" s="644"/>
      <c r="BT80" s="642"/>
      <c r="BU80" s="644"/>
      <c r="BV80" s="642"/>
      <c r="BW80" s="644"/>
      <c r="BX80" s="642"/>
      <c r="BY80" s="644"/>
      <c r="BZ80" s="642"/>
      <c r="CA80" s="644"/>
      <c r="CB80" s="642"/>
      <c r="CC80" s="644"/>
      <c r="CD80" s="642"/>
      <c r="CE80" s="644"/>
      <c r="CF80" s="642"/>
      <c r="CG80" s="644"/>
      <c r="CH80" s="642"/>
      <c r="CI80" s="644"/>
      <c r="CJ80" s="642"/>
      <c r="CK80" s="644"/>
      <c r="CL80" s="642"/>
      <c r="CM80" s="644"/>
      <c r="CN80" s="642"/>
      <c r="CO80" s="644"/>
      <c r="CP80" s="642"/>
      <c r="CQ80" s="644"/>
      <c r="CR80" s="642"/>
      <c r="CS80" s="644"/>
      <c r="CT80" s="642"/>
      <c r="CU80" s="644"/>
      <c r="CV80" s="642"/>
      <c r="CW80" s="644"/>
      <c r="CX80" s="642"/>
      <c r="CY80" s="644"/>
      <c r="CZ80" s="642"/>
      <c r="DA80" s="644"/>
      <c r="DB80" s="642"/>
      <c r="DC80" s="644"/>
      <c r="DD80" s="642"/>
      <c r="DE80" s="644"/>
      <c r="DF80" s="642"/>
      <c r="DG80" s="644"/>
      <c r="DH80" s="642"/>
      <c r="DI80" s="644"/>
      <c r="DJ80" s="642"/>
      <c r="DK80" s="644"/>
      <c r="DL80" s="642"/>
      <c r="DM80" s="644"/>
      <c r="DN80" s="642"/>
      <c r="DO80" s="644"/>
      <c r="DP80" s="642"/>
      <c r="DQ80" s="644"/>
      <c r="DR80" s="642"/>
      <c r="DS80" s="644"/>
      <c r="DT80" s="642"/>
      <c r="DU80" s="644"/>
      <c r="DV80" s="642"/>
      <c r="DW80" s="644"/>
      <c r="DX80" s="642"/>
      <c r="DY80" s="644"/>
      <c r="DZ80" s="642"/>
      <c r="EA80" s="644"/>
      <c r="EB80" s="642"/>
      <c r="EC80" s="644"/>
      <c r="ED80" s="642"/>
      <c r="EE80" s="644"/>
      <c r="EF80" s="642"/>
      <c r="EG80" s="644"/>
      <c r="EH80" s="642"/>
      <c r="EI80" s="644"/>
      <c r="EJ80" s="642"/>
      <c r="EK80" s="644"/>
      <c r="EL80" s="642"/>
      <c r="EM80" s="644"/>
      <c r="EN80" s="642"/>
      <c r="EO80" s="644"/>
      <c r="EP80" s="642"/>
      <c r="EQ80" s="644"/>
      <c r="ER80" s="642"/>
      <c r="ES80" s="644"/>
      <c r="ET80" s="642"/>
      <c r="EU80" s="644"/>
      <c r="EV80" s="642"/>
      <c r="EW80" s="644"/>
      <c r="EX80" s="642"/>
      <c r="EY80" s="644"/>
      <c r="EZ80" s="642"/>
      <c r="FA80" s="644"/>
      <c r="FB80" s="642"/>
      <c r="FC80" s="644"/>
      <c r="FD80" s="642"/>
      <c r="FE80" s="644"/>
      <c r="FF80" s="642"/>
      <c r="FG80" s="645"/>
      <c r="FH80" s="646"/>
      <c r="FI80" s="651">
        <f>COUNTIF(D80:FF80,"*")</f>
        <v>0</v>
      </c>
    </row>
    <row r="81" spans="1:165" ht="36.75" customHeight="1" thickBot="1" x14ac:dyDescent="0.3">
      <c r="A81" s="564"/>
      <c r="B81" s="647" t="s">
        <v>402</v>
      </c>
      <c r="C81" s="647"/>
      <c r="D81" s="642"/>
      <c r="E81" s="644"/>
      <c r="F81" s="642"/>
      <c r="G81" s="644"/>
      <c r="H81" s="642"/>
      <c r="I81" s="644"/>
      <c r="J81" s="642"/>
      <c r="K81" s="644"/>
      <c r="L81" s="642"/>
      <c r="M81" s="644"/>
      <c r="N81" s="642"/>
      <c r="O81" s="644"/>
      <c r="P81" s="642"/>
      <c r="Q81" s="644"/>
      <c r="R81" s="642"/>
      <c r="S81" s="644"/>
      <c r="T81" s="642"/>
      <c r="U81" s="644"/>
      <c r="V81" s="642"/>
      <c r="W81" s="644"/>
      <c r="X81" s="642"/>
      <c r="Y81" s="644"/>
      <c r="Z81" s="642"/>
      <c r="AA81" s="644"/>
      <c r="AB81" s="642"/>
      <c r="AC81" s="644"/>
      <c r="AD81" s="642"/>
      <c r="AE81" s="644"/>
      <c r="AF81" s="642"/>
      <c r="AG81" s="644"/>
      <c r="AH81" s="642"/>
      <c r="AI81" s="644"/>
      <c r="AJ81" s="642"/>
      <c r="AK81" s="644"/>
      <c r="AL81" s="642"/>
      <c r="AM81" s="644"/>
      <c r="AN81" s="642"/>
      <c r="AO81" s="644"/>
      <c r="AP81" s="642"/>
      <c r="AQ81" s="644"/>
      <c r="AR81" s="642"/>
      <c r="AS81" s="644"/>
      <c r="AT81" s="642"/>
      <c r="AU81" s="644"/>
      <c r="AV81" s="642"/>
      <c r="AW81" s="644"/>
      <c r="AX81" s="642"/>
      <c r="AY81" s="644"/>
      <c r="AZ81" s="642"/>
      <c r="BA81" s="644"/>
      <c r="BB81" s="642"/>
      <c r="BC81" s="644"/>
      <c r="BD81" s="642"/>
      <c r="BE81" s="644"/>
      <c r="BF81" s="642"/>
      <c r="BG81" s="644"/>
      <c r="BH81" s="642"/>
      <c r="BI81" s="644"/>
      <c r="BJ81" s="642"/>
      <c r="BK81" s="644"/>
      <c r="BL81" s="642"/>
      <c r="BM81" s="644"/>
      <c r="BN81" s="642"/>
      <c r="BO81" s="644"/>
      <c r="BP81" s="642"/>
      <c r="BQ81" s="644"/>
      <c r="BR81" s="642"/>
      <c r="BS81" s="644"/>
      <c r="BT81" s="642"/>
      <c r="BU81" s="644"/>
      <c r="BV81" s="642"/>
      <c r="BW81" s="644"/>
      <c r="BX81" s="642"/>
      <c r="BY81" s="644"/>
      <c r="BZ81" s="642"/>
      <c r="CA81" s="644"/>
      <c r="CB81" s="642"/>
      <c r="CC81" s="644"/>
      <c r="CD81" s="642"/>
      <c r="CE81" s="644"/>
      <c r="CF81" s="642"/>
      <c r="CG81" s="644"/>
      <c r="CH81" s="642"/>
      <c r="CI81" s="644"/>
      <c r="CJ81" s="642"/>
      <c r="CK81" s="644"/>
      <c r="CL81" s="642"/>
      <c r="CM81" s="644"/>
      <c r="CN81" s="642"/>
      <c r="CO81" s="644"/>
      <c r="CP81" s="642"/>
      <c r="CQ81" s="644"/>
      <c r="CR81" s="642"/>
      <c r="CS81" s="644"/>
      <c r="CT81" s="642"/>
      <c r="CU81" s="644"/>
      <c r="CV81" s="642"/>
      <c r="CW81" s="644"/>
      <c r="CX81" s="642"/>
      <c r="CY81" s="644"/>
      <c r="CZ81" s="642"/>
      <c r="DA81" s="644"/>
      <c r="DB81" s="642"/>
      <c r="DC81" s="644"/>
      <c r="DD81" s="642"/>
      <c r="DE81" s="644"/>
      <c r="DF81" s="642"/>
      <c r="DG81" s="644"/>
      <c r="DH81" s="642"/>
      <c r="DI81" s="644"/>
      <c r="DJ81" s="642"/>
      <c r="DK81" s="644"/>
      <c r="DL81" s="642"/>
      <c r="DM81" s="644"/>
      <c r="DN81" s="642"/>
      <c r="DO81" s="644"/>
      <c r="DP81" s="642"/>
      <c r="DQ81" s="644"/>
      <c r="DR81" s="642"/>
      <c r="DS81" s="644"/>
      <c r="DT81" s="642"/>
      <c r="DU81" s="644"/>
      <c r="DV81" s="642"/>
      <c r="DW81" s="644"/>
      <c r="DX81" s="642"/>
      <c r="DY81" s="644"/>
      <c r="DZ81" s="642"/>
      <c r="EA81" s="644"/>
      <c r="EB81" s="642"/>
      <c r="EC81" s="644"/>
      <c r="ED81" s="642"/>
      <c r="EE81" s="644"/>
      <c r="EF81" s="642"/>
      <c r="EG81" s="644"/>
      <c r="EH81" s="642"/>
      <c r="EI81" s="644"/>
      <c r="EJ81" s="642"/>
      <c r="EK81" s="644"/>
      <c r="EL81" s="642"/>
      <c r="EM81" s="644"/>
      <c r="EN81" s="642"/>
      <c r="EO81" s="644"/>
      <c r="EP81" s="642"/>
      <c r="EQ81" s="644"/>
      <c r="ER81" s="642"/>
      <c r="ES81" s="644"/>
      <c r="ET81" s="642"/>
      <c r="EU81" s="644"/>
      <c r="EV81" s="642"/>
      <c r="EW81" s="644"/>
      <c r="EX81" s="642"/>
      <c r="EY81" s="644"/>
      <c r="EZ81" s="642"/>
      <c r="FA81" s="644"/>
      <c r="FB81" s="642"/>
      <c r="FC81" s="644"/>
      <c r="FD81" s="642"/>
      <c r="FE81" s="644"/>
      <c r="FF81" s="642"/>
      <c r="FG81" s="645"/>
      <c r="FH81" s="646"/>
      <c r="FI81" s="651">
        <f>COUNTIF(D81:FF81,"*")</f>
        <v>0</v>
      </c>
    </row>
    <row r="82" spans="1:165" ht="36.75" customHeight="1" thickBot="1" x14ac:dyDescent="0.3">
      <c r="A82" s="564"/>
      <c r="B82" s="647" t="s">
        <v>403</v>
      </c>
      <c r="C82" s="647"/>
      <c r="D82" s="642"/>
      <c r="E82" s="644"/>
      <c r="F82" s="642"/>
      <c r="G82" s="644"/>
      <c r="H82" s="642"/>
      <c r="I82" s="644"/>
      <c r="J82" s="642"/>
      <c r="K82" s="644"/>
      <c r="L82" s="642"/>
      <c r="M82" s="644"/>
      <c r="N82" s="642"/>
      <c r="O82" s="644"/>
      <c r="P82" s="642"/>
      <c r="Q82" s="644"/>
      <c r="R82" s="642"/>
      <c r="S82" s="644"/>
      <c r="T82" s="642"/>
      <c r="U82" s="644"/>
      <c r="V82" s="642"/>
      <c r="W82" s="644"/>
      <c r="X82" s="642"/>
      <c r="Y82" s="644"/>
      <c r="Z82" s="642"/>
      <c r="AA82" s="644"/>
      <c r="AB82" s="642"/>
      <c r="AC82" s="644"/>
      <c r="AD82" s="642"/>
      <c r="AE82" s="644"/>
      <c r="AF82" s="642"/>
      <c r="AG82" s="644"/>
      <c r="AH82" s="642"/>
      <c r="AI82" s="644"/>
      <c r="AJ82" s="642"/>
      <c r="AK82" s="644"/>
      <c r="AL82" s="642"/>
      <c r="AM82" s="644"/>
      <c r="AN82" s="642"/>
      <c r="AO82" s="644"/>
      <c r="AP82" s="642"/>
      <c r="AQ82" s="644"/>
      <c r="AR82" s="642"/>
      <c r="AS82" s="644"/>
      <c r="AT82" s="642"/>
      <c r="AU82" s="644"/>
      <c r="AV82" s="642"/>
      <c r="AW82" s="644"/>
      <c r="AX82" s="642"/>
      <c r="AY82" s="644"/>
      <c r="AZ82" s="642"/>
      <c r="BA82" s="644"/>
      <c r="BB82" s="642"/>
      <c r="BC82" s="644"/>
      <c r="BD82" s="642"/>
      <c r="BE82" s="644"/>
      <c r="BF82" s="642"/>
      <c r="BG82" s="644"/>
      <c r="BH82" s="642"/>
      <c r="BI82" s="644"/>
      <c r="BJ82" s="642"/>
      <c r="BK82" s="644"/>
      <c r="BL82" s="642"/>
      <c r="BM82" s="644"/>
      <c r="BN82" s="642"/>
      <c r="BO82" s="644"/>
      <c r="BP82" s="642"/>
      <c r="BQ82" s="644"/>
      <c r="BR82" s="642"/>
      <c r="BS82" s="644"/>
      <c r="BT82" s="642"/>
      <c r="BU82" s="644"/>
      <c r="BV82" s="642"/>
      <c r="BW82" s="644"/>
      <c r="BX82" s="642"/>
      <c r="BY82" s="644"/>
      <c r="BZ82" s="642"/>
      <c r="CA82" s="644"/>
      <c r="CB82" s="642"/>
      <c r="CC82" s="644"/>
      <c r="CD82" s="642"/>
      <c r="CE82" s="644"/>
      <c r="CF82" s="642"/>
      <c r="CG82" s="644"/>
      <c r="CH82" s="642"/>
      <c r="CI82" s="644"/>
      <c r="CJ82" s="642"/>
      <c r="CK82" s="644"/>
      <c r="CL82" s="642"/>
      <c r="CM82" s="644"/>
      <c r="CN82" s="642"/>
      <c r="CO82" s="644"/>
      <c r="CP82" s="642"/>
      <c r="CQ82" s="644"/>
      <c r="CR82" s="642"/>
      <c r="CS82" s="644"/>
      <c r="CT82" s="642"/>
      <c r="CU82" s="644"/>
      <c r="CV82" s="642"/>
      <c r="CW82" s="644"/>
      <c r="CX82" s="642"/>
      <c r="CY82" s="644"/>
      <c r="CZ82" s="642"/>
      <c r="DA82" s="644"/>
      <c r="DB82" s="642"/>
      <c r="DC82" s="644"/>
      <c r="DD82" s="642"/>
      <c r="DE82" s="644"/>
      <c r="DF82" s="642"/>
      <c r="DG82" s="644"/>
      <c r="DH82" s="642"/>
      <c r="DI82" s="644"/>
      <c r="DJ82" s="642"/>
      <c r="DK82" s="644"/>
      <c r="DL82" s="642"/>
      <c r="DM82" s="644"/>
      <c r="DN82" s="642"/>
      <c r="DO82" s="644"/>
      <c r="DP82" s="642"/>
      <c r="DQ82" s="644"/>
      <c r="DR82" s="642"/>
      <c r="DS82" s="644"/>
      <c r="DT82" s="642"/>
      <c r="DU82" s="644"/>
      <c r="DV82" s="642"/>
      <c r="DW82" s="644"/>
      <c r="DX82" s="642"/>
      <c r="DY82" s="644"/>
      <c r="DZ82" s="642"/>
      <c r="EA82" s="644"/>
      <c r="EB82" s="642"/>
      <c r="EC82" s="644"/>
      <c r="ED82" s="642"/>
      <c r="EE82" s="644"/>
      <c r="EF82" s="642"/>
      <c r="EG82" s="644"/>
      <c r="EH82" s="642"/>
      <c r="EI82" s="644"/>
      <c r="EJ82" s="642"/>
      <c r="EK82" s="644"/>
      <c r="EL82" s="642"/>
      <c r="EM82" s="644"/>
      <c r="EN82" s="642"/>
      <c r="EO82" s="644"/>
      <c r="EP82" s="642"/>
      <c r="EQ82" s="644"/>
      <c r="ER82" s="642"/>
      <c r="ES82" s="644"/>
      <c r="ET82" s="642"/>
      <c r="EU82" s="644"/>
      <c r="EV82" s="642"/>
      <c r="EW82" s="644"/>
      <c r="EX82" s="642"/>
      <c r="EY82" s="644"/>
      <c r="EZ82" s="642"/>
      <c r="FA82" s="644"/>
      <c r="FB82" s="642"/>
      <c r="FC82" s="644"/>
      <c r="FD82" s="642"/>
      <c r="FE82" s="644"/>
      <c r="FF82" s="642"/>
      <c r="FG82" s="645"/>
      <c r="FH82" s="646"/>
      <c r="FI82" s="651">
        <f>COUNTIF(D82:FF82,"*")</f>
        <v>0</v>
      </c>
    </row>
    <row r="83" spans="1:165" ht="27.75" customHeight="1" thickBot="1" x14ac:dyDescent="0.3">
      <c r="A83" s="564"/>
      <c r="B83" s="626"/>
      <c r="C83" s="626"/>
      <c r="FG83" s="256"/>
      <c r="FH83" s="599"/>
    </row>
    <row r="84" spans="1:165" hidden="1" x14ac:dyDescent="0.25">
      <c r="A84" s="564"/>
      <c r="B84" s="628"/>
      <c r="C84" s="626"/>
      <c r="FG84" s="256"/>
      <c r="FH84" s="599"/>
    </row>
    <row r="85" spans="1:165" hidden="1" x14ac:dyDescent="0.25">
      <c r="A85" s="564"/>
      <c r="B85" s="117"/>
      <c r="C85" s="629"/>
      <c r="D85" s="571"/>
      <c r="E85" s="571"/>
      <c r="FG85" s="256"/>
      <c r="FH85" s="599"/>
    </row>
    <row r="86" spans="1:165" ht="15.75" hidden="1" thickBot="1" x14ac:dyDescent="0.3">
      <c r="A86" s="564"/>
      <c r="B86" s="775"/>
      <c r="C86" s="775"/>
      <c r="D86" s="571"/>
      <c r="E86" s="571"/>
      <c r="F86" s="571"/>
      <c r="G86" s="571"/>
      <c r="H86" s="571"/>
      <c r="I86" s="571"/>
      <c r="J86" s="571"/>
      <c r="K86" s="571"/>
      <c r="L86" s="571"/>
      <c r="M86" s="571"/>
      <c r="N86" s="571"/>
      <c r="O86" s="571"/>
      <c r="P86" s="571"/>
      <c r="Q86" s="571"/>
      <c r="R86" s="571"/>
      <c r="S86" s="571"/>
      <c r="T86" s="571"/>
      <c r="U86" s="571"/>
      <c r="V86" s="571"/>
      <c r="W86" s="571"/>
      <c r="X86" s="571"/>
      <c r="Y86" s="571"/>
      <c r="Z86" s="571"/>
      <c r="AA86" s="571"/>
      <c r="AB86" s="571"/>
      <c r="AC86" s="571"/>
      <c r="AD86" s="571"/>
      <c r="AE86" s="571"/>
      <c r="AF86" s="571"/>
      <c r="AG86" s="571"/>
      <c r="AH86" s="571"/>
      <c r="AI86" s="571"/>
      <c r="AJ86" s="571"/>
      <c r="AK86" s="571"/>
      <c r="AL86" s="571"/>
      <c r="AM86" s="571"/>
      <c r="AN86" s="571"/>
      <c r="AO86" s="571"/>
      <c r="AP86" s="571"/>
      <c r="AQ86" s="571"/>
      <c r="AR86" s="571"/>
      <c r="AS86" s="571"/>
      <c r="AT86" s="571"/>
      <c r="AU86" s="571"/>
      <c r="AV86" s="571"/>
      <c r="AW86" s="571"/>
      <c r="AX86" s="571"/>
      <c r="AY86" s="571"/>
      <c r="AZ86" s="571"/>
      <c r="BA86" s="571"/>
      <c r="BB86" s="571"/>
      <c r="BC86" s="571"/>
      <c r="BD86" s="571"/>
      <c r="BE86" s="571"/>
      <c r="BF86" s="571"/>
      <c r="BG86" s="571"/>
      <c r="BH86" s="571"/>
      <c r="BI86" s="571"/>
      <c r="BJ86" s="571"/>
      <c r="BK86" s="571"/>
      <c r="BL86" s="571"/>
      <c r="BM86" s="571"/>
      <c r="BN86" s="571"/>
      <c r="BO86" s="571"/>
      <c r="BP86" s="571"/>
      <c r="BQ86" s="571"/>
      <c r="BR86" s="571"/>
      <c r="BS86" s="571"/>
      <c r="BT86" s="571"/>
      <c r="BU86" s="571"/>
      <c r="BV86" s="571"/>
      <c r="BW86" s="571"/>
      <c r="BX86" s="571"/>
      <c r="BY86" s="571"/>
      <c r="BZ86" s="571"/>
      <c r="CA86" s="571"/>
      <c r="CB86" s="571"/>
      <c r="CC86" s="571"/>
      <c r="CD86" s="571"/>
      <c r="CE86" s="571"/>
      <c r="CF86" s="571"/>
      <c r="CG86" s="571"/>
      <c r="CH86" s="571"/>
      <c r="CI86" s="571"/>
      <c r="CJ86" s="571"/>
      <c r="CK86" s="571"/>
      <c r="CL86" s="571"/>
      <c r="CM86" s="571"/>
      <c r="CN86" s="571"/>
      <c r="CO86" s="571"/>
      <c r="CP86" s="571"/>
      <c r="CQ86" s="571"/>
      <c r="CR86" s="571"/>
      <c r="CS86" s="571"/>
      <c r="CT86" s="571"/>
      <c r="CU86" s="571"/>
      <c r="CV86" s="571"/>
      <c r="CW86" s="571"/>
      <c r="CX86" s="571"/>
      <c r="CY86" s="571"/>
      <c r="CZ86" s="571"/>
      <c r="DA86" s="571"/>
      <c r="DB86" s="571"/>
      <c r="DC86" s="571"/>
      <c r="DG86" s="571"/>
      <c r="DH86" s="571"/>
      <c r="DI86" s="571"/>
      <c r="DJ86" s="571"/>
      <c r="DK86" s="571"/>
      <c r="DL86" s="571"/>
      <c r="DM86" s="571"/>
      <c r="DN86" s="571"/>
      <c r="DO86" s="571"/>
      <c r="DP86" s="571"/>
      <c r="DQ86" s="571"/>
      <c r="DR86" s="571"/>
      <c r="DS86" s="571"/>
      <c r="DT86" s="571"/>
      <c r="DU86" s="571"/>
      <c r="DV86" s="571"/>
      <c r="DW86" s="571"/>
      <c r="DX86" s="571"/>
      <c r="DY86" s="571"/>
      <c r="DZ86" s="571"/>
      <c r="EA86" s="571"/>
      <c r="EB86" s="571"/>
      <c r="EC86" s="571"/>
      <c r="ED86" s="571"/>
      <c r="EE86" s="571"/>
      <c r="EF86" s="571"/>
      <c r="EG86" s="571"/>
      <c r="EH86" s="571"/>
      <c r="EI86" s="571"/>
      <c r="EJ86" s="571"/>
      <c r="EK86" s="571"/>
      <c r="EL86" s="571"/>
      <c r="EM86" s="571"/>
      <c r="EN86" s="571"/>
      <c r="EO86" s="571"/>
      <c r="EP86" s="571"/>
      <c r="EQ86" s="571"/>
      <c r="ER86" s="571"/>
      <c r="ES86" s="571"/>
      <c r="ET86" s="571"/>
      <c r="EU86" s="571"/>
      <c r="EV86" s="571"/>
      <c r="EW86" s="571"/>
      <c r="EX86" s="571"/>
      <c r="EY86" s="571"/>
      <c r="EZ86" s="571"/>
      <c r="FA86" s="571"/>
      <c r="FB86" s="571"/>
      <c r="FC86" s="571"/>
      <c r="FD86" s="571"/>
      <c r="FE86" s="571"/>
      <c r="FF86" s="571"/>
      <c r="FG86" s="256"/>
      <c r="FH86" s="599"/>
    </row>
    <row r="87" spans="1:165" ht="63.75" customHeight="1" thickBot="1" x14ac:dyDescent="0.3">
      <c r="A87" s="572" t="s">
        <v>65</v>
      </c>
      <c r="B87" s="775" t="s">
        <v>1406</v>
      </c>
      <c r="C87" s="775"/>
      <c r="D87" s="642"/>
      <c r="E87" s="571"/>
      <c r="F87" s="642"/>
      <c r="G87" s="571"/>
      <c r="H87" s="642"/>
      <c r="I87" s="571"/>
      <c r="J87" s="642"/>
      <c r="K87" s="571"/>
      <c r="L87" s="642"/>
      <c r="M87" s="571"/>
      <c r="N87" s="642"/>
      <c r="O87" s="571"/>
      <c r="P87" s="642"/>
      <c r="Q87" s="571"/>
      <c r="R87" s="642"/>
      <c r="S87" s="571"/>
      <c r="T87" s="642"/>
      <c r="U87" s="571"/>
      <c r="V87" s="642"/>
      <c r="W87" s="571"/>
      <c r="X87" s="642"/>
      <c r="Y87" s="571"/>
      <c r="Z87" s="642"/>
      <c r="AA87" s="571"/>
      <c r="AB87" s="642"/>
      <c r="AC87" s="571"/>
      <c r="AD87" s="642"/>
      <c r="AE87" s="571"/>
      <c r="AF87" s="642"/>
      <c r="AG87" s="571"/>
      <c r="AH87" s="642"/>
      <c r="AI87" s="571"/>
      <c r="AJ87" s="642"/>
      <c r="AK87" s="571"/>
      <c r="AL87" s="642"/>
      <c r="AM87" s="571"/>
      <c r="AN87" s="642"/>
      <c r="AO87" s="571"/>
      <c r="AP87" s="642"/>
      <c r="AQ87" s="571"/>
      <c r="AR87" s="642"/>
      <c r="AS87" s="571"/>
      <c r="AT87" s="642"/>
      <c r="AU87" s="571"/>
      <c r="AV87" s="642"/>
      <c r="AW87" s="571"/>
      <c r="AX87" s="642"/>
      <c r="AY87" s="571"/>
      <c r="AZ87" s="642"/>
      <c r="BA87" s="571"/>
      <c r="BB87" s="642"/>
      <c r="BC87" s="571"/>
      <c r="BD87" s="642"/>
      <c r="BE87" s="571"/>
      <c r="BF87" s="642"/>
      <c r="BG87" s="571"/>
      <c r="BH87" s="642"/>
      <c r="BI87" s="571"/>
      <c r="BJ87" s="642"/>
      <c r="BK87" s="571"/>
      <c r="BL87" s="642"/>
      <c r="BM87" s="571"/>
      <c r="BN87" s="642"/>
      <c r="BO87" s="571"/>
      <c r="BP87" s="642"/>
      <c r="BQ87" s="571"/>
      <c r="BR87" s="642"/>
      <c r="BS87" s="571"/>
      <c r="BT87" s="642"/>
      <c r="BU87" s="571"/>
      <c r="BV87" s="642"/>
      <c r="BW87" s="571"/>
      <c r="BX87" s="642"/>
      <c r="BY87" s="571"/>
      <c r="BZ87" s="642"/>
      <c r="CA87" s="571"/>
      <c r="CB87" s="642"/>
      <c r="CC87" s="571"/>
      <c r="CD87" s="642"/>
      <c r="CE87" s="571"/>
      <c r="CF87" s="642"/>
      <c r="CG87" s="571"/>
      <c r="CH87" s="642"/>
      <c r="CI87" s="571"/>
      <c r="CJ87" s="642"/>
      <c r="CK87" s="571"/>
      <c r="CL87" s="642"/>
      <c r="CM87" s="571"/>
      <c r="CN87" s="642"/>
      <c r="CO87" s="571"/>
      <c r="CP87" s="642"/>
      <c r="CQ87" s="571"/>
      <c r="CR87" s="642"/>
      <c r="CS87" s="571"/>
      <c r="CT87" s="642"/>
      <c r="CU87" s="571"/>
      <c r="CV87" s="642"/>
      <c r="CW87" s="571"/>
      <c r="CX87" s="642"/>
      <c r="CY87" s="571"/>
      <c r="CZ87" s="642"/>
      <c r="DA87" s="571"/>
      <c r="DB87" s="642"/>
      <c r="DC87" s="571"/>
      <c r="DD87" s="642"/>
      <c r="DE87" s="571"/>
      <c r="DF87" s="642"/>
      <c r="DG87" s="571"/>
      <c r="DH87" s="642"/>
      <c r="DI87" s="571"/>
      <c r="DJ87" s="642"/>
      <c r="DK87" s="571"/>
      <c r="DL87" s="642"/>
      <c r="DM87" s="571"/>
      <c r="DN87" s="642"/>
      <c r="DO87" s="571"/>
      <c r="DP87" s="642"/>
      <c r="DQ87" s="571"/>
      <c r="DR87" s="642"/>
      <c r="DS87" s="571"/>
      <c r="DT87" s="642"/>
      <c r="DU87" s="571"/>
      <c r="DV87" s="642"/>
      <c r="DW87" s="571"/>
      <c r="DX87" s="642"/>
      <c r="DY87" s="571"/>
      <c r="DZ87" s="642"/>
      <c r="EA87" s="571"/>
      <c r="EB87" s="642"/>
      <c r="EC87" s="571"/>
      <c r="ED87" s="642"/>
      <c r="EE87" s="571"/>
      <c r="EF87" s="642"/>
      <c r="EG87" s="571"/>
      <c r="EH87" s="642"/>
      <c r="EI87" s="571"/>
      <c r="EJ87" s="642"/>
      <c r="EK87" s="571"/>
      <c r="EL87" s="642"/>
      <c r="EM87" s="571"/>
      <c r="EN87" s="642"/>
      <c r="EO87" s="571"/>
      <c r="EP87" s="642"/>
      <c r="EQ87" s="571"/>
      <c r="ER87" s="642"/>
      <c r="ES87" s="571"/>
      <c r="ET87" s="642"/>
      <c r="EU87" s="571"/>
      <c r="EV87" s="642"/>
      <c r="EW87" s="571"/>
      <c r="EX87" s="642"/>
      <c r="EY87" s="571"/>
      <c r="EZ87" s="642"/>
      <c r="FA87" s="571"/>
      <c r="FB87" s="642"/>
      <c r="FC87" s="571"/>
      <c r="FD87" s="642"/>
      <c r="FE87" s="571"/>
      <c r="FF87" s="642"/>
      <c r="FG87" s="256"/>
      <c r="FH87" s="599"/>
      <c r="FI87" s="651">
        <f>COUNTIF(D87:FF87,"*")</f>
        <v>0</v>
      </c>
    </row>
    <row r="88" spans="1:165" x14ac:dyDescent="0.25">
      <c r="A88" s="564"/>
      <c r="B88" s="117"/>
      <c r="C88" s="629"/>
      <c r="D88" s="571"/>
      <c r="E88" s="571"/>
      <c r="FG88" s="256"/>
      <c r="FH88" s="599"/>
    </row>
    <row r="89" spans="1:165" hidden="1" x14ac:dyDescent="0.25">
      <c r="A89" s="564"/>
      <c r="B89" s="117"/>
      <c r="C89" s="629"/>
      <c r="D89" s="571"/>
      <c r="E89" s="571"/>
      <c r="FG89" s="256"/>
      <c r="FH89" s="599"/>
    </row>
    <row r="90" spans="1:165" ht="19.5" customHeight="1" thickBot="1" x14ac:dyDescent="0.3">
      <c r="A90" s="564" t="s">
        <v>28</v>
      </c>
      <c r="B90" s="643" t="s">
        <v>1403</v>
      </c>
      <c r="C90" s="405"/>
      <c r="D90" s="571"/>
      <c r="E90" s="571"/>
      <c r="F90" s="571"/>
      <c r="G90" s="571"/>
      <c r="H90" s="571"/>
      <c r="I90" s="571"/>
      <c r="J90" s="571"/>
      <c r="K90" s="571"/>
      <c r="L90" s="571"/>
      <c r="M90" s="571"/>
      <c r="N90" s="571"/>
      <c r="O90" s="571"/>
      <c r="P90" s="571"/>
      <c r="Q90" s="571"/>
      <c r="R90" s="571"/>
      <c r="S90" s="571"/>
      <c r="T90" s="571"/>
      <c r="U90" s="571"/>
      <c r="V90" s="571"/>
      <c r="W90" s="571"/>
      <c r="X90" s="571"/>
      <c r="Y90" s="571"/>
      <c r="Z90" s="571"/>
      <c r="AA90" s="571"/>
      <c r="AB90" s="571"/>
      <c r="AC90" s="571"/>
      <c r="AD90" s="571"/>
      <c r="AE90" s="571"/>
      <c r="AF90" s="571"/>
      <c r="AG90" s="571"/>
      <c r="AH90" s="571"/>
      <c r="AI90" s="571"/>
      <c r="AJ90" s="571"/>
      <c r="AK90" s="571"/>
      <c r="AL90" s="571"/>
      <c r="AM90" s="571"/>
      <c r="AN90" s="571"/>
      <c r="AO90" s="571"/>
      <c r="AP90" s="571"/>
      <c r="AQ90" s="571"/>
      <c r="AR90" s="571"/>
      <c r="AS90" s="571"/>
      <c r="AT90" s="571"/>
      <c r="AU90" s="571"/>
      <c r="AV90" s="571"/>
      <c r="AW90" s="571"/>
      <c r="AX90" s="571"/>
      <c r="AY90" s="571"/>
      <c r="AZ90" s="571"/>
      <c r="BA90" s="571"/>
      <c r="BB90" s="571"/>
      <c r="BC90" s="571"/>
      <c r="BD90" s="571"/>
      <c r="BE90" s="571"/>
      <c r="BF90" s="571"/>
      <c r="BG90" s="571"/>
      <c r="BH90" s="571"/>
      <c r="BI90" s="571"/>
      <c r="BJ90" s="571"/>
      <c r="BK90" s="571"/>
      <c r="BL90" s="571"/>
      <c r="BM90" s="571"/>
      <c r="BN90" s="571"/>
      <c r="BO90" s="571"/>
      <c r="BP90" s="571"/>
      <c r="BQ90" s="571"/>
      <c r="BR90" s="571"/>
      <c r="BS90" s="571"/>
      <c r="BT90" s="571"/>
      <c r="BU90" s="571"/>
      <c r="BV90" s="571"/>
      <c r="BW90" s="571"/>
      <c r="BX90" s="571"/>
      <c r="BY90" s="571"/>
      <c r="BZ90" s="571"/>
      <c r="CA90" s="571"/>
      <c r="CB90" s="571"/>
      <c r="CC90" s="571"/>
      <c r="CD90" s="571"/>
      <c r="CE90" s="571"/>
      <c r="CF90" s="571"/>
      <c r="CG90" s="571"/>
      <c r="CH90" s="571"/>
      <c r="CI90" s="571"/>
      <c r="CJ90" s="571"/>
      <c r="CK90" s="571"/>
      <c r="CL90" s="571"/>
      <c r="CM90" s="571"/>
      <c r="CN90" s="571"/>
      <c r="CO90" s="571"/>
      <c r="CP90" s="571"/>
      <c r="CQ90" s="571"/>
      <c r="CR90" s="571"/>
      <c r="CS90" s="571"/>
      <c r="CT90" s="571"/>
      <c r="CU90" s="571"/>
      <c r="CV90" s="571"/>
      <c r="CW90" s="571"/>
      <c r="CX90" s="571"/>
      <c r="CY90" s="571"/>
      <c r="CZ90" s="571"/>
      <c r="DA90" s="571"/>
      <c r="DB90" s="571"/>
      <c r="DC90" s="571"/>
      <c r="DG90" s="571"/>
      <c r="DH90" s="571"/>
      <c r="DI90" s="571"/>
      <c r="DJ90" s="571"/>
      <c r="DK90" s="571"/>
      <c r="DL90" s="571"/>
      <c r="DM90" s="571"/>
      <c r="DN90" s="571"/>
      <c r="DO90" s="571"/>
      <c r="DP90" s="571"/>
      <c r="DQ90" s="571"/>
      <c r="DR90" s="571"/>
      <c r="DS90" s="571"/>
      <c r="DT90" s="571"/>
      <c r="DU90" s="571"/>
      <c r="DV90" s="571"/>
      <c r="DW90" s="571"/>
      <c r="DX90" s="571"/>
      <c r="DY90" s="571"/>
      <c r="DZ90" s="571"/>
      <c r="EA90" s="571"/>
      <c r="EB90" s="571"/>
      <c r="EC90" s="571"/>
      <c r="ED90" s="571"/>
      <c r="EE90" s="571"/>
      <c r="EF90" s="571"/>
      <c r="EG90" s="571"/>
      <c r="EH90" s="571"/>
      <c r="EI90" s="571"/>
      <c r="EJ90" s="571"/>
      <c r="EK90" s="571"/>
      <c r="EL90" s="571"/>
      <c r="EM90" s="571"/>
      <c r="EN90" s="571"/>
      <c r="EO90" s="571"/>
      <c r="EP90" s="571"/>
      <c r="EQ90" s="571"/>
      <c r="ER90" s="571"/>
      <c r="ES90" s="571"/>
      <c r="ET90" s="571"/>
      <c r="EU90" s="571"/>
      <c r="EV90" s="571"/>
      <c r="EW90" s="571"/>
      <c r="EX90" s="571"/>
      <c r="EY90" s="571"/>
      <c r="EZ90" s="571"/>
      <c r="FA90" s="571"/>
      <c r="FB90" s="571"/>
      <c r="FC90" s="571"/>
      <c r="FD90" s="571"/>
      <c r="FE90" s="571"/>
      <c r="FF90" s="571"/>
      <c r="FG90" s="256"/>
      <c r="FH90" s="599"/>
    </row>
    <row r="91" spans="1:165" ht="105.75" customHeight="1" thickBot="1" x14ac:dyDescent="0.3">
      <c r="A91" s="564"/>
      <c r="B91" s="629" t="s">
        <v>1404</v>
      </c>
      <c r="C91" s="629"/>
      <c r="D91" s="642"/>
      <c r="E91"/>
      <c r="F91" s="642"/>
      <c r="G91"/>
      <c r="H91" s="642"/>
      <c r="I91"/>
      <c r="J91" s="642"/>
      <c r="K91"/>
      <c r="L91" s="642"/>
      <c r="M91"/>
      <c r="N91" s="642"/>
      <c r="O91"/>
      <c r="P91" s="642"/>
      <c r="Q91"/>
      <c r="R91" s="642"/>
      <c r="S91"/>
      <c r="T91" s="642"/>
      <c r="U91"/>
      <c r="V91" s="642"/>
      <c r="W91"/>
      <c r="X91" s="642"/>
      <c r="Y91"/>
      <c r="Z91" s="642"/>
      <c r="AA91"/>
      <c r="AB91" s="642"/>
      <c r="AC91"/>
      <c r="AD91" s="642"/>
      <c r="AE91"/>
      <c r="AF91" s="642"/>
      <c r="AG91"/>
      <c r="AH91" s="642"/>
      <c r="AI91"/>
      <c r="AJ91" s="642"/>
      <c r="AK91"/>
      <c r="AL91" s="642"/>
      <c r="AM91"/>
      <c r="AN91" s="642"/>
      <c r="AO91"/>
      <c r="AP91" s="642"/>
      <c r="AQ91"/>
      <c r="AR91" s="642"/>
      <c r="AS91"/>
      <c r="AT91" s="642"/>
      <c r="AU91"/>
      <c r="AV91" s="642"/>
      <c r="AW91"/>
      <c r="AX91" s="642"/>
      <c r="AY91"/>
      <c r="AZ91" s="642"/>
      <c r="BA91"/>
      <c r="BB91" s="642"/>
      <c r="BC91"/>
      <c r="BD91" s="642"/>
      <c r="BE91"/>
      <c r="BF91" s="642"/>
      <c r="BG91"/>
      <c r="BH91" s="642"/>
      <c r="BI91"/>
      <c r="BJ91" s="642"/>
      <c r="BK91"/>
      <c r="BL91" s="642"/>
      <c r="BM91"/>
      <c r="BN91" s="642"/>
      <c r="BO91"/>
      <c r="BP91" s="642"/>
      <c r="BQ91"/>
      <c r="BR91" s="642"/>
      <c r="BS91"/>
      <c r="BT91" s="642"/>
      <c r="BU91"/>
      <c r="BV91" s="642"/>
      <c r="BW91"/>
      <c r="BX91" s="642"/>
      <c r="BY91"/>
      <c r="BZ91" s="642"/>
      <c r="CA91"/>
      <c r="CB91" s="642"/>
      <c r="CC91"/>
      <c r="CD91" s="642"/>
      <c r="CE91"/>
      <c r="CF91" s="642"/>
      <c r="CG91"/>
      <c r="CH91" s="642"/>
      <c r="CI91"/>
      <c r="CJ91" s="642"/>
      <c r="CK91"/>
      <c r="CL91" s="642"/>
      <c r="CM91"/>
      <c r="CN91" s="642"/>
      <c r="CO91"/>
      <c r="CP91" s="642"/>
      <c r="CQ91"/>
      <c r="CR91" s="642"/>
      <c r="CS91"/>
      <c r="CT91" s="642"/>
      <c r="CU91"/>
      <c r="CV91" s="642"/>
      <c r="CW91"/>
      <c r="CX91" s="642"/>
      <c r="CY91"/>
      <c r="CZ91" s="642"/>
      <c r="DA91"/>
      <c r="DB91" s="642"/>
      <c r="DC91"/>
      <c r="DD91" s="642"/>
      <c r="DE91"/>
      <c r="DF91" s="642"/>
      <c r="DG91"/>
      <c r="DH91" s="642"/>
      <c r="DI91"/>
      <c r="DJ91" s="642"/>
      <c r="DK91"/>
      <c r="DL91" s="642"/>
      <c r="DM91"/>
      <c r="DN91" s="642"/>
      <c r="DO91"/>
      <c r="DP91" s="642"/>
      <c r="DQ91"/>
      <c r="DR91" s="642"/>
      <c r="DS91"/>
      <c r="DT91" s="642"/>
      <c r="DU91"/>
      <c r="DV91" s="642"/>
      <c r="DW91"/>
      <c r="DX91" s="642"/>
      <c r="DY91"/>
      <c r="DZ91" s="642"/>
      <c r="EA91"/>
      <c r="EB91" s="642"/>
      <c r="EC91"/>
      <c r="ED91" s="642"/>
      <c r="EE91"/>
      <c r="EF91" s="642"/>
      <c r="EG91"/>
      <c r="EH91" s="642"/>
      <c r="EI91"/>
      <c r="EJ91" s="642"/>
      <c r="EK91"/>
      <c r="EL91" s="642"/>
      <c r="EM91"/>
      <c r="EN91" s="642"/>
      <c r="EO91"/>
      <c r="EP91" s="642"/>
      <c r="EQ91"/>
      <c r="ER91" s="642"/>
      <c r="ES91"/>
      <c r="ET91" s="642"/>
      <c r="EU91"/>
      <c r="EV91" s="642"/>
      <c r="EW91"/>
      <c r="EX91" s="642"/>
      <c r="EY91"/>
      <c r="EZ91" s="642"/>
      <c r="FA91"/>
      <c r="FB91" s="642"/>
      <c r="FC91"/>
      <c r="FD91" s="642"/>
      <c r="FE91"/>
      <c r="FF91" s="642"/>
      <c r="FG91" s="256"/>
      <c r="FH91" s="599"/>
      <c r="FI91" s="651">
        <f>COUNTIF(D91:FF91,"*")</f>
        <v>0</v>
      </c>
    </row>
    <row r="92" spans="1:165" x14ac:dyDescent="0.25">
      <c r="A92" s="564"/>
      <c r="B92" s="117"/>
      <c r="C92" s="629"/>
      <c r="D92" s="571"/>
      <c r="E92" s="571"/>
      <c r="F92" s="571"/>
      <c r="G92" s="571"/>
      <c r="H92" s="571"/>
      <c r="I92" s="571"/>
      <c r="J92" s="571"/>
      <c r="K92" s="571"/>
      <c r="L92" s="571"/>
      <c r="M92" s="571"/>
      <c r="N92" s="571"/>
      <c r="O92" s="571"/>
      <c r="P92" s="571"/>
      <c r="Q92" s="571"/>
      <c r="R92" s="571"/>
      <c r="S92" s="571"/>
      <c r="T92" s="571"/>
      <c r="U92" s="571"/>
      <c r="V92" s="571"/>
      <c r="W92" s="571"/>
      <c r="X92" s="571"/>
      <c r="Y92" s="571"/>
      <c r="Z92" s="571"/>
      <c r="AA92" s="571"/>
      <c r="AB92" s="571"/>
      <c r="AC92" s="571"/>
      <c r="AD92" s="571"/>
      <c r="AE92" s="571"/>
      <c r="AF92" s="571"/>
      <c r="AG92" s="571"/>
      <c r="AH92" s="571"/>
      <c r="AI92" s="571"/>
      <c r="AJ92" s="571"/>
      <c r="AK92" s="571"/>
      <c r="AL92" s="571"/>
      <c r="AM92" s="571"/>
      <c r="AN92" s="571"/>
      <c r="AO92" s="571"/>
      <c r="AP92" s="571"/>
      <c r="AQ92" s="571"/>
      <c r="AR92" s="571"/>
      <c r="AS92" s="571"/>
      <c r="AT92" s="571"/>
      <c r="AU92" s="571"/>
      <c r="AV92" s="571"/>
      <c r="AW92" s="571"/>
      <c r="AX92" s="571"/>
      <c r="AY92" s="571"/>
      <c r="AZ92" s="571"/>
      <c r="BA92" s="571"/>
      <c r="BB92" s="571"/>
      <c r="BC92" s="571"/>
      <c r="BD92" s="571"/>
      <c r="BE92" s="571"/>
      <c r="BF92" s="571"/>
      <c r="BG92" s="571"/>
      <c r="BH92" s="571"/>
      <c r="BI92" s="571"/>
      <c r="BJ92" s="571"/>
      <c r="BK92" s="571"/>
      <c r="BL92" s="571"/>
      <c r="BM92" s="571"/>
      <c r="BN92" s="571"/>
      <c r="BO92" s="571"/>
      <c r="BP92" s="571"/>
      <c r="BQ92" s="571"/>
      <c r="BR92" s="571"/>
      <c r="BS92" s="571"/>
      <c r="BT92" s="571"/>
      <c r="BU92" s="571"/>
      <c r="BV92" s="571"/>
      <c r="BW92" s="571"/>
      <c r="BX92" s="571"/>
      <c r="BY92" s="571"/>
      <c r="BZ92" s="571"/>
      <c r="CA92" s="571"/>
      <c r="CB92" s="571"/>
      <c r="CC92" s="571"/>
      <c r="CD92" s="571"/>
      <c r="CE92" s="571"/>
      <c r="CF92" s="571"/>
      <c r="CG92" s="571"/>
      <c r="CH92" s="571"/>
      <c r="CI92" s="571"/>
      <c r="CJ92" s="571"/>
      <c r="CK92" s="571"/>
      <c r="CL92" s="571"/>
      <c r="CM92" s="571"/>
      <c r="CN92" s="571"/>
      <c r="CO92" s="571"/>
      <c r="CP92" s="571"/>
      <c r="CQ92" s="571"/>
      <c r="CR92" s="571"/>
      <c r="CS92" s="571"/>
      <c r="CT92" s="571"/>
      <c r="CU92" s="571"/>
      <c r="CV92" s="571"/>
      <c r="CW92" s="571"/>
      <c r="CX92" s="571"/>
      <c r="CY92" s="571"/>
      <c r="CZ92" s="571"/>
      <c r="DA92" s="571"/>
      <c r="DB92" s="571"/>
      <c r="DC92" s="571"/>
      <c r="DG92" s="571"/>
      <c r="DH92" s="571"/>
      <c r="DI92" s="571"/>
      <c r="DJ92" s="571"/>
      <c r="DK92" s="571"/>
      <c r="DL92" s="571"/>
      <c r="DM92" s="571"/>
      <c r="DN92" s="571"/>
      <c r="DO92" s="571"/>
      <c r="DP92" s="571"/>
      <c r="DQ92" s="571"/>
      <c r="DR92" s="571"/>
      <c r="DS92" s="571"/>
      <c r="DT92" s="571"/>
      <c r="DU92" s="571"/>
      <c r="DV92" s="571"/>
      <c r="DW92" s="571"/>
      <c r="DX92" s="571"/>
      <c r="DY92" s="571"/>
      <c r="DZ92" s="571"/>
      <c r="EA92" s="571"/>
      <c r="EB92" s="571"/>
      <c r="EC92" s="571"/>
      <c r="ED92" s="571"/>
      <c r="EE92" s="571"/>
      <c r="EF92" s="571"/>
      <c r="EG92" s="571"/>
      <c r="EH92" s="571"/>
      <c r="EI92" s="571"/>
      <c r="EJ92" s="571"/>
      <c r="EK92" s="571"/>
      <c r="EL92" s="571"/>
      <c r="EM92" s="571"/>
      <c r="EN92" s="571"/>
      <c r="EO92" s="571"/>
      <c r="EP92" s="571"/>
      <c r="EQ92" s="571"/>
      <c r="ER92" s="571"/>
      <c r="ES92" s="571"/>
      <c r="ET92" s="571"/>
      <c r="EU92" s="571"/>
      <c r="EV92" s="571"/>
      <c r="EW92" s="571"/>
      <c r="EX92" s="571"/>
      <c r="EY92" s="571"/>
      <c r="EZ92" s="571"/>
      <c r="FA92" s="571"/>
      <c r="FB92" s="571"/>
      <c r="FC92" s="571"/>
      <c r="FD92" s="571"/>
      <c r="FE92" s="571"/>
      <c r="FF92" s="571"/>
      <c r="FG92" s="256"/>
      <c r="FH92" s="599"/>
    </row>
    <row r="93" spans="1:165" ht="15.75" customHeight="1" thickBot="1" x14ac:dyDescent="0.3">
      <c r="A93" s="564"/>
      <c r="B93" s="626"/>
      <c r="C93" s="626"/>
      <c r="FG93" s="256"/>
      <c r="FH93" s="599"/>
    </row>
    <row r="94" spans="1:165" ht="32.25" customHeight="1" thickBot="1" x14ac:dyDescent="0.3">
      <c r="A94" s="564" t="s">
        <v>29</v>
      </c>
      <c r="B94" s="624" t="s">
        <v>1347</v>
      </c>
      <c r="C94" s="626"/>
      <c r="D94" s="42"/>
      <c r="E94" s="654"/>
      <c r="F94" s="42"/>
      <c r="G94" s="654"/>
      <c r="H94" s="42"/>
      <c r="I94" s="654"/>
      <c r="J94" s="42"/>
      <c r="K94" s="654"/>
      <c r="L94" s="42"/>
      <c r="M94" s="654"/>
      <c r="N94" s="42"/>
      <c r="O94" s="654"/>
      <c r="P94" s="42"/>
      <c r="Q94" s="654"/>
      <c r="R94" s="42"/>
      <c r="S94" s="654"/>
      <c r="T94" s="42"/>
      <c r="U94" s="654"/>
      <c r="V94" s="42"/>
      <c r="W94" s="654"/>
      <c r="X94" s="42"/>
      <c r="Y94" s="654"/>
      <c r="Z94" s="42"/>
      <c r="AA94" s="654"/>
      <c r="AB94" s="42"/>
      <c r="AC94" s="654"/>
      <c r="AD94" s="42"/>
      <c r="AE94" s="654"/>
      <c r="AF94" s="42"/>
      <c r="AG94" s="654"/>
      <c r="AH94" s="42"/>
      <c r="AI94" s="654"/>
      <c r="AJ94" s="42"/>
      <c r="AK94" s="654"/>
      <c r="AL94" s="42"/>
      <c r="AM94" s="654"/>
      <c r="AN94" s="42"/>
      <c r="AO94" s="654"/>
      <c r="AP94" s="42"/>
      <c r="AQ94" s="654"/>
      <c r="AR94" s="42"/>
      <c r="AS94" s="654"/>
      <c r="AT94" s="42"/>
      <c r="AU94" s="654"/>
      <c r="AV94" s="42"/>
      <c r="AW94" s="654"/>
      <c r="AX94" s="42"/>
      <c r="AY94" s="654"/>
      <c r="AZ94" s="42"/>
      <c r="BA94" s="654"/>
      <c r="BB94" s="42"/>
      <c r="BC94" s="654"/>
      <c r="BD94" s="42"/>
      <c r="BE94" s="654"/>
      <c r="BF94" s="42"/>
      <c r="BG94" s="654"/>
      <c r="BH94" s="42"/>
      <c r="BI94" s="654"/>
      <c r="BJ94" s="42"/>
      <c r="BK94" s="654"/>
      <c r="BL94" s="42"/>
      <c r="BM94" s="654"/>
      <c r="BN94" s="42"/>
      <c r="BO94" s="654"/>
      <c r="BP94" s="42"/>
      <c r="BQ94" s="654"/>
      <c r="BR94" s="42"/>
      <c r="BS94" s="654"/>
      <c r="BT94" s="42"/>
      <c r="BU94" s="654"/>
      <c r="BV94" s="42"/>
      <c r="BW94" s="654"/>
      <c r="BX94" s="42"/>
      <c r="BY94" s="654"/>
      <c r="BZ94" s="42"/>
      <c r="CA94" s="654"/>
      <c r="CB94" s="42"/>
      <c r="CC94" s="654"/>
      <c r="CD94" s="42"/>
      <c r="CE94" s="654"/>
      <c r="CF94" s="42"/>
      <c r="CG94" s="654"/>
      <c r="CH94" s="42"/>
      <c r="CI94" s="654"/>
      <c r="CJ94" s="42"/>
      <c r="CK94" s="654"/>
      <c r="CL94" s="42"/>
      <c r="CM94" s="654"/>
      <c r="CN94" s="42"/>
      <c r="CO94" s="654"/>
      <c r="CP94" s="42"/>
      <c r="CQ94" s="654"/>
      <c r="CR94" s="42"/>
      <c r="CS94" s="654"/>
      <c r="CT94" s="42"/>
      <c r="CU94" s="654"/>
      <c r="CV94" s="42"/>
      <c r="CW94" s="654"/>
      <c r="CX94" s="42"/>
      <c r="CY94" s="654"/>
      <c r="CZ94" s="42"/>
      <c r="DA94" s="654"/>
      <c r="DB94" s="42"/>
      <c r="DC94" s="654"/>
      <c r="DD94" s="42"/>
      <c r="DE94" s="654"/>
      <c r="DF94" s="42"/>
      <c r="DG94" s="654"/>
      <c r="DH94" s="42"/>
      <c r="DI94" s="654"/>
      <c r="DJ94" s="42"/>
      <c r="DK94" s="654"/>
      <c r="DL94" s="42"/>
      <c r="DM94" s="654"/>
      <c r="DN94" s="42"/>
      <c r="DO94" s="654"/>
      <c r="DP94" s="42"/>
      <c r="DQ94" s="654"/>
      <c r="DR94" s="42"/>
      <c r="DS94" s="654"/>
      <c r="DT94" s="42"/>
      <c r="DU94" s="654"/>
      <c r="DV94" s="42"/>
      <c r="DW94" s="654"/>
      <c r="DX94" s="42"/>
      <c r="DY94" s="654"/>
      <c r="DZ94" s="42"/>
      <c r="EA94" s="654"/>
      <c r="EB94" s="42"/>
      <c r="EC94" s="654"/>
      <c r="ED94" s="42"/>
      <c r="EE94" s="654"/>
      <c r="EF94" s="42"/>
      <c r="EG94" s="654"/>
      <c r="EH94" s="42"/>
      <c r="EI94" s="654"/>
      <c r="EJ94" s="42"/>
      <c r="EK94" s="654"/>
      <c r="EL94" s="42"/>
      <c r="EM94" s="654"/>
      <c r="EN94" s="42"/>
      <c r="EO94" s="654"/>
      <c r="EP94" s="42"/>
      <c r="EQ94" s="654"/>
      <c r="ER94" s="42"/>
      <c r="ES94" s="654"/>
      <c r="ET94" s="42"/>
      <c r="EU94" s="654"/>
      <c r="EV94" s="42"/>
      <c r="EW94" s="654"/>
      <c r="EX94" s="42"/>
      <c r="EY94" s="654"/>
      <c r="EZ94" s="42"/>
      <c r="FA94" s="654"/>
      <c r="FB94" s="42"/>
      <c r="FC94" s="654"/>
      <c r="FD94" s="42"/>
      <c r="FE94" s="654"/>
      <c r="FF94" s="42"/>
      <c r="FG94" s="256"/>
      <c r="FH94" s="599"/>
      <c r="FI94" s="651">
        <f>COUNT(D94:FF94)</f>
        <v>0</v>
      </c>
    </row>
    <row r="95" spans="1:165" ht="21.75" customHeight="1" thickBot="1" x14ac:dyDescent="0.3">
      <c r="A95" s="564"/>
      <c r="B95" s="626"/>
      <c r="C95" s="626"/>
      <c r="FG95" s="256"/>
      <c r="FH95" s="599"/>
    </row>
    <row r="96" spans="1:165" hidden="1" x14ac:dyDescent="0.25">
      <c r="A96" s="564"/>
      <c r="B96" s="626"/>
      <c r="C96" s="626"/>
      <c r="FG96" s="256"/>
      <c r="FH96" s="599"/>
    </row>
    <row r="97" spans="1:165" ht="15.75" hidden="1" thickBot="1" x14ac:dyDescent="0.3">
      <c r="A97" s="564"/>
      <c r="B97" s="626"/>
      <c r="C97" s="626"/>
      <c r="FG97" s="256"/>
      <c r="FH97" s="599"/>
    </row>
    <row r="98" spans="1:165" ht="51" customHeight="1" thickBot="1" x14ac:dyDescent="0.3">
      <c r="A98" s="564" t="s">
        <v>30</v>
      </c>
      <c r="B98" s="577" t="s">
        <v>1408</v>
      </c>
      <c r="C98" s="626"/>
      <c r="D98" s="568"/>
      <c r="F98" s="568"/>
      <c r="H98" s="568"/>
      <c r="J98" s="568"/>
      <c r="L98" s="568"/>
      <c r="N98" s="568"/>
      <c r="P98" s="568"/>
      <c r="R98" s="568"/>
      <c r="T98" s="568"/>
      <c r="V98" s="568"/>
      <c r="X98" s="568"/>
      <c r="Z98" s="568"/>
      <c r="AB98" s="568"/>
      <c r="AD98" s="568"/>
      <c r="AF98" s="568"/>
      <c r="AH98" s="568"/>
      <c r="AJ98" s="568"/>
      <c r="AL98" s="568"/>
      <c r="AN98" s="568"/>
      <c r="AP98" s="568"/>
      <c r="AR98" s="568"/>
      <c r="AT98" s="568"/>
      <c r="AV98" s="568"/>
      <c r="AX98" s="568"/>
      <c r="AZ98" s="568"/>
      <c r="BB98" s="568"/>
      <c r="BD98" s="568"/>
      <c r="BF98" s="568"/>
      <c r="BH98" s="568"/>
      <c r="BJ98" s="568"/>
      <c r="BL98" s="568"/>
      <c r="BN98" s="568"/>
      <c r="BP98" s="568"/>
      <c r="BR98" s="568"/>
      <c r="BT98" s="568"/>
      <c r="BV98" s="568"/>
      <c r="BX98" s="568"/>
      <c r="BZ98" s="568"/>
      <c r="CB98" s="568"/>
      <c r="CD98" s="568"/>
      <c r="CF98" s="568"/>
      <c r="CH98" s="568"/>
      <c r="CJ98" s="568"/>
      <c r="CL98" s="568"/>
      <c r="CN98" s="568"/>
      <c r="CP98" s="568"/>
      <c r="CR98" s="568"/>
      <c r="CT98" s="568"/>
      <c r="CV98" s="568"/>
      <c r="CX98" s="568"/>
      <c r="CZ98" s="568"/>
      <c r="DB98" s="568"/>
      <c r="DD98" s="568"/>
      <c r="DF98" s="568"/>
      <c r="DH98" s="568"/>
      <c r="DJ98" s="568"/>
      <c r="DL98" s="568"/>
      <c r="DN98" s="568"/>
      <c r="DP98" s="568"/>
      <c r="DR98" s="568"/>
      <c r="DT98" s="568"/>
      <c r="DV98" s="568"/>
      <c r="DX98" s="568"/>
      <c r="DZ98" s="568"/>
      <c r="EB98" s="568"/>
      <c r="ED98" s="568"/>
      <c r="EF98" s="568"/>
      <c r="EH98" s="568"/>
      <c r="EJ98" s="568"/>
      <c r="EL98" s="568"/>
      <c r="EN98" s="568"/>
      <c r="EP98" s="568"/>
      <c r="ER98" s="568"/>
      <c r="ET98" s="568"/>
      <c r="EV98" s="568"/>
      <c r="EX98" s="568"/>
      <c r="EZ98" s="568"/>
      <c r="FB98" s="568"/>
      <c r="FD98" s="568"/>
      <c r="FF98" s="568"/>
      <c r="FG98" s="256"/>
      <c r="FH98" s="599"/>
      <c r="FI98" s="651">
        <f>COUNT(D98:FF98)</f>
        <v>0</v>
      </c>
    </row>
    <row r="99" spans="1:165" ht="54.75" customHeight="1" x14ac:dyDescent="0.25">
      <c r="A99" s="564"/>
      <c r="B99" s="631" t="s">
        <v>1423</v>
      </c>
      <c r="C99" s="626"/>
      <c r="FG99" s="256"/>
      <c r="FH99" s="599"/>
    </row>
    <row r="100" spans="1:165" x14ac:dyDescent="0.25">
      <c r="A100" s="564"/>
      <c r="B100" s="626"/>
      <c r="C100" s="626"/>
      <c r="FG100" s="256"/>
      <c r="FH100" s="599"/>
    </row>
    <row r="101" spans="1:165" x14ac:dyDescent="0.25">
      <c r="A101" s="564" t="s">
        <v>1268</v>
      </c>
      <c r="B101" s="630" t="s">
        <v>1409</v>
      </c>
      <c r="C101" s="626"/>
      <c r="FG101" s="256"/>
      <c r="FH101" s="599"/>
    </row>
    <row r="102" spans="1:165" ht="15.75" thickBot="1" x14ac:dyDescent="0.3">
      <c r="A102" s="564"/>
      <c r="B102" s="626"/>
      <c r="C102" s="626"/>
      <c r="FG102" s="256"/>
      <c r="FH102" s="599"/>
    </row>
    <row r="103" spans="1:165" s="648" customFormat="1" ht="106.5" customHeight="1" thickBot="1" x14ac:dyDescent="0.3">
      <c r="A103" s="564"/>
      <c r="B103" s="647" t="s">
        <v>1410</v>
      </c>
      <c r="C103" s="647"/>
      <c r="D103" s="642"/>
      <c r="F103" s="642"/>
      <c r="H103" s="642"/>
      <c r="J103" s="642"/>
      <c r="L103" s="642"/>
      <c r="N103" s="642"/>
      <c r="P103" s="642"/>
      <c r="R103" s="642"/>
      <c r="T103" s="642"/>
      <c r="V103" s="642"/>
      <c r="X103" s="642"/>
      <c r="Z103" s="642"/>
      <c r="AB103" s="642"/>
      <c r="AD103" s="642"/>
      <c r="AF103" s="642"/>
      <c r="AH103" s="642"/>
      <c r="AJ103" s="642"/>
      <c r="AL103" s="642"/>
      <c r="AN103" s="642"/>
      <c r="AP103" s="642"/>
      <c r="AR103" s="642"/>
      <c r="AT103" s="642"/>
      <c r="AV103" s="642"/>
      <c r="AX103" s="642"/>
      <c r="AZ103" s="642"/>
      <c r="BB103" s="642"/>
      <c r="BD103" s="642"/>
      <c r="BF103" s="642"/>
      <c r="BH103" s="642"/>
      <c r="BJ103" s="642"/>
      <c r="BL103" s="642"/>
      <c r="BN103" s="642"/>
      <c r="BP103" s="642"/>
      <c r="BR103" s="642"/>
      <c r="BT103" s="642"/>
      <c r="BV103" s="642"/>
      <c r="BX103" s="642"/>
      <c r="BZ103" s="642"/>
      <c r="CB103" s="642"/>
      <c r="CD103" s="642"/>
      <c r="CF103" s="642"/>
      <c r="CH103" s="642"/>
      <c r="CJ103" s="642"/>
      <c r="CL103" s="642"/>
      <c r="CN103" s="642"/>
      <c r="CP103" s="642"/>
      <c r="CR103" s="642"/>
      <c r="CT103" s="642"/>
      <c r="CV103" s="642"/>
      <c r="CX103" s="642"/>
      <c r="CZ103" s="642"/>
      <c r="DB103" s="642"/>
      <c r="DD103" s="642"/>
      <c r="DF103" s="642"/>
      <c r="DH103" s="642"/>
      <c r="DJ103" s="642"/>
      <c r="DL103" s="642"/>
      <c r="DN103" s="642"/>
      <c r="DP103" s="642"/>
      <c r="DR103" s="642"/>
      <c r="DT103" s="642"/>
      <c r="DV103" s="642"/>
      <c r="DX103" s="642"/>
      <c r="DZ103" s="642"/>
      <c r="EB103" s="642"/>
      <c r="ED103" s="642"/>
      <c r="EF103" s="642"/>
      <c r="EH103" s="642"/>
      <c r="EJ103" s="642"/>
      <c r="EL103" s="642"/>
      <c r="EN103" s="642"/>
      <c r="EP103" s="642"/>
      <c r="ER103" s="642"/>
      <c r="ET103" s="642"/>
      <c r="EV103" s="642"/>
      <c r="EX103" s="642"/>
      <c r="EZ103" s="642"/>
      <c r="FB103" s="642"/>
      <c r="FD103" s="642"/>
      <c r="FF103" s="642"/>
      <c r="FG103" s="649"/>
      <c r="FH103" s="650"/>
      <c r="FI103" s="651">
        <f>COUNTIF(D103:FF103,"*")</f>
        <v>0</v>
      </c>
    </row>
    <row r="104" spans="1:165" s="648" customFormat="1" ht="106.5" customHeight="1" thickBot="1" x14ac:dyDescent="0.3">
      <c r="A104" s="564"/>
      <c r="B104" s="647" t="s">
        <v>1411</v>
      </c>
      <c r="C104" s="647"/>
      <c r="D104" s="642"/>
      <c r="F104" s="642"/>
      <c r="H104" s="642"/>
      <c r="J104" s="642"/>
      <c r="L104" s="642"/>
      <c r="N104" s="642"/>
      <c r="P104" s="642"/>
      <c r="R104" s="642"/>
      <c r="T104" s="642"/>
      <c r="V104" s="642"/>
      <c r="X104" s="642"/>
      <c r="Z104" s="642"/>
      <c r="AB104" s="642"/>
      <c r="AD104" s="642"/>
      <c r="AF104" s="642"/>
      <c r="AH104" s="642"/>
      <c r="AJ104" s="642"/>
      <c r="AL104" s="642"/>
      <c r="AN104" s="642"/>
      <c r="AP104" s="642"/>
      <c r="AR104" s="642"/>
      <c r="AT104" s="642"/>
      <c r="AV104" s="642"/>
      <c r="AX104" s="642"/>
      <c r="AZ104" s="642"/>
      <c r="BB104" s="642"/>
      <c r="BD104" s="642"/>
      <c r="BF104" s="642"/>
      <c r="BH104" s="642"/>
      <c r="BJ104" s="642"/>
      <c r="BL104" s="642"/>
      <c r="BN104" s="642"/>
      <c r="BP104" s="642"/>
      <c r="BR104" s="642"/>
      <c r="BT104" s="642"/>
      <c r="BV104" s="642"/>
      <c r="BX104" s="642"/>
      <c r="BZ104" s="642"/>
      <c r="CB104" s="642"/>
      <c r="CD104" s="642"/>
      <c r="CF104" s="642"/>
      <c r="CH104" s="642"/>
      <c r="CJ104" s="642"/>
      <c r="CL104" s="642"/>
      <c r="CN104" s="642"/>
      <c r="CP104" s="642"/>
      <c r="CR104" s="642"/>
      <c r="CT104" s="642"/>
      <c r="CV104" s="642"/>
      <c r="CX104" s="642"/>
      <c r="CZ104" s="642"/>
      <c r="DB104" s="642"/>
      <c r="DD104" s="642"/>
      <c r="DF104" s="642"/>
      <c r="DH104" s="642"/>
      <c r="DJ104" s="642"/>
      <c r="DL104" s="642"/>
      <c r="DN104" s="642"/>
      <c r="DP104" s="642"/>
      <c r="DR104" s="642"/>
      <c r="DT104" s="642"/>
      <c r="DV104" s="642"/>
      <c r="DX104" s="642"/>
      <c r="DZ104" s="642"/>
      <c r="EB104" s="642"/>
      <c r="ED104" s="642"/>
      <c r="EF104" s="642"/>
      <c r="EH104" s="642"/>
      <c r="EJ104" s="642"/>
      <c r="EL104" s="642"/>
      <c r="EN104" s="642"/>
      <c r="EP104" s="642"/>
      <c r="ER104" s="642"/>
      <c r="ET104" s="642"/>
      <c r="EV104" s="642"/>
      <c r="EX104" s="642"/>
      <c r="EZ104" s="642"/>
      <c r="FB104" s="642"/>
      <c r="FD104" s="642"/>
      <c r="FF104" s="642"/>
      <c r="FG104" s="649"/>
      <c r="FH104" s="650"/>
      <c r="FI104" s="651">
        <f>COUNTIF(D104:FF104,"*")</f>
        <v>0</v>
      </c>
    </row>
    <row r="105" spans="1:165" s="648" customFormat="1" ht="106.5" customHeight="1" thickBot="1" x14ac:dyDescent="0.3">
      <c r="A105" s="564"/>
      <c r="B105" s="647" t="s">
        <v>1412</v>
      </c>
      <c r="C105" s="647"/>
      <c r="D105" s="642"/>
      <c r="F105" s="642"/>
      <c r="H105" s="642"/>
      <c r="J105" s="642"/>
      <c r="L105" s="642"/>
      <c r="N105" s="642"/>
      <c r="P105" s="642"/>
      <c r="R105" s="642"/>
      <c r="T105" s="642"/>
      <c r="V105" s="642"/>
      <c r="X105" s="642"/>
      <c r="Z105" s="642"/>
      <c r="AB105" s="642"/>
      <c r="AD105" s="642"/>
      <c r="AF105" s="642"/>
      <c r="AH105" s="642"/>
      <c r="AJ105" s="642"/>
      <c r="AL105" s="642"/>
      <c r="AN105" s="642"/>
      <c r="AP105" s="642"/>
      <c r="AR105" s="642"/>
      <c r="AT105" s="642"/>
      <c r="AV105" s="642"/>
      <c r="AX105" s="642"/>
      <c r="AZ105" s="642"/>
      <c r="BB105" s="642"/>
      <c r="BD105" s="642"/>
      <c r="BF105" s="642"/>
      <c r="BH105" s="642"/>
      <c r="BJ105" s="642"/>
      <c r="BL105" s="642"/>
      <c r="BN105" s="642"/>
      <c r="BP105" s="642"/>
      <c r="BR105" s="642"/>
      <c r="BT105" s="642"/>
      <c r="BV105" s="642"/>
      <c r="BX105" s="642"/>
      <c r="BZ105" s="642"/>
      <c r="CB105" s="642"/>
      <c r="CD105" s="642"/>
      <c r="CF105" s="642"/>
      <c r="CH105" s="642"/>
      <c r="CJ105" s="642"/>
      <c r="CL105" s="642"/>
      <c r="CN105" s="642"/>
      <c r="CP105" s="642"/>
      <c r="CR105" s="642"/>
      <c r="CT105" s="642"/>
      <c r="CV105" s="642"/>
      <c r="CX105" s="642"/>
      <c r="CZ105" s="642"/>
      <c r="DB105" s="642"/>
      <c r="DD105" s="642"/>
      <c r="DF105" s="642"/>
      <c r="DH105" s="642"/>
      <c r="DJ105" s="642"/>
      <c r="DL105" s="642"/>
      <c r="DN105" s="642"/>
      <c r="DP105" s="642"/>
      <c r="DR105" s="642"/>
      <c r="DT105" s="642"/>
      <c r="DV105" s="642"/>
      <c r="DX105" s="642"/>
      <c r="DZ105" s="642"/>
      <c r="EB105" s="642"/>
      <c r="ED105" s="642"/>
      <c r="EF105" s="642"/>
      <c r="EH105" s="642"/>
      <c r="EJ105" s="642"/>
      <c r="EL105" s="642"/>
      <c r="EN105" s="642"/>
      <c r="EP105" s="642"/>
      <c r="ER105" s="642"/>
      <c r="ET105" s="642"/>
      <c r="EV105" s="642"/>
      <c r="EX105" s="642"/>
      <c r="EZ105" s="642"/>
      <c r="FB105" s="642"/>
      <c r="FD105" s="642"/>
      <c r="FF105" s="642"/>
      <c r="FG105" s="649"/>
      <c r="FH105" s="650"/>
      <c r="FI105" s="651">
        <f>COUNTIF(D105:FF105,"*")</f>
        <v>0</v>
      </c>
    </row>
    <row r="106" spans="1:165" s="648" customFormat="1" ht="106.5" customHeight="1" thickBot="1" x14ac:dyDescent="0.3">
      <c r="A106" s="564"/>
      <c r="B106" s="647" t="s">
        <v>1413</v>
      </c>
      <c r="C106" s="647"/>
      <c r="D106" s="642"/>
      <c r="F106" s="642"/>
      <c r="H106" s="642"/>
      <c r="J106" s="642"/>
      <c r="L106" s="642"/>
      <c r="N106" s="642"/>
      <c r="P106" s="642"/>
      <c r="R106" s="642"/>
      <c r="T106" s="642"/>
      <c r="V106" s="642"/>
      <c r="X106" s="642"/>
      <c r="Z106" s="642"/>
      <c r="AB106" s="642"/>
      <c r="AD106" s="642"/>
      <c r="AF106" s="642"/>
      <c r="AH106" s="642"/>
      <c r="AJ106" s="642"/>
      <c r="AL106" s="642"/>
      <c r="AN106" s="642"/>
      <c r="AP106" s="642"/>
      <c r="AR106" s="642"/>
      <c r="AT106" s="642"/>
      <c r="AV106" s="642"/>
      <c r="AX106" s="642"/>
      <c r="AZ106" s="642"/>
      <c r="BB106" s="642"/>
      <c r="BD106" s="642"/>
      <c r="BF106" s="642"/>
      <c r="BH106" s="642"/>
      <c r="BJ106" s="642"/>
      <c r="BL106" s="642"/>
      <c r="BN106" s="642"/>
      <c r="BP106" s="642"/>
      <c r="BR106" s="642"/>
      <c r="BT106" s="642"/>
      <c r="BV106" s="642"/>
      <c r="BX106" s="642"/>
      <c r="BZ106" s="642"/>
      <c r="CB106" s="642"/>
      <c r="CD106" s="642"/>
      <c r="CF106" s="642"/>
      <c r="CH106" s="642"/>
      <c r="CJ106" s="642"/>
      <c r="CL106" s="642"/>
      <c r="CN106" s="642"/>
      <c r="CP106" s="642"/>
      <c r="CR106" s="642"/>
      <c r="CT106" s="642"/>
      <c r="CV106" s="642"/>
      <c r="CX106" s="642"/>
      <c r="CZ106" s="642"/>
      <c r="DB106" s="642"/>
      <c r="DD106" s="642"/>
      <c r="DF106" s="642"/>
      <c r="DH106" s="642"/>
      <c r="DJ106" s="642"/>
      <c r="DL106" s="642"/>
      <c r="DN106" s="642"/>
      <c r="DP106" s="642"/>
      <c r="DR106" s="642"/>
      <c r="DT106" s="642"/>
      <c r="DV106" s="642"/>
      <c r="DX106" s="642"/>
      <c r="DZ106" s="642"/>
      <c r="EB106" s="642"/>
      <c r="ED106" s="642"/>
      <c r="EF106" s="642"/>
      <c r="EH106" s="642"/>
      <c r="EJ106" s="642"/>
      <c r="EL106" s="642"/>
      <c r="EN106" s="642"/>
      <c r="EP106" s="642"/>
      <c r="ER106" s="642"/>
      <c r="ET106" s="642"/>
      <c r="EV106" s="642"/>
      <c r="EX106" s="642"/>
      <c r="EZ106" s="642"/>
      <c r="FB106" s="642"/>
      <c r="FD106" s="642"/>
      <c r="FF106" s="642"/>
      <c r="FG106" s="649"/>
      <c r="FH106" s="650"/>
      <c r="FI106" s="651">
        <f>COUNTIF(D106:FF106,"*")</f>
        <v>0</v>
      </c>
    </row>
    <row r="107" spans="1:165" s="648" customFormat="1" ht="106.5" customHeight="1" thickBot="1" x14ac:dyDescent="0.3">
      <c r="A107" s="564"/>
      <c r="B107" s="647" t="s">
        <v>1414</v>
      </c>
      <c r="C107" s="647"/>
      <c r="D107" s="642"/>
      <c r="F107" s="642"/>
      <c r="H107" s="642"/>
      <c r="J107" s="642"/>
      <c r="L107" s="642"/>
      <c r="N107" s="642"/>
      <c r="P107" s="642"/>
      <c r="R107" s="642"/>
      <c r="T107" s="642"/>
      <c r="V107" s="642"/>
      <c r="X107" s="642"/>
      <c r="Z107" s="642"/>
      <c r="AB107" s="642"/>
      <c r="AD107" s="642"/>
      <c r="AF107" s="642"/>
      <c r="AH107" s="642"/>
      <c r="AJ107" s="642"/>
      <c r="AL107" s="642"/>
      <c r="AN107" s="642"/>
      <c r="AP107" s="642"/>
      <c r="AR107" s="642"/>
      <c r="AT107" s="642"/>
      <c r="AV107" s="642"/>
      <c r="AX107" s="642"/>
      <c r="AZ107" s="642"/>
      <c r="BB107" s="642"/>
      <c r="BD107" s="642"/>
      <c r="BF107" s="642"/>
      <c r="BH107" s="642"/>
      <c r="BJ107" s="642"/>
      <c r="BL107" s="642"/>
      <c r="BN107" s="642"/>
      <c r="BP107" s="642"/>
      <c r="BR107" s="642"/>
      <c r="BT107" s="642"/>
      <c r="BV107" s="642"/>
      <c r="BX107" s="642"/>
      <c r="BZ107" s="642"/>
      <c r="CB107" s="642"/>
      <c r="CD107" s="642"/>
      <c r="CF107" s="642"/>
      <c r="CH107" s="642"/>
      <c r="CJ107" s="642"/>
      <c r="CL107" s="642"/>
      <c r="CN107" s="642"/>
      <c r="CP107" s="642"/>
      <c r="CR107" s="642"/>
      <c r="CT107" s="642"/>
      <c r="CV107" s="642"/>
      <c r="CX107" s="642"/>
      <c r="CZ107" s="642"/>
      <c r="DB107" s="642"/>
      <c r="DD107" s="642"/>
      <c r="DF107" s="642"/>
      <c r="DH107" s="642"/>
      <c r="DJ107" s="642"/>
      <c r="DL107" s="642"/>
      <c r="DN107" s="642"/>
      <c r="DP107" s="642"/>
      <c r="DR107" s="642"/>
      <c r="DT107" s="642"/>
      <c r="DV107" s="642"/>
      <c r="DX107" s="642"/>
      <c r="DZ107" s="642"/>
      <c r="EB107" s="642"/>
      <c r="ED107" s="642"/>
      <c r="EF107" s="642"/>
      <c r="EH107" s="642"/>
      <c r="EJ107" s="642"/>
      <c r="EL107" s="642"/>
      <c r="EN107" s="642"/>
      <c r="EP107" s="642"/>
      <c r="ER107" s="642"/>
      <c r="ET107" s="642"/>
      <c r="EV107" s="642"/>
      <c r="EX107" s="642"/>
      <c r="EZ107" s="642"/>
      <c r="FB107" s="642"/>
      <c r="FD107" s="642"/>
      <c r="FF107" s="642"/>
      <c r="FG107" s="649"/>
      <c r="FH107" s="650"/>
      <c r="FI107" s="651">
        <f>COUNTIF(D107:FF107,"*")</f>
        <v>0</v>
      </c>
    </row>
    <row r="108" spans="1:165" x14ac:dyDescent="0.25">
      <c r="A108" s="564"/>
      <c r="B108" s="626"/>
      <c r="C108" s="626"/>
      <c r="FG108" s="256"/>
      <c r="FH108" s="599"/>
    </row>
    <row r="109" spans="1:165" ht="15.75" thickBot="1" x14ac:dyDescent="0.3">
      <c r="A109" s="572" t="s">
        <v>1267</v>
      </c>
      <c r="B109" s="632" t="s">
        <v>1216</v>
      </c>
      <c r="C109" s="626"/>
      <c r="FG109" s="256"/>
      <c r="FH109" s="599"/>
    </row>
    <row r="110" spans="1:165" ht="30.75" thickBot="1" x14ac:dyDescent="0.3">
      <c r="A110" s="572" t="s">
        <v>1251</v>
      </c>
      <c r="B110" s="625" t="s">
        <v>1359</v>
      </c>
      <c r="C110" s="626"/>
      <c r="D110" s="568"/>
      <c r="E110"/>
      <c r="F110" s="568"/>
      <c r="G110"/>
      <c r="H110" s="568"/>
      <c r="I110"/>
      <c r="J110" s="568"/>
      <c r="K110"/>
      <c r="L110" s="568"/>
      <c r="M110"/>
      <c r="N110" s="568"/>
      <c r="O110"/>
      <c r="P110" s="568"/>
      <c r="Q110"/>
      <c r="R110" s="568"/>
      <c r="S110"/>
      <c r="T110" s="568"/>
      <c r="U110"/>
      <c r="V110" s="568"/>
      <c r="W110"/>
      <c r="X110" s="568"/>
      <c r="Y110"/>
      <c r="Z110" s="568"/>
      <c r="AA110"/>
      <c r="AB110" s="568"/>
      <c r="AC110"/>
      <c r="AD110" s="568"/>
      <c r="AE110"/>
      <c r="AF110" s="568"/>
      <c r="AG110"/>
      <c r="AH110" s="568"/>
      <c r="AI110"/>
      <c r="AJ110" s="568"/>
      <c r="AK110"/>
      <c r="AL110" s="568"/>
      <c r="AM110"/>
      <c r="AN110" s="568"/>
      <c r="AO110"/>
      <c r="AP110" s="568"/>
      <c r="AQ110"/>
      <c r="AR110" s="568"/>
      <c r="AS110"/>
      <c r="AT110" s="568"/>
      <c r="AU110"/>
      <c r="AV110" s="568"/>
      <c r="AW110"/>
      <c r="AX110" s="568"/>
      <c r="AY110"/>
      <c r="AZ110" s="568"/>
      <c r="BA110"/>
      <c r="BB110" s="568"/>
      <c r="BC110"/>
      <c r="BD110" s="568"/>
      <c r="BE110"/>
      <c r="BF110" s="568"/>
      <c r="BG110"/>
      <c r="BH110" s="568"/>
      <c r="BI110"/>
      <c r="BJ110" s="568"/>
      <c r="BK110"/>
      <c r="BL110" s="568"/>
      <c r="BM110"/>
      <c r="BN110" s="568"/>
      <c r="BO110"/>
      <c r="BP110" s="568"/>
      <c r="BQ110"/>
      <c r="BR110" s="568"/>
      <c r="BS110"/>
      <c r="BT110" s="568"/>
      <c r="BU110"/>
      <c r="BV110" s="568"/>
      <c r="BW110"/>
      <c r="BX110" s="568"/>
      <c r="BY110"/>
      <c r="BZ110" s="568"/>
      <c r="CA110"/>
      <c r="CB110" s="568"/>
      <c r="CC110"/>
      <c r="CD110" s="568"/>
      <c r="CE110"/>
      <c r="CF110" s="568"/>
      <c r="CG110"/>
      <c r="CH110" s="568"/>
      <c r="CI110"/>
      <c r="CJ110" s="568"/>
      <c r="CK110"/>
      <c r="CL110" s="568"/>
      <c r="CM110"/>
      <c r="CN110" s="568"/>
      <c r="CO110"/>
      <c r="CP110" s="568"/>
      <c r="CQ110"/>
      <c r="CR110" s="568"/>
      <c r="CS110"/>
      <c r="CT110" s="568"/>
      <c r="CU110"/>
      <c r="CV110" s="568"/>
      <c r="CW110"/>
      <c r="CX110" s="568"/>
      <c r="CY110"/>
      <c r="CZ110" s="568"/>
      <c r="DA110"/>
      <c r="DB110" s="568"/>
      <c r="DC110"/>
      <c r="DD110" s="568"/>
      <c r="DE110"/>
      <c r="DF110" s="568"/>
      <c r="DG110"/>
      <c r="DH110" s="568"/>
      <c r="DI110"/>
      <c r="DJ110" s="568"/>
      <c r="DK110"/>
      <c r="DL110" s="568"/>
      <c r="DM110"/>
      <c r="DN110" s="568"/>
      <c r="DO110"/>
      <c r="DP110" s="568"/>
      <c r="DQ110"/>
      <c r="DR110" s="568"/>
      <c r="DS110"/>
      <c r="DT110" s="568"/>
      <c r="DU110"/>
      <c r="DV110" s="568"/>
      <c r="DW110"/>
      <c r="DX110" s="568"/>
      <c r="DY110"/>
      <c r="DZ110" s="568"/>
      <c r="EA110"/>
      <c r="EB110" s="568"/>
      <c r="EC110"/>
      <c r="ED110" s="568"/>
      <c r="EE110"/>
      <c r="EF110" s="568"/>
      <c r="EG110"/>
      <c r="EH110" s="568"/>
      <c r="EI110"/>
      <c r="EJ110" s="568"/>
      <c r="EK110"/>
      <c r="EL110" s="568"/>
      <c r="EM110"/>
      <c r="EN110" s="568"/>
      <c r="EO110"/>
      <c r="EP110" s="568"/>
      <c r="EQ110"/>
      <c r="ER110" s="568"/>
      <c r="ES110"/>
      <c r="ET110" s="568"/>
      <c r="EU110"/>
      <c r="EV110" s="568"/>
      <c r="EW110"/>
      <c r="EX110" s="568"/>
      <c r="EY110"/>
      <c r="EZ110" s="568"/>
      <c r="FA110"/>
      <c r="FB110" s="568"/>
      <c r="FC110"/>
      <c r="FD110" s="568"/>
      <c r="FE110"/>
      <c r="FF110" s="568"/>
      <c r="FG110" s="256"/>
      <c r="FH110" s="599"/>
      <c r="FI110" s="651">
        <f>COUNT(D110:FF110)</f>
        <v>0</v>
      </c>
    </row>
    <row r="111" spans="1:165" ht="30.75" customHeight="1" thickBot="1" x14ac:dyDescent="0.3">
      <c r="A111" s="572" t="s">
        <v>1415</v>
      </c>
      <c r="B111" s="625" t="s">
        <v>1360</v>
      </c>
      <c r="C111" s="626"/>
      <c r="D111" s="568"/>
      <c r="E111"/>
      <c r="F111" s="568"/>
      <c r="G111"/>
      <c r="H111" s="568"/>
      <c r="I111"/>
      <c r="J111" s="568"/>
      <c r="K111"/>
      <c r="L111" s="568"/>
      <c r="M111"/>
      <c r="N111" s="568"/>
      <c r="O111"/>
      <c r="P111" s="568"/>
      <c r="Q111"/>
      <c r="R111" s="568"/>
      <c r="S111"/>
      <c r="T111" s="568"/>
      <c r="U111"/>
      <c r="V111" s="568"/>
      <c r="W111"/>
      <c r="X111" s="568"/>
      <c r="Y111"/>
      <c r="Z111" s="568"/>
      <c r="AA111"/>
      <c r="AB111" s="568"/>
      <c r="AC111"/>
      <c r="AD111" s="568"/>
      <c r="AE111"/>
      <c r="AF111" s="568"/>
      <c r="AG111"/>
      <c r="AH111" s="568"/>
      <c r="AI111"/>
      <c r="AJ111" s="568"/>
      <c r="AK111"/>
      <c r="AL111" s="568"/>
      <c r="AM111"/>
      <c r="AN111" s="568"/>
      <c r="AO111"/>
      <c r="AP111" s="568"/>
      <c r="AQ111"/>
      <c r="AR111" s="568"/>
      <c r="AS111"/>
      <c r="AT111" s="568"/>
      <c r="AU111"/>
      <c r="AV111" s="568"/>
      <c r="AW111"/>
      <c r="AX111" s="568"/>
      <c r="AY111"/>
      <c r="AZ111" s="568"/>
      <c r="BA111"/>
      <c r="BB111" s="568"/>
      <c r="BC111"/>
      <c r="BD111" s="568"/>
      <c r="BE111"/>
      <c r="BF111" s="568"/>
      <c r="BG111"/>
      <c r="BH111" s="568"/>
      <c r="BI111"/>
      <c r="BJ111" s="568"/>
      <c r="BK111"/>
      <c r="BL111" s="568"/>
      <c r="BM111"/>
      <c r="BN111" s="568"/>
      <c r="BO111"/>
      <c r="BP111" s="568"/>
      <c r="BQ111"/>
      <c r="BR111" s="568"/>
      <c r="BS111"/>
      <c r="BT111" s="568"/>
      <c r="BU111"/>
      <c r="BV111" s="568"/>
      <c r="BW111"/>
      <c r="BX111" s="568"/>
      <c r="BY111"/>
      <c r="BZ111" s="568"/>
      <c r="CA111"/>
      <c r="CB111" s="568"/>
      <c r="CC111"/>
      <c r="CD111" s="568"/>
      <c r="CE111"/>
      <c r="CF111" s="568"/>
      <c r="CG111"/>
      <c r="CH111" s="568"/>
      <c r="CI111"/>
      <c r="CJ111" s="568"/>
      <c r="CK111"/>
      <c r="CL111" s="568"/>
      <c r="CM111"/>
      <c r="CN111" s="568"/>
      <c r="CO111"/>
      <c r="CP111" s="568"/>
      <c r="CQ111"/>
      <c r="CR111" s="568"/>
      <c r="CS111"/>
      <c r="CT111" s="568"/>
      <c r="CU111"/>
      <c r="CV111" s="568"/>
      <c r="CW111"/>
      <c r="CX111" s="568"/>
      <c r="CY111"/>
      <c r="CZ111" s="568"/>
      <c r="DA111"/>
      <c r="DB111" s="568"/>
      <c r="DC111"/>
      <c r="DD111" s="568"/>
      <c r="DE111"/>
      <c r="DF111" s="568"/>
      <c r="DG111"/>
      <c r="DH111" s="568"/>
      <c r="DI111"/>
      <c r="DJ111" s="568"/>
      <c r="DK111"/>
      <c r="DL111" s="568"/>
      <c r="DM111"/>
      <c r="DN111" s="568"/>
      <c r="DO111"/>
      <c r="DP111" s="568"/>
      <c r="DQ111"/>
      <c r="DR111" s="568"/>
      <c r="DS111"/>
      <c r="DT111" s="568"/>
      <c r="DU111"/>
      <c r="DV111" s="568"/>
      <c r="DW111"/>
      <c r="DX111" s="568"/>
      <c r="DY111"/>
      <c r="DZ111" s="568"/>
      <c r="EA111"/>
      <c r="EB111" s="568"/>
      <c r="EC111"/>
      <c r="ED111" s="568"/>
      <c r="EE111"/>
      <c r="EF111" s="568"/>
      <c r="EG111"/>
      <c r="EH111" s="568"/>
      <c r="EI111"/>
      <c r="EJ111" s="568"/>
      <c r="EK111"/>
      <c r="EL111" s="568"/>
      <c r="EM111"/>
      <c r="EN111" s="568"/>
      <c r="EO111"/>
      <c r="EP111" s="568"/>
      <c r="EQ111"/>
      <c r="ER111" s="568"/>
      <c r="ES111"/>
      <c r="ET111" s="568"/>
      <c r="EU111"/>
      <c r="EV111" s="568"/>
      <c r="EW111"/>
      <c r="EX111" s="568"/>
      <c r="EY111"/>
      <c r="EZ111" s="568"/>
      <c r="FA111"/>
      <c r="FB111" s="568"/>
      <c r="FC111"/>
      <c r="FD111" s="568"/>
      <c r="FE111"/>
      <c r="FF111" s="568"/>
      <c r="FG111" s="256"/>
      <c r="FH111" s="599"/>
      <c r="FI111" s="651">
        <f>COUNT(D111:FF111)</f>
        <v>0</v>
      </c>
    </row>
    <row r="112" spans="1:165" ht="46.5" customHeight="1" thickBot="1" x14ac:dyDescent="0.3">
      <c r="A112" s="572" t="s">
        <v>1416</v>
      </c>
      <c r="B112" s="625" t="s">
        <v>1358</v>
      </c>
      <c r="C112" s="626"/>
      <c r="D112" s="568"/>
      <c r="E112"/>
      <c r="F112" s="568"/>
      <c r="G112"/>
      <c r="H112" s="568"/>
      <c r="I112"/>
      <c r="J112" s="568"/>
      <c r="K112"/>
      <c r="L112" s="568"/>
      <c r="M112"/>
      <c r="N112" s="568"/>
      <c r="O112"/>
      <c r="P112" s="568"/>
      <c r="Q112"/>
      <c r="R112" s="568"/>
      <c r="S112"/>
      <c r="T112" s="568"/>
      <c r="U112"/>
      <c r="V112" s="568"/>
      <c r="W112"/>
      <c r="X112" s="568"/>
      <c r="Y112"/>
      <c r="Z112" s="568"/>
      <c r="AA112"/>
      <c r="AB112" s="568"/>
      <c r="AC112"/>
      <c r="AD112" s="568"/>
      <c r="AE112"/>
      <c r="AF112" s="568"/>
      <c r="AG112"/>
      <c r="AH112" s="568"/>
      <c r="AI112"/>
      <c r="AJ112" s="568"/>
      <c r="AK112"/>
      <c r="AL112" s="568"/>
      <c r="AM112"/>
      <c r="AN112" s="568"/>
      <c r="AO112"/>
      <c r="AP112" s="568"/>
      <c r="AQ112"/>
      <c r="AR112" s="568"/>
      <c r="AS112"/>
      <c r="AT112" s="568"/>
      <c r="AU112"/>
      <c r="AV112" s="568"/>
      <c r="AW112"/>
      <c r="AX112" s="568"/>
      <c r="AY112"/>
      <c r="AZ112" s="568"/>
      <c r="BA112"/>
      <c r="BB112" s="568"/>
      <c r="BC112"/>
      <c r="BD112" s="568"/>
      <c r="BE112"/>
      <c r="BF112" s="568"/>
      <c r="BG112"/>
      <c r="BH112" s="568"/>
      <c r="BI112"/>
      <c r="BJ112" s="568"/>
      <c r="BK112"/>
      <c r="BL112" s="568"/>
      <c r="BM112"/>
      <c r="BN112" s="568"/>
      <c r="BO112"/>
      <c r="BP112" s="568"/>
      <c r="BQ112"/>
      <c r="BR112" s="568"/>
      <c r="BS112"/>
      <c r="BT112" s="568"/>
      <c r="BU112"/>
      <c r="BV112" s="568"/>
      <c r="BW112"/>
      <c r="BX112" s="568"/>
      <c r="BY112"/>
      <c r="BZ112" s="568"/>
      <c r="CA112"/>
      <c r="CB112" s="568"/>
      <c r="CC112"/>
      <c r="CD112" s="568"/>
      <c r="CE112"/>
      <c r="CF112" s="568"/>
      <c r="CG112"/>
      <c r="CH112" s="568"/>
      <c r="CI112"/>
      <c r="CJ112" s="568"/>
      <c r="CK112"/>
      <c r="CL112" s="568"/>
      <c r="CM112"/>
      <c r="CN112" s="568"/>
      <c r="CO112"/>
      <c r="CP112" s="568"/>
      <c r="CQ112"/>
      <c r="CR112" s="568"/>
      <c r="CS112"/>
      <c r="CT112" s="568"/>
      <c r="CU112"/>
      <c r="CV112" s="568"/>
      <c r="CW112"/>
      <c r="CX112" s="568"/>
      <c r="CY112"/>
      <c r="CZ112" s="568"/>
      <c r="DA112"/>
      <c r="DB112" s="568"/>
      <c r="DC112"/>
      <c r="DD112" s="568"/>
      <c r="DE112"/>
      <c r="DF112" s="568"/>
      <c r="DG112"/>
      <c r="DH112" s="568"/>
      <c r="DI112"/>
      <c r="DJ112" s="568"/>
      <c r="DK112"/>
      <c r="DL112" s="568"/>
      <c r="DM112"/>
      <c r="DN112" s="568"/>
      <c r="DO112"/>
      <c r="DP112" s="568"/>
      <c r="DQ112"/>
      <c r="DR112" s="568"/>
      <c r="DS112"/>
      <c r="DT112" s="568"/>
      <c r="DU112"/>
      <c r="DV112" s="568"/>
      <c r="DW112"/>
      <c r="DX112" s="568"/>
      <c r="DY112"/>
      <c r="DZ112" s="568"/>
      <c r="EA112"/>
      <c r="EB112" s="568"/>
      <c r="EC112"/>
      <c r="ED112" s="568"/>
      <c r="EE112"/>
      <c r="EF112" s="568"/>
      <c r="EG112"/>
      <c r="EH112" s="568"/>
      <c r="EI112"/>
      <c r="EJ112" s="568"/>
      <c r="EK112"/>
      <c r="EL112" s="568"/>
      <c r="EM112"/>
      <c r="EN112" s="568"/>
      <c r="EO112"/>
      <c r="EP112" s="568"/>
      <c r="EQ112"/>
      <c r="ER112" s="568"/>
      <c r="ES112"/>
      <c r="ET112" s="568"/>
      <c r="EU112"/>
      <c r="EV112" s="568"/>
      <c r="EW112"/>
      <c r="EX112" s="568"/>
      <c r="EY112"/>
      <c r="EZ112" s="568"/>
      <c r="FA112"/>
      <c r="FB112" s="568"/>
      <c r="FC112"/>
      <c r="FD112" s="568"/>
      <c r="FE112"/>
      <c r="FF112" s="568"/>
      <c r="FG112" s="256"/>
      <c r="FH112" s="599"/>
      <c r="FI112" s="651">
        <f>COUNT(D112:FF112)</f>
        <v>0</v>
      </c>
    </row>
    <row r="113" spans="1:165" x14ac:dyDescent="0.25">
      <c r="A113" s="564"/>
      <c r="B113" s="626"/>
      <c r="FG113" s="256"/>
    </row>
    <row r="114" spans="1:165" x14ac:dyDescent="0.25">
      <c r="A114" s="583"/>
      <c r="B114" s="582"/>
      <c r="C114" s="582"/>
      <c r="D114" s="582"/>
      <c r="E114" s="582"/>
      <c r="F114" s="582"/>
      <c r="G114" s="582"/>
      <c r="H114" s="582"/>
      <c r="I114" s="582"/>
      <c r="J114" s="582"/>
      <c r="K114" s="582"/>
      <c r="L114" s="582"/>
      <c r="M114" s="582"/>
      <c r="N114" s="582"/>
      <c r="O114" s="582"/>
      <c r="P114" s="582"/>
      <c r="Q114" s="582"/>
      <c r="R114" s="582"/>
      <c r="S114" s="582"/>
      <c r="T114" s="582"/>
      <c r="U114" s="582"/>
      <c r="V114" s="582"/>
      <c r="W114" s="582"/>
      <c r="X114" s="582"/>
      <c r="Y114" s="582"/>
      <c r="Z114" s="582"/>
      <c r="AA114" s="582"/>
      <c r="AB114" s="582"/>
      <c r="AC114" s="582"/>
      <c r="AD114" s="582"/>
      <c r="AE114" s="582"/>
      <c r="AF114" s="582"/>
      <c r="AG114" s="582"/>
      <c r="AH114" s="582"/>
      <c r="AI114" s="582"/>
      <c r="AJ114" s="582"/>
      <c r="AK114" s="582"/>
      <c r="AL114" s="582"/>
      <c r="AM114" s="582"/>
      <c r="AN114" s="582"/>
      <c r="AO114" s="582"/>
      <c r="AP114" s="582"/>
      <c r="AQ114" s="582"/>
      <c r="AR114" s="582"/>
      <c r="AS114" s="582"/>
      <c r="AT114" s="582"/>
      <c r="AU114" s="582"/>
      <c r="AV114" s="582"/>
      <c r="AW114" s="582"/>
      <c r="AX114" s="582"/>
      <c r="AY114" s="582"/>
      <c r="AZ114" s="582"/>
      <c r="BA114" s="582"/>
      <c r="BB114" s="582"/>
      <c r="BC114" s="582"/>
      <c r="BD114" s="582"/>
      <c r="BE114" s="582"/>
      <c r="BF114" s="582"/>
      <c r="BG114" s="582"/>
      <c r="BH114" s="582"/>
      <c r="BI114" s="582"/>
      <c r="BJ114" s="582"/>
      <c r="BK114" s="582"/>
      <c r="BL114" s="582"/>
      <c r="BM114" s="582"/>
      <c r="BN114" s="582"/>
      <c r="BO114" s="582"/>
      <c r="BP114" s="582"/>
      <c r="BQ114" s="582"/>
      <c r="BR114" s="582"/>
      <c r="BS114" s="582"/>
      <c r="BT114" s="582"/>
      <c r="BU114" s="582"/>
      <c r="BV114" s="582"/>
      <c r="BW114" s="582"/>
      <c r="BX114" s="582"/>
      <c r="BY114" s="582"/>
      <c r="BZ114" s="582"/>
      <c r="CA114" s="582"/>
      <c r="CB114" s="582"/>
      <c r="CC114" s="582"/>
      <c r="CD114" s="582"/>
      <c r="CE114" s="582"/>
      <c r="CF114" s="582"/>
      <c r="CG114" s="582"/>
      <c r="CH114" s="582"/>
      <c r="CI114" s="582"/>
      <c r="CJ114" s="582"/>
      <c r="CK114" s="582"/>
      <c r="CL114" s="582"/>
      <c r="CM114" s="582"/>
      <c r="CN114" s="582"/>
      <c r="CO114" s="582"/>
      <c r="CP114" s="582"/>
      <c r="CQ114" s="582"/>
      <c r="CR114" s="582"/>
      <c r="CS114" s="582"/>
      <c r="CT114" s="582"/>
      <c r="CU114" s="582"/>
      <c r="CV114" s="582"/>
      <c r="CW114" s="582"/>
      <c r="CX114" s="582"/>
      <c r="CY114" s="582"/>
      <c r="CZ114" s="582"/>
      <c r="DA114" s="582"/>
      <c r="DB114" s="582"/>
      <c r="DC114" s="582"/>
      <c r="DD114" s="582"/>
      <c r="DE114" s="582"/>
      <c r="DF114" s="582"/>
      <c r="DG114" s="582"/>
      <c r="DH114" s="582"/>
      <c r="DI114" s="582"/>
      <c r="DJ114" s="582"/>
      <c r="DK114" s="582"/>
      <c r="DL114" s="582"/>
      <c r="DM114" s="582"/>
      <c r="DN114" s="582"/>
      <c r="DO114" s="582"/>
      <c r="DP114" s="582"/>
      <c r="DQ114" s="582"/>
      <c r="DR114" s="582"/>
      <c r="DS114" s="582"/>
      <c r="DT114" s="582"/>
      <c r="DU114" s="582"/>
      <c r="DV114" s="582"/>
      <c r="DW114" s="582"/>
      <c r="DX114" s="582"/>
      <c r="DY114" s="582"/>
      <c r="DZ114" s="582"/>
      <c r="EA114" s="582"/>
      <c r="EB114" s="582"/>
      <c r="EC114" s="582"/>
      <c r="ED114" s="582"/>
      <c r="EE114" s="582"/>
      <c r="EF114" s="582"/>
      <c r="EG114" s="582"/>
      <c r="EH114" s="582"/>
      <c r="EI114" s="582"/>
      <c r="EJ114" s="582"/>
      <c r="EK114" s="582"/>
      <c r="EL114" s="582"/>
      <c r="EM114" s="582"/>
      <c r="EN114" s="582"/>
      <c r="EO114" s="582"/>
      <c r="EP114" s="582"/>
      <c r="EQ114" s="582"/>
      <c r="ER114" s="582"/>
      <c r="ES114" s="582"/>
      <c r="ET114" s="582"/>
      <c r="EU114" s="582"/>
      <c r="EV114" s="582"/>
      <c r="EW114" s="582"/>
      <c r="EX114" s="582"/>
      <c r="EY114" s="582"/>
      <c r="EZ114" s="582"/>
      <c r="FA114" s="582"/>
      <c r="FB114" s="582"/>
      <c r="FC114" s="582"/>
      <c r="FD114" s="582"/>
      <c r="FE114" s="582"/>
      <c r="FF114" s="582"/>
      <c r="FG114" s="256"/>
      <c r="FH114" s="599"/>
    </row>
    <row r="115" spans="1:165" ht="15.95" customHeight="1" x14ac:dyDescent="0.25">
      <c r="A115" s="583"/>
      <c r="B115" s="582"/>
      <c r="C115" s="582"/>
      <c r="D115" s="935" t="b">
        <f>IF(OR(B127=FALSE,B128=FALSE,B130=FALSE),FALSE,TRUE)</f>
        <v>1</v>
      </c>
      <c r="E115" s="935"/>
      <c r="F115" s="935"/>
      <c r="G115" s="582"/>
      <c r="H115" s="582"/>
      <c r="I115" s="582"/>
      <c r="J115" s="582"/>
      <c r="K115" s="582"/>
      <c r="L115" s="582"/>
      <c r="M115" s="582"/>
      <c r="N115" s="582"/>
      <c r="O115" s="582"/>
      <c r="P115" s="582"/>
      <c r="Q115" s="582"/>
      <c r="R115" s="582"/>
      <c r="S115" s="582"/>
      <c r="T115" s="582"/>
      <c r="U115" s="582"/>
      <c r="V115" s="582"/>
      <c r="W115" s="582"/>
      <c r="X115" s="582"/>
      <c r="Y115" s="582"/>
      <c r="Z115" s="582"/>
      <c r="AA115" s="582"/>
      <c r="AB115" s="582"/>
      <c r="AC115" s="582"/>
      <c r="AD115" s="582"/>
      <c r="AE115" s="582"/>
      <c r="AF115" s="582"/>
      <c r="AG115" s="582"/>
      <c r="AH115" s="582"/>
      <c r="AI115" s="582"/>
      <c r="AJ115" s="582"/>
      <c r="AK115" s="582"/>
      <c r="AL115" s="582"/>
      <c r="AM115" s="582"/>
      <c r="AN115" s="582"/>
      <c r="AO115" s="582"/>
      <c r="AP115" s="582"/>
      <c r="AQ115" s="582"/>
      <c r="AR115" s="582"/>
      <c r="AS115" s="582"/>
      <c r="AT115" s="582"/>
      <c r="AU115" s="582"/>
      <c r="AV115" s="582"/>
      <c r="AW115" s="582"/>
      <c r="AX115" s="582"/>
      <c r="AY115" s="582"/>
      <c r="AZ115" s="582"/>
      <c r="BA115" s="582"/>
      <c r="BB115" s="582"/>
      <c r="BC115" s="582"/>
      <c r="BD115" s="582"/>
      <c r="BE115" s="582"/>
      <c r="BF115" s="582"/>
      <c r="BG115" s="582"/>
      <c r="BH115" s="582"/>
      <c r="BI115" s="582"/>
      <c r="BJ115" s="582"/>
      <c r="BK115" s="582"/>
      <c r="BL115" s="582"/>
      <c r="BM115" s="582"/>
      <c r="BN115" s="582"/>
      <c r="BO115" s="582"/>
      <c r="BP115" s="582"/>
      <c r="BQ115" s="582"/>
      <c r="BR115" s="582"/>
      <c r="BS115" s="582"/>
      <c r="BT115" s="582"/>
      <c r="BU115" s="582"/>
      <c r="BV115" s="582"/>
      <c r="BW115" s="582"/>
      <c r="BX115" s="582"/>
      <c r="BY115" s="582"/>
      <c r="BZ115" s="582"/>
      <c r="CA115" s="582"/>
      <c r="CB115" s="582"/>
      <c r="CC115" s="582"/>
      <c r="CD115" s="582"/>
      <c r="CE115" s="582"/>
      <c r="CF115" s="582"/>
      <c r="CG115" s="582"/>
      <c r="CH115" s="582"/>
      <c r="CI115" s="582"/>
      <c r="CJ115" s="582"/>
      <c r="CK115" s="582"/>
      <c r="CL115" s="582"/>
      <c r="CM115" s="582"/>
      <c r="CN115" s="582"/>
      <c r="CO115" s="582"/>
      <c r="CP115" s="582"/>
      <c r="CQ115" s="582"/>
      <c r="CR115" s="582"/>
      <c r="CS115" s="582"/>
      <c r="CT115" s="582"/>
      <c r="CU115" s="582"/>
      <c r="CV115" s="582"/>
      <c r="CW115" s="582"/>
      <c r="CX115" s="582"/>
      <c r="CY115" s="582"/>
      <c r="CZ115" s="582"/>
      <c r="DA115" s="582"/>
      <c r="DB115" s="582"/>
      <c r="DC115" s="582"/>
      <c r="DD115" s="582"/>
      <c r="DE115" s="582"/>
      <c r="DF115" s="582"/>
      <c r="DG115" s="582"/>
      <c r="DH115" s="582"/>
      <c r="DI115" s="582"/>
      <c r="DJ115" s="582"/>
      <c r="DK115" s="582"/>
      <c r="DL115" s="582"/>
      <c r="DM115" s="582"/>
      <c r="DN115" s="582"/>
      <c r="DO115" s="582"/>
      <c r="DP115" s="582"/>
      <c r="DQ115" s="582"/>
      <c r="DR115" s="582"/>
      <c r="DS115" s="582"/>
      <c r="DT115" s="582"/>
      <c r="DU115" s="582"/>
      <c r="DV115" s="582"/>
      <c r="DW115" s="582"/>
      <c r="DX115" s="582"/>
      <c r="DY115" s="582"/>
      <c r="DZ115" s="582"/>
      <c r="EA115" s="582"/>
      <c r="EB115" s="582"/>
      <c r="EC115" s="582"/>
      <c r="ED115" s="582"/>
      <c r="EE115" s="582"/>
      <c r="EF115" s="582"/>
      <c r="EG115" s="582"/>
      <c r="EH115" s="582"/>
      <c r="EI115" s="582"/>
      <c r="EJ115" s="582"/>
      <c r="EK115" s="582"/>
      <c r="EL115" s="582"/>
      <c r="EM115" s="582"/>
      <c r="EN115" s="582"/>
      <c r="EO115" s="582"/>
      <c r="EP115" s="582"/>
      <c r="EQ115" s="582"/>
      <c r="ER115" s="582"/>
      <c r="ES115" s="582"/>
      <c r="ET115" s="582"/>
      <c r="EU115" s="582"/>
      <c r="EV115" s="582"/>
      <c r="EW115" s="582"/>
      <c r="EX115" s="582"/>
      <c r="EY115" s="582"/>
      <c r="EZ115" s="582"/>
      <c r="FA115" s="582"/>
      <c r="FB115" s="582"/>
      <c r="FC115" s="582"/>
      <c r="FD115" s="582"/>
      <c r="FE115" s="582"/>
      <c r="FF115" s="582"/>
      <c r="FG115" s="256"/>
      <c r="FH115" s="599"/>
    </row>
    <row r="116" spans="1:165" x14ac:dyDescent="0.25">
      <c r="A116" s="583"/>
      <c r="B116" s="582"/>
      <c r="C116" s="582"/>
      <c r="D116" s="582"/>
      <c r="E116" s="582"/>
      <c r="F116" s="582"/>
      <c r="G116" s="582"/>
      <c r="H116" s="582"/>
      <c r="I116" s="582"/>
      <c r="J116" s="582"/>
      <c r="K116" s="582"/>
      <c r="L116" s="582"/>
      <c r="M116" s="582"/>
      <c r="N116" s="582"/>
      <c r="O116" s="582"/>
      <c r="P116" s="582"/>
      <c r="Q116" s="582"/>
      <c r="R116" s="582"/>
      <c r="S116" s="582"/>
      <c r="T116" s="582"/>
      <c r="U116" s="582"/>
      <c r="V116" s="582"/>
      <c r="W116" s="582"/>
      <c r="X116" s="582"/>
      <c r="Y116" s="582"/>
      <c r="Z116" s="582"/>
      <c r="AA116" s="582"/>
      <c r="AB116" s="582"/>
      <c r="AC116" s="582"/>
      <c r="AD116" s="582"/>
      <c r="AE116" s="582"/>
      <c r="AF116" s="582"/>
      <c r="AG116" s="582"/>
      <c r="AH116" s="582"/>
      <c r="AI116" s="582"/>
      <c r="AJ116" s="582"/>
      <c r="AK116" s="582"/>
      <c r="AL116" s="582"/>
      <c r="AM116" s="582"/>
      <c r="AN116" s="582"/>
      <c r="AO116" s="582"/>
      <c r="AP116" s="582"/>
      <c r="AQ116" s="582"/>
      <c r="AR116" s="582"/>
      <c r="AS116" s="582"/>
      <c r="AT116" s="582"/>
      <c r="AU116" s="582"/>
      <c r="AV116" s="582"/>
      <c r="AW116" s="582"/>
      <c r="AX116" s="582"/>
      <c r="AY116" s="582"/>
      <c r="AZ116" s="582"/>
      <c r="BA116" s="582"/>
      <c r="BB116" s="582"/>
      <c r="BC116" s="582"/>
      <c r="BD116" s="582"/>
      <c r="BE116" s="582"/>
      <c r="BF116" s="582"/>
      <c r="BG116" s="582"/>
      <c r="BH116" s="582"/>
      <c r="BI116" s="582"/>
      <c r="BJ116" s="582"/>
      <c r="BK116" s="582"/>
      <c r="BL116" s="582"/>
      <c r="BM116" s="582"/>
      <c r="BN116" s="582"/>
      <c r="BO116" s="582"/>
      <c r="BP116" s="582"/>
      <c r="BQ116" s="582"/>
      <c r="BR116" s="582"/>
      <c r="BS116" s="582"/>
      <c r="BT116" s="582"/>
      <c r="BU116" s="582"/>
      <c r="BV116" s="582"/>
      <c r="BW116" s="582"/>
      <c r="BX116" s="582"/>
      <c r="BY116" s="582"/>
      <c r="BZ116" s="582"/>
      <c r="CA116" s="582"/>
      <c r="CB116" s="582"/>
      <c r="CC116" s="582"/>
      <c r="CD116" s="582"/>
      <c r="CE116" s="582"/>
      <c r="CF116" s="582"/>
      <c r="CG116" s="582"/>
      <c r="CH116" s="582"/>
      <c r="CI116" s="582"/>
      <c r="CJ116" s="582"/>
      <c r="CK116" s="582"/>
      <c r="CL116" s="582"/>
      <c r="CM116" s="582"/>
      <c r="CN116" s="582"/>
      <c r="CO116" s="582"/>
      <c r="CP116" s="582"/>
      <c r="CQ116" s="582"/>
      <c r="CR116" s="582"/>
      <c r="CS116" s="582"/>
      <c r="CT116" s="582"/>
      <c r="CU116" s="582"/>
      <c r="CV116" s="582"/>
      <c r="CW116" s="582"/>
      <c r="CX116" s="582"/>
      <c r="CY116" s="582"/>
      <c r="CZ116" s="582"/>
      <c r="DA116" s="582"/>
      <c r="DB116" s="582"/>
      <c r="DC116" s="582"/>
      <c r="DD116" s="582"/>
      <c r="DE116" s="582"/>
      <c r="DF116" s="582"/>
      <c r="DG116" s="582"/>
      <c r="DH116" s="582"/>
      <c r="DI116" s="582"/>
      <c r="DJ116" s="582"/>
      <c r="DK116" s="582"/>
      <c r="DL116" s="582"/>
      <c r="DM116" s="582"/>
      <c r="DN116" s="582"/>
      <c r="DO116" s="582"/>
      <c r="DP116" s="582"/>
      <c r="DQ116" s="582"/>
      <c r="DR116" s="582"/>
      <c r="DS116" s="582"/>
      <c r="DT116" s="582"/>
      <c r="DU116" s="582"/>
      <c r="DV116" s="582"/>
      <c r="DW116" s="582"/>
      <c r="DX116" s="582"/>
      <c r="DY116" s="582"/>
      <c r="DZ116" s="582"/>
      <c r="EA116" s="582"/>
      <c r="EB116" s="582"/>
      <c r="EC116" s="582"/>
      <c r="ED116" s="582"/>
      <c r="EE116" s="582"/>
      <c r="EF116" s="582"/>
      <c r="EG116" s="582"/>
      <c r="EH116" s="582"/>
      <c r="EI116" s="582"/>
      <c r="EJ116" s="582"/>
      <c r="EK116" s="582"/>
      <c r="EL116" s="582"/>
      <c r="EM116" s="582"/>
      <c r="EN116" s="582"/>
      <c r="EO116" s="582"/>
      <c r="EP116" s="582"/>
      <c r="EQ116" s="582"/>
      <c r="ER116" s="582"/>
      <c r="ES116" s="582"/>
      <c r="ET116" s="582"/>
      <c r="EU116" s="582"/>
      <c r="EV116" s="582"/>
      <c r="EW116" s="582"/>
      <c r="EX116" s="582"/>
      <c r="EY116" s="582"/>
      <c r="EZ116" s="582"/>
      <c r="FA116" s="582"/>
      <c r="FB116" s="582"/>
      <c r="FC116" s="582"/>
      <c r="FD116" s="582"/>
      <c r="FE116" s="582"/>
      <c r="FF116" s="582"/>
      <c r="FG116" s="256"/>
      <c r="FH116" s="599"/>
    </row>
    <row r="117" spans="1:165" x14ac:dyDescent="0.25">
      <c r="A117" s="583"/>
      <c r="B117" s="582"/>
      <c r="C117" s="582"/>
      <c r="D117" s="582"/>
      <c r="E117" s="582"/>
      <c r="F117" s="582"/>
      <c r="G117" s="582"/>
      <c r="H117" s="582"/>
      <c r="I117" s="582"/>
      <c r="J117" s="582"/>
      <c r="K117" s="582"/>
      <c r="L117" s="582"/>
      <c r="M117" s="582"/>
      <c r="N117" s="582"/>
      <c r="O117" s="582"/>
      <c r="P117" s="582"/>
      <c r="Q117" s="582"/>
      <c r="R117" s="582"/>
      <c r="S117" s="582"/>
      <c r="T117" s="582"/>
      <c r="U117" s="582"/>
      <c r="V117" s="582"/>
      <c r="W117" s="582"/>
      <c r="X117" s="582"/>
      <c r="Y117" s="582"/>
      <c r="Z117" s="582"/>
      <c r="AA117" s="582"/>
      <c r="AB117" s="582"/>
      <c r="AC117" s="582"/>
      <c r="AD117" s="582"/>
      <c r="AE117" s="582"/>
      <c r="AF117" s="582"/>
      <c r="AG117" s="582"/>
      <c r="AH117" s="582"/>
      <c r="AI117" s="582"/>
      <c r="AJ117" s="582"/>
      <c r="AK117" s="582"/>
      <c r="AL117" s="582"/>
      <c r="AM117" s="582"/>
      <c r="AN117" s="582"/>
      <c r="AO117" s="582"/>
      <c r="AP117" s="582"/>
      <c r="AQ117" s="582"/>
      <c r="AR117" s="582"/>
      <c r="AS117" s="582"/>
      <c r="AT117" s="582"/>
      <c r="AU117" s="582"/>
      <c r="AV117" s="582"/>
      <c r="AW117" s="582"/>
      <c r="AX117" s="582"/>
      <c r="AY117" s="582"/>
      <c r="AZ117" s="582"/>
      <c r="BA117" s="582"/>
      <c r="BB117" s="582"/>
      <c r="BC117" s="582"/>
      <c r="BD117" s="582"/>
      <c r="BE117" s="582"/>
      <c r="BF117" s="582"/>
      <c r="BG117" s="582"/>
      <c r="BH117" s="582"/>
      <c r="BI117" s="582"/>
      <c r="BJ117" s="582"/>
      <c r="BK117" s="582"/>
      <c r="BL117" s="582"/>
      <c r="BM117" s="582"/>
      <c r="BN117" s="582"/>
      <c r="BO117" s="582"/>
      <c r="BP117" s="582"/>
      <c r="BQ117" s="582"/>
      <c r="BR117" s="582"/>
      <c r="BS117" s="582"/>
      <c r="BT117" s="582"/>
      <c r="BU117" s="582"/>
      <c r="BV117" s="582"/>
      <c r="BW117" s="582"/>
      <c r="BX117" s="582"/>
      <c r="BY117" s="582"/>
      <c r="BZ117" s="582"/>
      <c r="CA117" s="582"/>
      <c r="CB117" s="582"/>
      <c r="CC117" s="582"/>
      <c r="CD117" s="582"/>
      <c r="CE117" s="582"/>
      <c r="CF117" s="582"/>
      <c r="CG117" s="582"/>
      <c r="CH117" s="582"/>
      <c r="CI117" s="582"/>
      <c r="CJ117" s="582"/>
      <c r="CK117" s="582"/>
      <c r="CL117" s="582"/>
      <c r="CM117" s="582"/>
      <c r="CN117" s="582"/>
      <c r="CO117" s="582"/>
      <c r="CP117" s="582"/>
      <c r="CQ117" s="582"/>
      <c r="CR117" s="582"/>
      <c r="CS117" s="582"/>
      <c r="CT117" s="582"/>
      <c r="CU117" s="582"/>
      <c r="CV117" s="582"/>
      <c r="CW117" s="582"/>
      <c r="CX117" s="582"/>
      <c r="CY117" s="582"/>
      <c r="CZ117" s="582"/>
      <c r="DA117" s="582"/>
      <c r="DB117" s="582"/>
      <c r="DC117" s="582"/>
      <c r="DD117" s="582"/>
      <c r="DE117" s="582"/>
      <c r="DF117" s="582"/>
      <c r="DG117" s="582"/>
      <c r="DH117" s="582"/>
      <c r="DI117" s="582"/>
      <c r="DJ117" s="582"/>
      <c r="DK117" s="582"/>
      <c r="DL117" s="582"/>
      <c r="DM117" s="582"/>
      <c r="DN117" s="582"/>
      <c r="DO117" s="582"/>
      <c r="DP117" s="582"/>
      <c r="DQ117" s="582"/>
      <c r="DR117" s="582"/>
      <c r="DS117" s="582"/>
      <c r="DT117" s="582"/>
      <c r="DU117" s="582"/>
      <c r="DV117" s="582"/>
      <c r="DW117" s="582"/>
      <c r="DX117" s="582"/>
      <c r="DY117" s="582"/>
      <c r="DZ117" s="582"/>
      <c r="EA117" s="582"/>
      <c r="EB117" s="582"/>
      <c r="EC117" s="582"/>
      <c r="ED117" s="582"/>
      <c r="EE117" s="582"/>
      <c r="EF117" s="582"/>
      <c r="EG117" s="582"/>
      <c r="EH117" s="582"/>
      <c r="EI117" s="582"/>
      <c r="EJ117" s="582"/>
      <c r="EK117" s="582"/>
      <c r="EL117" s="582"/>
      <c r="EM117" s="582"/>
      <c r="EN117" s="582"/>
      <c r="EO117" s="582"/>
      <c r="EP117" s="582"/>
      <c r="EQ117" s="582"/>
      <c r="ER117" s="582"/>
      <c r="ES117" s="582"/>
      <c r="ET117" s="582"/>
      <c r="EU117" s="582"/>
      <c r="EV117" s="582"/>
      <c r="EW117" s="582"/>
      <c r="EX117" s="582"/>
      <c r="EY117" s="582"/>
      <c r="EZ117" s="582"/>
      <c r="FA117" s="582"/>
      <c r="FB117" s="582"/>
      <c r="FC117" s="582"/>
      <c r="FD117" s="582"/>
      <c r="FE117" s="582"/>
      <c r="FF117" s="582"/>
      <c r="FG117" s="256"/>
      <c r="FH117" s="599"/>
    </row>
    <row r="118" spans="1:165" s="563" customFormat="1" x14ac:dyDescent="0.25">
      <c r="A118" s="601"/>
      <c r="FI118" s="651"/>
    </row>
    <row r="119" spans="1:165" s="563" customFormat="1" x14ac:dyDescent="0.25">
      <c r="A119" s="601"/>
      <c r="FI119" s="651"/>
    </row>
    <row r="120" spans="1:165" s="563" customFormat="1" hidden="1" x14ac:dyDescent="0.25">
      <c r="A120" s="602" t="s">
        <v>1</v>
      </c>
      <c r="B120" s="603" t="b">
        <f>IF(ISNA(MATCH(FALSE,D120:FF120,0)),TRUE,FALSE)</f>
        <v>1</v>
      </c>
      <c r="D120" s="563" t="b">
        <f t="shared" ref="D120:AI120" si="2">IF(OR(AND(D8&lt;&gt;"",D14&lt;&gt;0,D28&lt;&gt;100%),AND(D8&lt;&gt;"",D14=0,D28&lt;&gt;0%)),FALSE,TRUE)</f>
        <v>1</v>
      </c>
      <c r="E120" s="563" t="b">
        <f t="shared" si="2"/>
        <v>1</v>
      </c>
      <c r="F120" s="563" t="b">
        <f t="shared" si="2"/>
        <v>1</v>
      </c>
      <c r="G120" s="563" t="b">
        <f t="shared" si="2"/>
        <v>1</v>
      </c>
      <c r="H120" s="563" t="b">
        <f t="shared" si="2"/>
        <v>1</v>
      </c>
      <c r="I120" s="563" t="b">
        <f t="shared" si="2"/>
        <v>1</v>
      </c>
      <c r="J120" s="563" t="b">
        <f t="shared" si="2"/>
        <v>1</v>
      </c>
      <c r="K120" s="563" t="b">
        <f t="shared" si="2"/>
        <v>1</v>
      </c>
      <c r="L120" s="563" t="b">
        <f t="shared" si="2"/>
        <v>1</v>
      </c>
      <c r="M120" s="563" t="b">
        <f t="shared" si="2"/>
        <v>1</v>
      </c>
      <c r="N120" s="563" t="b">
        <f t="shared" si="2"/>
        <v>1</v>
      </c>
      <c r="O120" s="563" t="b">
        <f t="shared" si="2"/>
        <v>1</v>
      </c>
      <c r="P120" s="563" t="b">
        <f t="shared" si="2"/>
        <v>1</v>
      </c>
      <c r="Q120" s="563" t="b">
        <f t="shared" si="2"/>
        <v>1</v>
      </c>
      <c r="R120" s="563" t="b">
        <f t="shared" si="2"/>
        <v>1</v>
      </c>
      <c r="S120" s="563" t="b">
        <f t="shared" si="2"/>
        <v>1</v>
      </c>
      <c r="T120" s="563" t="b">
        <f t="shared" si="2"/>
        <v>1</v>
      </c>
      <c r="U120" s="563" t="b">
        <f t="shared" si="2"/>
        <v>1</v>
      </c>
      <c r="V120" s="563" t="b">
        <f t="shared" si="2"/>
        <v>1</v>
      </c>
      <c r="W120" s="563" t="b">
        <f t="shared" si="2"/>
        <v>1</v>
      </c>
      <c r="X120" s="563" t="b">
        <f t="shared" si="2"/>
        <v>1</v>
      </c>
      <c r="Y120" s="563" t="b">
        <f t="shared" si="2"/>
        <v>1</v>
      </c>
      <c r="Z120" s="563" t="b">
        <f t="shared" si="2"/>
        <v>1</v>
      </c>
      <c r="AA120" s="563" t="b">
        <f t="shared" si="2"/>
        <v>1</v>
      </c>
      <c r="AB120" s="563" t="b">
        <f t="shared" si="2"/>
        <v>1</v>
      </c>
      <c r="AC120" s="563" t="b">
        <f t="shared" si="2"/>
        <v>1</v>
      </c>
      <c r="AD120" s="563" t="b">
        <f t="shared" si="2"/>
        <v>1</v>
      </c>
      <c r="AE120" s="563" t="b">
        <f t="shared" si="2"/>
        <v>1</v>
      </c>
      <c r="AF120" s="563" t="b">
        <f t="shared" si="2"/>
        <v>1</v>
      </c>
      <c r="AG120" s="563" t="b">
        <f t="shared" si="2"/>
        <v>1</v>
      </c>
      <c r="AH120" s="563" t="b">
        <f t="shared" si="2"/>
        <v>1</v>
      </c>
      <c r="AI120" s="563" t="b">
        <f t="shared" si="2"/>
        <v>1</v>
      </c>
      <c r="AJ120" s="563" t="b">
        <f t="shared" ref="AJ120:BO120" si="3">IF(OR(AND(AJ8&lt;&gt;"",AJ14&lt;&gt;0,AJ28&lt;&gt;100%),AND(AJ8&lt;&gt;"",AJ14=0,AJ28&lt;&gt;0%)),FALSE,TRUE)</f>
        <v>1</v>
      </c>
      <c r="AK120" s="563" t="b">
        <f t="shared" si="3"/>
        <v>1</v>
      </c>
      <c r="AL120" s="563" t="b">
        <f t="shared" si="3"/>
        <v>1</v>
      </c>
      <c r="AM120" s="563" t="b">
        <f t="shared" si="3"/>
        <v>1</v>
      </c>
      <c r="AN120" s="563" t="b">
        <f t="shared" si="3"/>
        <v>1</v>
      </c>
      <c r="AO120" s="563" t="b">
        <f t="shared" si="3"/>
        <v>1</v>
      </c>
      <c r="AP120" s="563" t="b">
        <f t="shared" si="3"/>
        <v>1</v>
      </c>
      <c r="AQ120" s="563" t="b">
        <f t="shared" si="3"/>
        <v>1</v>
      </c>
      <c r="AR120" s="563" t="b">
        <f t="shared" si="3"/>
        <v>1</v>
      </c>
      <c r="AS120" s="563" t="b">
        <f t="shared" si="3"/>
        <v>1</v>
      </c>
      <c r="AT120" s="563" t="b">
        <f t="shared" si="3"/>
        <v>1</v>
      </c>
      <c r="AU120" s="563" t="b">
        <f t="shared" si="3"/>
        <v>1</v>
      </c>
      <c r="AV120" s="563" t="b">
        <f t="shared" si="3"/>
        <v>1</v>
      </c>
      <c r="AW120" s="563" t="b">
        <f t="shared" si="3"/>
        <v>1</v>
      </c>
      <c r="AX120" s="563" t="b">
        <f t="shared" si="3"/>
        <v>1</v>
      </c>
      <c r="AY120" s="563" t="b">
        <f t="shared" si="3"/>
        <v>1</v>
      </c>
      <c r="AZ120" s="563" t="b">
        <f t="shared" si="3"/>
        <v>1</v>
      </c>
      <c r="BA120" s="563" t="b">
        <f t="shared" si="3"/>
        <v>1</v>
      </c>
      <c r="BB120" s="563" t="b">
        <f t="shared" si="3"/>
        <v>1</v>
      </c>
      <c r="BC120" s="563" t="b">
        <f t="shared" si="3"/>
        <v>1</v>
      </c>
      <c r="BD120" s="563" t="b">
        <f t="shared" si="3"/>
        <v>1</v>
      </c>
      <c r="BE120" s="563" t="b">
        <f t="shared" si="3"/>
        <v>1</v>
      </c>
      <c r="BF120" s="563" t="b">
        <f t="shared" si="3"/>
        <v>1</v>
      </c>
      <c r="BG120" s="563" t="b">
        <f t="shared" si="3"/>
        <v>1</v>
      </c>
      <c r="BH120" s="563" t="b">
        <f t="shared" si="3"/>
        <v>1</v>
      </c>
      <c r="BI120" s="563" t="b">
        <f t="shared" si="3"/>
        <v>1</v>
      </c>
      <c r="BJ120" s="563" t="b">
        <f t="shared" si="3"/>
        <v>1</v>
      </c>
      <c r="BK120" s="563" t="b">
        <f t="shared" si="3"/>
        <v>1</v>
      </c>
      <c r="BL120" s="563" t="b">
        <f t="shared" si="3"/>
        <v>1</v>
      </c>
      <c r="BM120" s="563" t="b">
        <f t="shared" si="3"/>
        <v>1</v>
      </c>
      <c r="BN120" s="563" t="b">
        <f t="shared" si="3"/>
        <v>1</v>
      </c>
      <c r="BO120" s="563" t="b">
        <f t="shared" si="3"/>
        <v>1</v>
      </c>
      <c r="BP120" s="563" t="b">
        <f t="shared" ref="BP120:CU120" si="4">IF(OR(AND(BP8&lt;&gt;"",BP14&lt;&gt;0,BP28&lt;&gt;100%),AND(BP8&lt;&gt;"",BP14=0,BP28&lt;&gt;0%)),FALSE,TRUE)</f>
        <v>1</v>
      </c>
      <c r="BQ120" s="563" t="b">
        <f t="shared" si="4"/>
        <v>1</v>
      </c>
      <c r="BR120" s="563" t="b">
        <f t="shared" si="4"/>
        <v>1</v>
      </c>
      <c r="BS120" s="563" t="b">
        <f t="shared" si="4"/>
        <v>1</v>
      </c>
      <c r="BT120" s="563" t="b">
        <f t="shared" si="4"/>
        <v>1</v>
      </c>
      <c r="BU120" s="563" t="b">
        <f t="shared" si="4"/>
        <v>1</v>
      </c>
      <c r="BV120" s="563" t="b">
        <f t="shared" si="4"/>
        <v>1</v>
      </c>
      <c r="BW120" s="563" t="b">
        <f t="shared" si="4"/>
        <v>1</v>
      </c>
      <c r="BX120" s="563" t="b">
        <f t="shared" si="4"/>
        <v>1</v>
      </c>
      <c r="BY120" s="563" t="b">
        <f t="shared" si="4"/>
        <v>1</v>
      </c>
      <c r="BZ120" s="563" t="b">
        <f t="shared" si="4"/>
        <v>1</v>
      </c>
      <c r="CA120" s="563" t="b">
        <f t="shared" si="4"/>
        <v>1</v>
      </c>
      <c r="CB120" s="563" t="b">
        <f t="shared" si="4"/>
        <v>1</v>
      </c>
      <c r="CC120" s="563" t="b">
        <f t="shared" si="4"/>
        <v>1</v>
      </c>
      <c r="CD120" s="563" t="b">
        <f t="shared" si="4"/>
        <v>1</v>
      </c>
      <c r="CE120" s="563" t="b">
        <f t="shared" si="4"/>
        <v>1</v>
      </c>
      <c r="CF120" s="563" t="b">
        <f t="shared" si="4"/>
        <v>1</v>
      </c>
      <c r="CG120" s="563" t="b">
        <f t="shared" si="4"/>
        <v>1</v>
      </c>
      <c r="CH120" s="563" t="b">
        <f t="shared" si="4"/>
        <v>1</v>
      </c>
      <c r="CI120" s="563" t="b">
        <f t="shared" si="4"/>
        <v>1</v>
      </c>
      <c r="CJ120" s="563" t="b">
        <f t="shared" si="4"/>
        <v>1</v>
      </c>
      <c r="CK120" s="563" t="b">
        <f t="shared" si="4"/>
        <v>1</v>
      </c>
      <c r="CL120" s="563" t="b">
        <f t="shared" si="4"/>
        <v>1</v>
      </c>
      <c r="CM120" s="563" t="b">
        <f t="shared" si="4"/>
        <v>1</v>
      </c>
      <c r="CN120" s="563" t="b">
        <f t="shared" si="4"/>
        <v>1</v>
      </c>
      <c r="CO120" s="563" t="b">
        <f t="shared" si="4"/>
        <v>1</v>
      </c>
      <c r="CP120" s="563" t="b">
        <f t="shared" si="4"/>
        <v>1</v>
      </c>
      <c r="CQ120" s="563" t="b">
        <f t="shared" si="4"/>
        <v>1</v>
      </c>
      <c r="CR120" s="563" t="b">
        <f t="shared" si="4"/>
        <v>1</v>
      </c>
      <c r="CS120" s="563" t="b">
        <f t="shared" si="4"/>
        <v>1</v>
      </c>
      <c r="CT120" s="563" t="b">
        <f t="shared" si="4"/>
        <v>1</v>
      </c>
      <c r="CU120" s="563" t="b">
        <f t="shared" si="4"/>
        <v>1</v>
      </c>
      <c r="CV120" s="563" t="b">
        <f t="shared" ref="CV120:EA120" si="5">IF(OR(AND(CV8&lt;&gt;"",CV14&lt;&gt;0,CV28&lt;&gt;100%),AND(CV8&lt;&gt;"",CV14=0,CV28&lt;&gt;0%)),FALSE,TRUE)</f>
        <v>1</v>
      </c>
      <c r="CW120" s="563" t="b">
        <f t="shared" si="5"/>
        <v>1</v>
      </c>
      <c r="CX120" s="563" t="b">
        <f t="shared" si="5"/>
        <v>1</v>
      </c>
      <c r="CY120" s="563" t="b">
        <f t="shared" si="5"/>
        <v>1</v>
      </c>
      <c r="CZ120" s="563" t="b">
        <f t="shared" si="5"/>
        <v>1</v>
      </c>
      <c r="DA120" s="563" t="b">
        <f t="shared" si="5"/>
        <v>1</v>
      </c>
      <c r="DB120" s="563" t="b">
        <f t="shared" si="5"/>
        <v>1</v>
      </c>
      <c r="DC120" s="563" t="b">
        <f t="shared" si="5"/>
        <v>1</v>
      </c>
      <c r="DD120" s="563" t="b">
        <f t="shared" si="5"/>
        <v>1</v>
      </c>
      <c r="DE120" s="563" t="b">
        <f t="shared" si="5"/>
        <v>1</v>
      </c>
      <c r="DF120" s="563" t="b">
        <f t="shared" si="5"/>
        <v>1</v>
      </c>
      <c r="DG120" s="563" t="b">
        <f t="shared" si="5"/>
        <v>1</v>
      </c>
      <c r="DH120" s="563" t="b">
        <f t="shared" si="5"/>
        <v>1</v>
      </c>
      <c r="DI120" s="563" t="b">
        <f t="shared" si="5"/>
        <v>1</v>
      </c>
      <c r="DJ120" s="563" t="b">
        <f t="shared" si="5"/>
        <v>1</v>
      </c>
      <c r="DK120" s="563" t="b">
        <f t="shared" si="5"/>
        <v>1</v>
      </c>
      <c r="DL120" s="563" t="b">
        <f t="shared" si="5"/>
        <v>1</v>
      </c>
      <c r="DM120" s="563" t="b">
        <f t="shared" si="5"/>
        <v>1</v>
      </c>
      <c r="DN120" s="563" t="b">
        <f t="shared" si="5"/>
        <v>1</v>
      </c>
      <c r="DO120" s="563" t="b">
        <f t="shared" si="5"/>
        <v>1</v>
      </c>
      <c r="DP120" s="563" t="b">
        <f t="shared" si="5"/>
        <v>1</v>
      </c>
      <c r="DQ120" s="563" t="b">
        <f t="shared" si="5"/>
        <v>1</v>
      </c>
      <c r="DR120" s="563" t="b">
        <f t="shared" si="5"/>
        <v>1</v>
      </c>
      <c r="DS120" s="563" t="b">
        <f t="shared" si="5"/>
        <v>1</v>
      </c>
      <c r="DT120" s="563" t="b">
        <f t="shared" si="5"/>
        <v>1</v>
      </c>
      <c r="DU120" s="563" t="b">
        <f t="shared" si="5"/>
        <v>1</v>
      </c>
      <c r="DV120" s="563" t="b">
        <f t="shared" si="5"/>
        <v>1</v>
      </c>
      <c r="DW120" s="563" t="b">
        <f t="shared" si="5"/>
        <v>1</v>
      </c>
      <c r="DX120" s="563" t="b">
        <f t="shared" si="5"/>
        <v>1</v>
      </c>
      <c r="DY120" s="563" t="b">
        <f t="shared" si="5"/>
        <v>1</v>
      </c>
      <c r="DZ120" s="563" t="b">
        <f t="shared" si="5"/>
        <v>1</v>
      </c>
      <c r="EA120" s="563" t="b">
        <f t="shared" si="5"/>
        <v>1</v>
      </c>
      <c r="EB120" s="563" t="b">
        <f t="shared" ref="EB120:FF120" si="6">IF(OR(AND(EB8&lt;&gt;"",EB14&lt;&gt;0,EB28&lt;&gt;100%),AND(EB8&lt;&gt;"",EB14=0,EB28&lt;&gt;0%)),FALSE,TRUE)</f>
        <v>1</v>
      </c>
      <c r="EC120" s="563" t="b">
        <f t="shared" si="6"/>
        <v>1</v>
      </c>
      <c r="ED120" s="563" t="b">
        <f t="shared" si="6"/>
        <v>1</v>
      </c>
      <c r="EE120" s="563" t="b">
        <f t="shared" si="6"/>
        <v>1</v>
      </c>
      <c r="EF120" s="563" t="b">
        <f t="shared" si="6"/>
        <v>1</v>
      </c>
      <c r="EG120" s="563" t="b">
        <f t="shared" si="6"/>
        <v>1</v>
      </c>
      <c r="EH120" s="563" t="b">
        <f t="shared" si="6"/>
        <v>1</v>
      </c>
      <c r="EI120" s="563" t="b">
        <f t="shared" si="6"/>
        <v>1</v>
      </c>
      <c r="EJ120" s="563" t="b">
        <f t="shared" si="6"/>
        <v>1</v>
      </c>
      <c r="EK120" s="563" t="b">
        <f t="shared" si="6"/>
        <v>1</v>
      </c>
      <c r="EL120" s="563" t="b">
        <f t="shared" si="6"/>
        <v>1</v>
      </c>
      <c r="EM120" s="563" t="b">
        <f t="shared" si="6"/>
        <v>1</v>
      </c>
      <c r="EN120" s="563" t="b">
        <f t="shared" si="6"/>
        <v>1</v>
      </c>
      <c r="EO120" s="563" t="b">
        <f t="shared" si="6"/>
        <v>1</v>
      </c>
      <c r="EP120" s="563" t="b">
        <f t="shared" si="6"/>
        <v>1</v>
      </c>
      <c r="EQ120" s="563" t="b">
        <f t="shared" si="6"/>
        <v>1</v>
      </c>
      <c r="ER120" s="563" t="b">
        <f t="shared" si="6"/>
        <v>1</v>
      </c>
      <c r="ES120" s="563" t="b">
        <f t="shared" si="6"/>
        <v>1</v>
      </c>
      <c r="ET120" s="563" t="b">
        <f t="shared" si="6"/>
        <v>1</v>
      </c>
      <c r="EU120" s="563" t="b">
        <f t="shared" si="6"/>
        <v>1</v>
      </c>
      <c r="EV120" s="563" t="b">
        <f t="shared" si="6"/>
        <v>1</v>
      </c>
      <c r="EW120" s="563" t="b">
        <f t="shared" si="6"/>
        <v>1</v>
      </c>
      <c r="EX120" s="563" t="b">
        <f t="shared" si="6"/>
        <v>1</v>
      </c>
      <c r="EY120" s="563" t="b">
        <f t="shared" si="6"/>
        <v>1</v>
      </c>
      <c r="EZ120" s="563" t="b">
        <f t="shared" si="6"/>
        <v>1</v>
      </c>
      <c r="FA120" s="563" t="b">
        <f t="shared" si="6"/>
        <v>1</v>
      </c>
      <c r="FB120" s="563" t="b">
        <f t="shared" si="6"/>
        <v>1</v>
      </c>
      <c r="FC120" s="563" t="b">
        <f t="shared" si="6"/>
        <v>1</v>
      </c>
      <c r="FD120" s="563" t="b">
        <f t="shared" si="6"/>
        <v>1</v>
      </c>
      <c r="FE120" s="563" t="b">
        <f t="shared" si="6"/>
        <v>1</v>
      </c>
      <c r="FF120" s="563" t="b">
        <f t="shared" si="6"/>
        <v>1</v>
      </c>
      <c r="FI120" s="651"/>
    </row>
    <row r="121" spans="1:165" s="563" customFormat="1" hidden="1" x14ac:dyDescent="0.25">
      <c r="A121" s="604" t="s">
        <v>2</v>
      </c>
      <c r="B121" s="605" t="b">
        <f>IF(ISNA(MATCH(FALSE,D121:FF121,0)),TRUE,FALSE)</f>
        <v>1</v>
      </c>
      <c r="D121" s="563" t="b">
        <f t="shared" ref="D121:AI121" si="7">IF(OR(AND(D8&lt;&gt;"",D14&lt;&gt;0,D39&lt;&gt;100%),AND(D8&lt;&gt;"",D14=0,D39&lt;&gt;0%)),FALSE,TRUE)</f>
        <v>1</v>
      </c>
      <c r="E121" s="563" t="b">
        <f t="shared" si="7"/>
        <v>1</v>
      </c>
      <c r="F121" s="563" t="b">
        <f t="shared" si="7"/>
        <v>1</v>
      </c>
      <c r="G121" s="563" t="b">
        <f t="shared" si="7"/>
        <v>1</v>
      </c>
      <c r="H121" s="563" t="b">
        <f t="shared" si="7"/>
        <v>1</v>
      </c>
      <c r="I121" s="563" t="b">
        <f t="shared" si="7"/>
        <v>1</v>
      </c>
      <c r="J121" s="563" t="b">
        <f t="shared" si="7"/>
        <v>1</v>
      </c>
      <c r="K121" s="563" t="b">
        <f t="shared" si="7"/>
        <v>1</v>
      </c>
      <c r="L121" s="563" t="b">
        <f t="shared" si="7"/>
        <v>1</v>
      </c>
      <c r="M121" s="563" t="b">
        <f t="shared" si="7"/>
        <v>1</v>
      </c>
      <c r="N121" s="563" t="b">
        <f t="shared" si="7"/>
        <v>1</v>
      </c>
      <c r="O121" s="563" t="b">
        <f t="shared" si="7"/>
        <v>1</v>
      </c>
      <c r="P121" s="563" t="b">
        <f t="shared" si="7"/>
        <v>1</v>
      </c>
      <c r="Q121" s="563" t="b">
        <f t="shared" si="7"/>
        <v>1</v>
      </c>
      <c r="R121" s="563" t="b">
        <f t="shared" si="7"/>
        <v>1</v>
      </c>
      <c r="S121" s="563" t="b">
        <f t="shared" si="7"/>
        <v>1</v>
      </c>
      <c r="T121" s="563" t="b">
        <f t="shared" si="7"/>
        <v>1</v>
      </c>
      <c r="U121" s="563" t="b">
        <f t="shared" si="7"/>
        <v>1</v>
      </c>
      <c r="V121" s="563" t="b">
        <f t="shared" si="7"/>
        <v>1</v>
      </c>
      <c r="W121" s="563" t="b">
        <f t="shared" si="7"/>
        <v>1</v>
      </c>
      <c r="X121" s="563" t="b">
        <f t="shared" si="7"/>
        <v>1</v>
      </c>
      <c r="Y121" s="563" t="b">
        <f t="shared" si="7"/>
        <v>1</v>
      </c>
      <c r="Z121" s="563" t="b">
        <f t="shared" si="7"/>
        <v>1</v>
      </c>
      <c r="AA121" s="563" t="b">
        <f t="shared" si="7"/>
        <v>1</v>
      </c>
      <c r="AB121" s="563" t="b">
        <f t="shared" si="7"/>
        <v>1</v>
      </c>
      <c r="AC121" s="563" t="b">
        <f t="shared" si="7"/>
        <v>1</v>
      </c>
      <c r="AD121" s="563" t="b">
        <f t="shared" si="7"/>
        <v>1</v>
      </c>
      <c r="AE121" s="563" t="b">
        <f t="shared" si="7"/>
        <v>1</v>
      </c>
      <c r="AF121" s="563" t="b">
        <f t="shared" si="7"/>
        <v>1</v>
      </c>
      <c r="AG121" s="563" t="b">
        <f t="shared" si="7"/>
        <v>1</v>
      </c>
      <c r="AH121" s="563" t="b">
        <f t="shared" si="7"/>
        <v>1</v>
      </c>
      <c r="AI121" s="563" t="b">
        <f t="shared" si="7"/>
        <v>1</v>
      </c>
      <c r="AJ121" s="563" t="b">
        <f t="shared" ref="AJ121:BO121" si="8">IF(OR(AND(AJ8&lt;&gt;"",AJ14&lt;&gt;0,AJ39&lt;&gt;100%),AND(AJ8&lt;&gt;"",AJ14=0,AJ39&lt;&gt;0%)),FALSE,TRUE)</f>
        <v>1</v>
      </c>
      <c r="AK121" s="563" t="b">
        <f t="shared" si="8"/>
        <v>1</v>
      </c>
      <c r="AL121" s="563" t="b">
        <f t="shared" si="8"/>
        <v>1</v>
      </c>
      <c r="AM121" s="563" t="b">
        <f t="shared" si="8"/>
        <v>1</v>
      </c>
      <c r="AN121" s="563" t="b">
        <f t="shared" si="8"/>
        <v>1</v>
      </c>
      <c r="AO121" s="563" t="b">
        <f t="shared" si="8"/>
        <v>1</v>
      </c>
      <c r="AP121" s="563" t="b">
        <f t="shared" si="8"/>
        <v>1</v>
      </c>
      <c r="AQ121" s="563" t="b">
        <f t="shared" si="8"/>
        <v>1</v>
      </c>
      <c r="AR121" s="563" t="b">
        <f t="shared" si="8"/>
        <v>1</v>
      </c>
      <c r="AS121" s="563" t="b">
        <f t="shared" si="8"/>
        <v>1</v>
      </c>
      <c r="AT121" s="563" t="b">
        <f t="shared" si="8"/>
        <v>1</v>
      </c>
      <c r="AU121" s="563" t="b">
        <f t="shared" si="8"/>
        <v>1</v>
      </c>
      <c r="AV121" s="563" t="b">
        <f t="shared" si="8"/>
        <v>1</v>
      </c>
      <c r="AW121" s="563" t="b">
        <f t="shared" si="8"/>
        <v>1</v>
      </c>
      <c r="AX121" s="563" t="b">
        <f t="shared" si="8"/>
        <v>1</v>
      </c>
      <c r="AY121" s="563" t="b">
        <f t="shared" si="8"/>
        <v>1</v>
      </c>
      <c r="AZ121" s="563" t="b">
        <f t="shared" si="8"/>
        <v>1</v>
      </c>
      <c r="BA121" s="563" t="b">
        <f t="shared" si="8"/>
        <v>1</v>
      </c>
      <c r="BB121" s="563" t="b">
        <f t="shared" si="8"/>
        <v>1</v>
      </c>
      <c r="BC121" s="563" t="b">
        <f t="shared" si="8"/>
        <v>1</v>
      </c>
      <c r="BD121" s="563" t="b">
        <f t="shared" si="8"/>
        <v>1</v>
      </c>
      <c r="BE121" s="563" t="b">
        <f t="shared" si="8"/>
        <v>1</v>
      </c>
      <c r="BF121" s="563" t="b">
        <f t="shared" si="8"/>
        <v>1</v>
      </c>
      <c r="BG121" s="563" t="b">
        <f t="shared" si="8"/>
        <v>1</v>
      </c>
      <c r="BH121" s="563" t="b">
        <f t="shared" si="8"/>
        <v>1</v>
      </c>
      <c r="BI121" s="563" t="b">
        <f t="shared" si="8"/>
        <v>1</v>
      </c>
      <c r="BJ121" s="563" t="b">
        <f t="shared" si="8"/>
        <v>1</v>
      </c>
      <c r="BK121" s="563" t="b">
        <f t="shared" si="8"/>
        <v>1</v>
      </c>
      <c r="BL121" s="563" t="b">
        <f t="shared" si="8"/>
        <v>1</v>
      </c>
      <c r="BM121" s="563" t="b">
        <f t="shared" si="8"/>
        <v>1</v>
      </c>
      <c r="BN121" s="563" t="b">
        <f t="shared" si="8"/>
        <v>1</v>
      </c>
      <c r="BO121" s="563" t="b">
        <f t="shared" si="8"/>
        <v>1</v>
      </c>
      <c r="BP121" s="563" t="b">
        <f t="shared" ref="BP121:CU121" si="9">IF(OR(AND(BP8&lt;&gt;"",BP14&lt;&gt;0,BP39&lt;&gt;100%),AND(BP8&lt;&gt;"",BP14=0,BP39&lt;&gt;0%)),FALSE,TRUE)</f>
        <v>1</v>
      </c>
      <c r="BQ121" s="563" t="b">
        <f t="shared" si="9"/>
        <v>1</v>
      </c>
      <c r="BR121" s="563" t="b">
        <f t="shared" si="9"/>
        <v>1</v>
      </c>
      <c r="BS121" s="563" t="b">
        <f t="shared" si="9"/>
        <v>1</v>
      </c>
      <c r="BT121" s="563" t="b">
        <f t="shared" si="9"/>
        <v>1</v>
      </c>
      <c r="BU121" s="563" t="b">
        <f t="shared" si="9"/>
        <v>1</v>
      </c>
      <c r="BV121" s="563" t="b">
        <f t="shared" si="9"/>
        <v>1</v>
      </c>
      <c r="BW121" s="563" t="b">
        <f t="shared" si="9"/>
        <v>1</v>
      </c>
      <c r="BX121" s="563" t="b">
        <f t="shared" si="9"/>
        <v>1</v>
      </c>
      <c r="BY121" s="563" t="b">
        <f t="shared" si="9"/>
        <v>1</v>
      </c>
      <c r="BZ121" s="563" t="b">
        <f t="shared" si="9"/>
        <v>1</v>
      </c>
      <c r="CA121" s="563" t="b">
        <f t="shared" si="9"/>
        <v>1</v>
      </c>
      <c r="CB121" s="563" t="b">
        <f t="shared" si="9"/>
        <v>1</v>
      </c>
      <c r="CC121" s="563" t="b">
        <f t="shared" si="9"/>
        <v>1</v>
      </c>
      <c r="CD121" s="563" t="b">
        <f t="shared" si="9"/>
        <v>1</v>
      </c>
      <c r="CE121" s="563" t="b">
        <f t="shared" si="9"/>
        <v>1</v>
      </c>
      <c r="CF121" s="563" t="b">
        <f t="shared" si="9"/>
        <v>1</v>
      </c>
      <c r="CG121" s="563" t="b">
        <f t="shared" si="9"/>
        <v>1</v>
      </c>
      <c r="CH121" s="563" t="b">
        <f t="shared" si="9"/>
        <v>1</v>
      </c>
      <c r="CI121" s="563" t="b">
        <f t="shared" si="9"/>
        <v>1</v>
      </c>
      <c r="CJ121" s="563" t="b">
        <f t="shared" si="9"/>
        <v>1</v>
      </c>
      <c r="CK121" s="563" t="b">
        <f t="shared" si="9"/>
        <v>1</v>
      </c>
      <c r="CL121" s="563" t="b">
        <f t="shared" si="9"/>
        <v>1</v>
      </c>
      <c r="CM121" s="563" t="b">
        <f t="shared" si="9"/>
        <v>1</v>
      </c>
      <c r="CN121" s="563" t="b">
        <f t="shared" si="9"/>
        <v>1</v>
      </c>
      <c r="CO121" s="563" t="b">
        <f t="shared" si="9"/>
        <v>1</v>
      </c>
      <c r="CP121" s="563" t="b">
        <f t="shared" si="9"/>
        <v>1</v>
      </c>
      <c r="CQ121" s="563" t="b">
        <f t="shared" si="9"/>
        <v>1</v>
      </c>
      <c r="CR121" s="563" t="b">
        <f t="shared" si="9"/>
        <v>1</v>
      </c>
      <c r="CS121" s="563" t="b">
        <f t="shared" si="9"/>
        <v>1</v>
      </c>
      <c r="CT121" s="563" t="b">
        <f t="shared" si="9"/>
        <v>1</v>
      </c>
      <c r="CU121" s="563" t="b">
        <f t="shared" si="9"/>
        <v>1</v>
      </c>
      <c r="CV121" s="563" t="b">
        <f t="shared" ref="CV121:EA121" si="10">IF(OR(AND(CV8&lt;&gt;"",CV14&lt;&gt;0,CV39&lt;&gt;100%),AND(CV8&lt;&gt;"",CV14=0,CV39&lt;&gt;0%)),FALSE,TRUE)</f>
        <v>1</v>
      </c>
      <c r="CW121" s="563" t="b">
        <f t="shared" si="10"/>
        <v>1</v>
      </c>
      <c r="CX121" s="563" t="b">
        <f t="shared" si="10"/>
        <v>1</v>
      </c>
      <c r="CY121" s="563" t="b">
        <f t="shared" si="10"/>
        <v>1</v>
      </c>
      <c r="CZ121" s="563" t="b">
        <f t="shared" si="10"/>
        <v>1</v>
      </c>
      <c r="DA121" s="563" t="b">
        <f t="shared" si="10"/>
        <v>1</v>
      </c>
      <c r="DB121" s="563" t="b">
        <f t="shared" si="10"/>
        <v>1</v>
      </c>
      <c r="DC121" s="563" t="b">
        <f t="shared" si="10"/>
        <v>1</v>
      </c>
      <c r="DD121" s="563" t="b">
        <f t="shared" si="10"/>
        <v>1</v>
      </c>
      <c r="DE121" s="563" t="b">
        <f t="shared" si="10"/>
        <v>1</v>
      </c>
      <c r="DF121" s="563" t="b">
        <f t="shared" si="10"/>
        <v>1</v>
      </c>
      <c r="DG121" s="563" t="b">
        <f t="shared" si="10"/>
        <v>1</v>
      </c>
      <c r="DH121" s="563" t="b">
        <f t="shared" si="10"/>
        <v>1</v>
      </c>
      <c r="DI121" s="563" t="b">
        <f t="shared" si="10"/>
        <v>1</v>
      </c>
      <c r="DJ121" s="563" t="b">
        <f t="shared" si="10"/>
        <v>1</v>
      </c>
      <c r="DK121" s="563" t="b">
        <f t="shared" si="10"/>
        <v>1</v>
      </c>
      <c r="DL121" s="563" t="b">
        <f t="shared" si="10"/>
        <v>1</v>
      </c>
      <c r="DM121" s="563" t="b">
        <f t="shared" si="10"/>
        <v>1</v>
      </c>
      <c r="DN121" s="563" t="b">
        <f t="shared" si="10"/>
        <v>1</v>
      </c>
      <c r="DO121" s="563" t="b">
        <f t="shared" si="10"/>
        <v>1</v>
      </c>
      <c r="DP121" s="563" t="b">
        <f t="shared" si="10"/>
        <v>1</v>
      </c>
      <c r="DQ121" s="563" t="b">
        <f t="shared" si="10"/>
        <v>1</v>
      </c>
      <c r="DR121" s="563" t="b">
        <f t="shared" si="10"/>
        <v>1</v>
      </c>
      <c r="DS121" s="563" t="b">
        <f t="shared" si="10"/>
        <v>1</v>
      </c>
      <c r="DT121" s="563" t="b">
        <f t="shared" si="10"/>
        <v>1</v>
      </c>
      <c r="DU121" s="563" t="b">
        <f t="shared" si="10"/>
        <v>1</v>
      </c>
      <c r="DV121" s="563" t="b">
        <f t="shared" si="10"/>
        <v>1</v>
      </c>
      <c r="DW121" s="563" t="b">
        <f t="shared" si="10"/>
        <v>1</v>
      </c>
      <c r="DX121" s="563" t="b">
        <f t="shared" si="10"/>
        <v>1</v>
      </c>
      <c r="DY121" s="563" t="b">
        <f t="shared" si="10"/>
        <v>1</v>
      </c>
      <c r="DZ121" s="563" t="b">
        <f t="shared" si="10"/>
        <v>1</v>
      </c>
      <c r="EA121" s="563" t="b">
        <f t="shared" si="10"/>
        <v>1</v>
      </c>
      <c r="EB121" s="563" t="b">
        <f t="shared" ref="EB121:FF121" si="11">IF(OR(AND(EB8&lt;&gt;"",EB14&lt;&gt;0,EB39&lt;&gt;100%),AND(EB8&lt;&gt;"",EB14=0,EB39&lt;&gt;0%)),FALSE,TRUE)</f>
        <v>1</v>
      </c>
      <c r="EC121" s="563" t="b">
        <f t="shared" si="11"/>
        <v>1</v>
      </c>
      <c r="ED121" s="563" t="b">
        <f t="shared" si="11"/>
        <v>1</v>
      </c>
      <c r="EE121" s="563" t="b">
        <f t="shared" si="11"/>
        <v>1</v>
      </c>
      <c r="EF121" s="563" t="b">
        <f t="shared" si="11"/>
        <v>1</v>
      </c>
      <c r="EG121" s="563" t="b">
        <f t="shared" si="11"/>
        <v>1</v>
      </c>
      <c r="EH121" s="563" t="b">
        <f t="shared" si="11"/>
        <v>1</v>
      </c>
      <c r="EI121" s="563" t="b">
        <f t="shared" si="11"/>
        <v>1</v>
      </c>
      <c r="EJ121" s="563" t="b">
        <f t="shared" si="11"/>
        <v>1</v>
      </c>
      <c r="EK121" s="563" t="b">
        <f t="shared" si="11"/>
        <v>1</v>
      </c>
      <c r="EL121" s="563" t="b">
        <f t="shared" si="11"/>
        <v>1</v>
      </c>
      <c r="EM121" s="563" t="b">
        <f t="shared" si="11"/>
        <v>1</v>
      </c>
      <c r="EN121" s="563" t="b">
        <f t="shared" si="11"/>
        <v>1</v>
      </c>
      <c r="EO121" s="563" t="b">
        <f t="shared" si="11"/>
        <v>1</v>
      </c>
      <c r="EP121" s="563" t="b">
        <f t="shared" si="11"/>
        <v>1</v>
      </c>
      <c r="EQ121" s="563" t="b">
        <f t="shared" si="11"/>
        <v>1</v>
      </c>
      <c r="ER121" s="563" t="b">
        <f t="shared" si="11"/>
        <v>1</v>
      </c>
      <c r="ES121" s="563" t="b">
        <f t="shared" si="11"/>
        <v>1</v>
      </c>
      <c r="ET121" s="563" t="b">
        <f t="shared" si="11"/>
        <v>1</v>
      </c>
      <c r="EU121" s="563" t="b">
        <f t="shared" si="11"/>
        <v>1</v>
      </c>
      <c r="EV121" s="563" t="b">
        <f t="shared" si="11"/>
        <v>1</v>
      </c>
      <c r="EW121" s="563" t="b">
        <f t="shared" si="11"/>
        <v>1</v>
      </c>
      <c r="EX121" s="563" t="b">
        <f t="shared" si="11"/>
        <v>1</v>
      </c>
      <c r="EY121" s="563" t="b">
        <f t="shared" si="11"/>
        <v>1</v>
      </c>
      <c r="EZ121" s="563" t="b">
        <f t="shared" si="11"/>
        <v>1</v>
      </c>
      <c r="FA121" s="563" t="b">
        <f t="shared" si="11"/>
        <v>1</v>
      </c>
      <c r="FB121" s="563" t="b">
        <f t="shared" si="11"/>
        <v>1</v>
      </c>
      <c r="FC121" s="563" t="b">
        <f t="shared" si="11"/>
        <v>1</v>
      </c>
      <c r="FD121" s="563" t="b">
        <f t="shared" si="11"/>
        <v>1</v>
      </c>
      <c r="FE121" s="563" t="b">
        <f t="shared" si="11"/>
        <v>1</v>
      </c>
      <c r="FF121" s="563" t="b">
        <f t="shared" si="11"/>
        <v>1</v>
      </c>
      <c r="FI121" s="651"/>
    </row>
    <row r="122" spans="1:165" s="563" customFormat="1" hidden="1" x14ac:dyDescent="0.25">
      <c r="A122" s="604">
        <v>9</v>
      </c>
      <c r="B122" s="605" t="b">
        <f>IF(ISNA(MATCH(FALSE,D122:FF122,0)),TRUE,FALSE)</f>
        <v>1</v>
      </c>
      <c r="D122" s="563" t="b">
        <f>D94&lt;='Section I'!D41</f>
        <v>1</v>
      </c>
      <c r="E122" s="563" t="b">
        <f>E94&lt;='Section I'!E41</f>
        <v>1</v>
      </c>
      <c r="F122" s="563" t="b">
        <f>F94&lt;='Section I'!F41</f>
        <v>1</v>
      </c>
      <c r="G122" s="563" t="b">
        <f>G94&lt;='Section I'!G41</f>
        <v>1</v>
      </c>
      <c r="H122" s="563" t="b">
        <f>H94&lt;='Section I'!H41</f>
        <v>1</v>
      </c>
      <c r="I122" s="563" t="b">
        <f>I94&lt;='Section I'!I41</f>
        <v>1</v>
      </c>
      <c r="J122" s="563" t="b">
        <f>J94&lt;='Section I'!J41</f>
        <v>1</v>
      </c>
      <c r="K122" s="563" t="b">
        <f>K94&lt;='Section I'!K41</f>
        <v>1</v>
      </c>
      <c r="L122" s="563" t="b">
        <f>L94&lt;='Section I'!L41</f>
        <v>1</v>
      </c>
      <c r="M122" s="563" t="b">
        <f>M94&lt;='Section I'!M41</f>
        <v>1</v>
      </c>
      <c r="N122" s="563" t="b">
        <f>N94&lt;='Section I'!N41</f>
        <v>1</v>
      </c>
      <c r="O122" s="563" t="b">
        <f>O94&lt;='Section I'!O41</f>
        <v>1</v>
      </c>
      <c r="P122" s="563" t="b">
        <f>P94&lt;='Section I'!P41</f>
        <v>1</v>
      </c>
      <c r="Q122" s="563" t="b">
        <f>Q94&lt;='Section I'!Q41</f>
        <v>1</v>
      </c>
      <c r="R122" s="563" t="b">
        <f>R94&lt;='Section I'!R41</f>
        <v>1</v>
      </c>
      <c r="S122" s="563" t="b">
        <f>S94&lt;='Section I'!S41</f>
        <v>1</v>
      </c>
      <c r="T122" s="563" t="b">
        <f>T94&lt;='Section I'!T41</f>
        <v>1</v>
      </c>
      <c r="U122" s="563" t="b">
        <f>U94&lt;='Section I'!U41</f>
        <v>1</v>
      </c>
      <c r="V122" s="563" t="b">
        <f>V94&lt;='Section I'!V41</f>
        <v>1</v>
      </c>
      <c r="W122" s="563" t="b">
        <f>W94&lt;='Section I'!W41</f>
        <v>1</v>
      </c>
      <c r="X122" s="563" t="b">
        <f>X94&lt;='Section I'!X41</f>
        <v>1</v>
      </c>
      <c r="Y122" s="563" t="b">
        <f>Y94&lt;='Section I'!Y41</f>
        <v>1</v>
      </c>
      <c r="Z122" s="563" t="b">
        <f>Z94&lt;='Section I'!Z41</f>
        <v>1</v>
      </c>
      <c r="AA122" s="563" t="b">
        <f>AA94&lt;='Section I'!AA41</f>
        <v>1</v>
      </c>
      <c r="AB122" s="563" t="b">
        <f>AB94&lt;='Section I'!AB41</f>
        <v>1</v>
      </c>
      <c r="AC122" s="563" t="b">
        <f>AC94&lt;='Section I'!AC41</f>
        <v>1</v>
      </c>
      <c r="AD122" s="563" t="b">
        <f>AD94&lt;='Section I'!AD41</f>
        <v>1</v>
      </c>
      <c r="AE122" s="563" t="b">
        <f>AE94&lt;='Section I'!AE41</f>
        <v>1</v>
      </c>
      <c r="AF122" s="563" t="b">
        <f>AF94&lt;='Section I'!AF41</f>
        <v>1</v>
      </c>
      <c r="AG122" s="563" t="b">
        <f>AG94&lt;='Section I'!AG41</f>
        <v>1</v>
      </c>
      <c r="AH122" s="563" t="b">
        <f>AH94&lt;='Section I'!AH41</f>
        <v>1</v>
      </c>
      <c r="AI122" s="563" t="b">
        <f>AI94&lt;='Section I'!AI41</f>
        <v>1</v>
      </c>
      <c r="AJ122" s="563" t="b">
        <f>AJ94&lt;='Section I'!AJ41</f>
        <v>1</v>
      </c>
      <c r="AK122" s="563" t="b">
        <f>AK94&lt;='Section I'!AK41</f>
        <v>1</v>
      </c>
      <c r="AL122" s="563" t="b">
        <f>AL94&lt;='Section I'!AL41</f>
        <v>1</v>
      </c>
      <c r="AM122" s="563" t="b">
        <f>AM94&lt;='Section I'!AM41</f>
        <v>1</v>
      </c>
      <c r="AN122" s="563" t="b">
        <f>AN94&lt;='Section I'!AN41</f>
        <v>1</v>
      </c>
      <c r="AO122" s="563" t="b">
        <f>AO94&lt;='Section I'!AO41</f>
        <v>1</v>
      </c>
      <c r="AP122" s="563" t="b">
        <f>AP94&lt;='Section I'!AP41</f>
        <v>1</v>
      </c>
      <c r="AQ122" s="563" t="b">
        <f>AQ94&lt;='Section I'!AQ41</f>
        <v>1</v>
      </c>
      <c r="AR122" s="563" t="b">
        <f>AR94&lt;='Section I'!AR41</f>
        <v>1</v>
      </c>
      <c r="AS122" s="563" t="b">
        <f>AS94&lt;='Section I'!AS41</f>
        <v>1</v>
      </c>
      <c r="AT122" s="563" t="b">
        <f>AT94&lt;='Section I'!AT41</f>
        <v>1</v>
      </c>
      <c r="AU122" s="563" t="b">
        <f>AU94&lt;='Section I'!AU41</f>
        <v>1</v>
      </c>
      <c r="AV122" s="563" t="b">
        <f>AV94&lt;='Section I'!AV41</f>
        <v>1</v>
      </c>
      <c r="AW122" s="563" t="b">
        <f>AW94&lt;='Section I'!AW41</f>
        <v>1</v>
      </c>
      <c r="AX122" s="563" t="b">
        <f>AX94&lt;='Section I'!AX41</f>
        <v>1</v>
      </c>
      <c r="AY122" s="563" t="b">
        <f>AY94&lt;='Section I'!AY41</f>
        <v>1</v>
      </c>
      <c r="AZ122" s="563" t="b">
        <f>AZ94&lt;='Section I'!AZ41</f>
        <v>1</v>
      </c>
      <c r="BA122" s="563" t="b">
        <f>BA94&lt;='Section I'!BA41</f>
        <v>1</v>
      </c>
      <c r="BB122" s="563" t="b">
        <f>BB94&lt;='Section I'!BB41</f>
        <v>1</v>
      </c>
      <c r="BC122" s="563" t="b">
        <f>BC94&lt;='Section I'!BC41</f>
        <v>1</v>
      </c>
      <c r="BD122" s="563" t="b">
        <f>BD94&lt;='Section I'!BD41</f>
        <v>1</v>
      </c>
      <c r="BE122" s="563" t="b">
        <f>BE94&lt;='Section I'!BE41</f>
        <v>1</v>
      </c>
      <c r="BF122" s="563" t="b">
        <f>BF94&lt;='Section I'!BF41</f>
        <v>1</v>
      </c>
      <c r="BG122" s="563" t="b">
        <f>BG94&lt;='Section I'!BG41</f>
        <v>1</v>
      </c>
      <c r="BH122" s="563" t="b">
        <f>BH94&lt;='Section I'!BH41</f>
        <v>1</v>
      </c>
      <c r="BI122" s="563" t="b">
        <f>BI94&lt;='Section I'!BI41</f>
        <v>1</v>
      </c>
      <c r="BJ122" s="563" t="b">
        <f>BJ94&lt;='Section I'!BJ41</f>
        <v>1</v>
      </c>
      <c r="BK122" s="563" t="b">
        <f>BK94&lt;='Section I'!BK41</f>
        <v>1</v>
      </c>
      <c r="BL122" s="563" t="b">
        <f>BL94&lt;='Section I'!BL41</f>
        <v>1</v>
      </c>
      <c r="BM122" s="563" t="b">
        <f>BM94&lt;='Section I'!BM41</f>
        <v>1</v>
      </c>
      <c r="BN122" s="563" t="b">
        <f>BN94&lt;='Section I'!BN41</f>
        <v>1</v>
      </c>
      <c r="BO122" s="563" t="b">
        <f>BO94&lt;='Section I'!BO41</f>
        <v>1</v>
      </c>
      <c r="BP122" s="563" t="b">
        <f>BP94&lt;='Section I'!BP41</f>
        <v>1</v>
      </c>
      <c r="BQ122" s="563" t="b">
        <f>BQ94&lt;='Section I'!BQ41</f>
        <v>1</v>
      </c>
      <c r="BR122" s="563" t="b">
        <f>BR94&lt;='Section I'!BR41</f>
        <v>1</v>
      </c>
      <c r="BS122" s="563" t="b">
        <f>BS94&lt;='Section I'!BS41</f>
        <v>1</v>
      </c>
      <c r="BT122" s="563" t="b">
        <f>BT94&lt;='Section I'!BT41</f>
        <v>1</v>
      </c>
      <c r="BU122" s="563" t="b">
        <f>BU94&lt;='Section I'!BU41</f>
        <v>1</v>
      </c>
      <c r="BV122" s="563" t="b">
        <f>BV94&lt;='Section I'!BV41</f>
        <v>1</v>
      </c>
      <c r="BW122" s="563" t="b">
        <f>BW94&lt;='Section I'!BW41</f>
        <v>1</v>
      </c>
      <c r="BX122" s="563" t="b">
        <f>BX94&lt;='Section I'!BX41</f>
        <v>1</v>
      </c>
      <c r="BY122" s="563" t="b">
        <f>BY94&lt;='Section I'!BY41</f>
        <v>1</v>
      </c>
      <c r="BZ122" s="563" t="b">
        <f>BZ94&lt;='Section I'!BZ41</f>
        <v>1</v>
      </c>
      <c r="CA122" s="563" t="b">
        <f>CA94&lt;='Section I'!CA41</f>
        <v>1</v>
      </c>
      <c r="CB122" s="563" t="b">
        <f>CB94&lt;='Section I'!CB41</f>
        <v>1</v>
      </c>
      <c r="CC122" s="563" t="b">
        <f>CC94&lt;='Section I'!CC41</f>
        <v>1</v>
      </c>
      <c r="CD122" s="563" t="b">
        <f>CD94&lt;='Section I'!CD41</f>
        <v>1</v>
      </c>
      <c r="CE122" s="563" t="b">
        <f>CE94&lt;='Section I'!CE41</f>
        <v>1</v>
      </c>
      <c r="CF122" s="563" t="b">
        <f>CF94&lt;='Section I'!CF41</f>
        <v>1</v>
      </c>
      <c r="CG122" s="563" t="b">
        <f>CG94&lt;='Section I'!CG41</f>
        <v>1</v>
      </c>
      <c r="CH122" s="563" t="b">
        <f>CH94&lt;='Section I'!CH41</f>
        <v>1</v>
      </c>
      <c r="CI122" s="563" t="b">
        <f>CI94&lt;='Section I'!CI41</f>
        <v>1</v>
      </c>
      <c r="CJ122" s="563" t="b">
        <f>CJ94&lt;='Section I'!CJ41</f>
        <v>1</v>
      </c>
      <c r="CK122" s="563" t="b">
        <f>CK94&lt;='Section I'!CK41</f>
        <v>1</v>
      </c>
      <c r="CL122" s="563" t="b">
        <f>CL94&lt;='Section I'!CL41</f>
        <v>1</v>
      </c>
      <c r="CM122" s="563" t="b">
        <f>CM94&lt;='Section I'!CM41</f>
        <v>1</v>
      </c>
      <c r="CN122" s="563" t="b">
        <f>CN94&lt;='Section I'!CN41</f>
        <v>1</v>
      </c>
      <c r="CO122" s="563" t="b">
        <f>CO94&lt;='Section I'!CO41</f>
        <v>1</v>
      </c>
      <c r="CP122" s="563" t="b">
        <f>CP94&lt;='Section I'!CP41</f>
        <v>1</v>
      </c>
      <c r="CQ122" s="563" t="b">
        <f>CQ94&lt;='Section I'!CQ41</f>
        <v>1</v>
      </c>
      <c r="CR122" s="563" t="b">
        <f>CR94&lt;='Section I'!CR41</f>
        <v>1</v>
      </c>
      <c r="CS122" s="563" t="b">
        <f>CS94&lt;='Section I'!CS41</f>
        <v>1</v>
      </c>
      <c r="CT122" s="563" t="b">
        <f>CT94&lt;='Section I'!CT41</f>
        <v>1</v>
      </c>
      <c r="CU122" s="563" t="b">
        <f>CU94&lt;='Section I'!CU41</f>
        <v>1</v>
      </c>
      <c r="CV122" s="563" t="b">
        <f>CV94&lt;='Section I'!CV41</f>
        <v>1</v>
      </c>
      <c r="CW122" s="563" t="b">
        <f>CW94&lt;='Section I'!CW41</f>
        <v>1</v>
      </c>
      <c r="CX122" s="563" t="b">
        <f>CX94&lt;='Section I'!CX41</f>
        <v>1</v>
      </c>
      <c r="CY122" s="563" t="b">
        <f>CY94&lt;='Section I'!CY41</f>
        <v>1</v>
      </c>
      <c r="CZ122" s="563" t="b">
        <f>CZ94&lt;='Section I'!CZ41</f>
        <v>1</v>
      </c>
      <c r="DA122" s="563" t="b">
        <f>DA94&lt;='Section I'!DA41</f>
        <v>1</v>
      </c>
      <c r="DB122" s="563" t="b">
        <f>DB94&lt;='Section I'!DB41</f>
        <v>1</v>
      </c>
      <c r="DC122" s="563" t="b">
        <f>DC94&lt;='Section I'!DC41</f>
        <v>1</v>
      </c>
      <c r="DD122" s="563" t="b">
        <f>DD94&lt;='Section I'!DD41</f>
        <v>1</v>
      </c>
      <c r="DE122" s="563" t="b">
        <f>DE94&lt;='Section I'!DE41</f>
        <v>1</v>
      </c>
      <c r="DF122" s="563" t="b">
        <f>DF94&lt;='Section I'!DF41</f>
        <v>1</v>
      </c>
      <c r="DG122" s="563" t="b">
        <f>DG94&lt;='Section I'!DG41</f>
        <v>1</v>
      </c>
      <c r="DH122" s="563" t="b">
        <f>DH94&lt;='Section I'!DH41</f>
        <v>1</v>
      </c>
      <c r="DI122" s="563" t="b">
        <f>DI94&lt;='Section I'!DI41</f>
        <v>1</v>
      </c>
      <c r="DJ122" s="563" t="b">
        <f>DJ94&lt;='Section I'!DJ41</f>
        <v>1</v>
      </c>
      <c r="DK122" s="563" t="b">
        <f>DK94&lt;='Section I'!DK41</f>
        <v>1</v>
      </c>
      <c r="DL122" s="563" t="b">
        <f>DL94&lt;='Section I'!DL41</f>
        <v>1</v>
      </c>
      <c r="DM122" s="563" t="b">
        <f>DM94&lt;='Section I'!DM41</f>
        <v>1</v>
      </c>
      <c r="DN122" s="563" t="b">
        <f>DN94&lt;='Section I'!DN41</f>
        <v>1</v>
      </c>
      <c r="DO122" s="563" t="b">
        <f>DO94&lt;='Section I'!DO41</f>
        <v>1</v>
      </c>
      <c r="DP122" s="563" t="b">
        <f>DP94&lt;='Section I'!DP41</f>
        <v>1</v>
      </c>
      <c r="DQ122" s="563" t="b">
        <f>DQ94&lt;='Section I'!DQ41</f>
        <v>1</v>
      </c>
      <c r="DR122" s="563" t="b">
        <f>DR94&lt;='Section I'!DR41</f>
        <v>1</v>
      </c>
      <c r="DS122" s="563" t="b">
        <f>DS94&lt;='Section I'!DS41</f>
        <v>1</v>
      </c>
      <c r="DT122" s="563" t="b">
        <f>DT94&lt;='Section I'!DT41</f>
        <v>1</v>
      </c>
      <c r="DU122" s="563" t="b">
        <f>DU94&lt;='Section I'!DU41</f>
        <v>1</v>
      </c>
      <c r="DV122" s="563" t="b">
        <f>DV94&lt;='Section I'!DV41</f>
        <v>1</v>
      </c>
      <c r="DW122" s="563" t="b">
        <f>DW94&lt;='Section I'!DW41</f>
        <v>1</v>
      </c>
      <c r="DX122" s="563" t="b">
        <f>DX94&lt;='Section I'!DX41</f>
        <v>1</v>
      </c>
      <c r="DY122" s="563" t="b">
        <f>DY94&lt;='Section I'!DY41</f>
        <v>1</v>
      </c>
      <c r="DZ122" s="563" t="b">
        <f>DZ94&lt;='Section I'!DZ41</f>
        <v>1</v>
      </c>
      <c r="EA122" s="563" t="b">
        <f>EA94&lt;='Section I'!EA41</f>
        <v>1</v>
      </c>
      <c r="EB122" s="563" t="b">
        <f>EB94&lt;='Section I'!EB41</f>
        <v>1</v>
      </c>
      <c r="EC122" s="563" t="b">
        <f>EC94&lt;='Section I'!EC41</f>
        <v>1</v>
      </c>
      <c r="ED122" s="563" t="b">
        <f>ED94&lt;='Section I'!ED41</f>
        <v>1</v>
      </c>
      <c r="EE122" s="563" t="b">
        <f>EE94&lt;='Section I'!EE41</f>
        <v>1</v>
      </c>
      <c r="EF122" s="563" t="b">
        <f>EF94&lt;='Section I'!EF41</f>
        <v>1</v>
      </c>
      <c r="EG122" s="563" t="b">
        <f>EG94&lt;='Section I'!EG41</f>
        <v>1</v>
      </c>
      <c r="EH122" s="563" t="b">
        <f>EH94&lt;='Section I'!EH41</f>
        <v>1</v>
      </c>
      <c r="EI122" s="563" t="b">
        <f>EI94&lt;='Section I'!EI41</f>
        <v>1</v>
      </c>
      <c r="EJ122" s="563" t="b">
        <f>EJ94&lt;='Section I'!EJ41</f>
        <v>1</v>
      </c>
      <c r="EK122" s="563" t="b">
        <f>EK94&lt;='Section I'!EK41</f>
        <v>1</v>
      </c>
      <c r="EL122" s="563" t="b">
        <f>EL94&lt;='Section I'!EL41</f>
        <v>1</v>
      </c>
      <c r="EM122" s="563" t="b">
        <f>EM94&lt;='Section I'!EM41</f>
        <v>1</v>
      </c>
      <c r="EN122" s="563" t="b">
        <f>EN94&lt;='Section I'!EN41</f>
        <v>1</v>
      </c>
      <c r="EO122" s="563" t="b">
        <f>EO94&lt;='Section I'!EO41</f>
        <v>1</v>
      </c>
      <c r="EP122" s="563" t="b">
        <f>EP94&lt;='Section I'!EP41</f>
        <v>1</v>
      </c>
      <c r="EQ122" s="563" t="b">
        <f>EQ94&lt;='Section I'!EQ41</f>
        <v>1</v>
      </c>
      <c r="ER122" s="563" t="b">
        <f>ER94&lt;='Section I'!ER41</f>
        <v>1</v>
      </c>
      <c r="ES122" s="563" t="b">
        <f>ES94&lt;='Section I'!ES41</f>
        <v>1</v>
      </c>
      <c r="ET122" s="563" t="b">
        <f>ET94&lt;='Section I'!ET41</f>
        <v>1</v>
      </c>
      <c r="EU122" s="563" t="b">
        <f>EU94&lt;='Section I'!EU41</f>
        <v>1</v>
      </c>
      <c r="EV122" s="563" t="b">
        <f>EV94&lt;='Section I'!EV41</f>
        <v>1</v>
      </c>
      <c r="EW122" s="563" t="b">
        <f>EW94&lt;='Section I'!EW41</f>
        <v>1</v>
      </c>
      <c r="EX122" s="563" t="b">
        <f>EX94&lt;='Section I'!EX41</f>
        <v>1</v>
      </c>
      <c r="EY122" s="563" t="b">
        <f>EY94&lt;='Section I'!EY41</f>
        <v>1</v>
      </c>
      <c r="EZ122" s="563" t="b">
        <f>EZ94&lt;='Section I'!EZ41</f>
        <v>1</v>
      </c>
      <c r="FA122" s="563" t="b">
        <f>FA94&lt;='Section I'!FA41</f>
        <v>1</v>
      </c>
      <c r="FB122" s="563" t="b">
        <f>FB94&lt;='Section I'!FB41</f>
        <v>1</v>
      </c>
      <c r="FC122" s="563" t="b">
        <f>FC94&lt;='Section I'!FC41</f>
        <v>1</v>
      </c>
      <c r="FD122" s="563" t="b">
        <f>FD94&lt;='Section I'!FD41</f>
        <v>1</v>
      </c>
      <c r="FE122" s="563" t="b">
        <f>FE94&lt;='Section I'!FE41</f>
        <v>1</v>
      </c>
      <c r="FF122" s="563" t="b">
        <f>FF94&lt;='Section I'!FF41</f>
        <v>1</v>
      </c>
      <c r="FI122" s="651"/>
    </row>
    <row r="123" spans="1:165" s="563" customFormat="1" hidden="1" x14ac:dyDescent="0.25">
      <c r="A123" s="604" t="s">
        <v>1415</v>
      </c>
      <c r="B123" s="605" t="b">
        <f>IF(ISNA(MATCH(FALSE,D123:FF123,0)),TRUE,FALSE)</f>
        <v>1</v>
      </c>
      <c r="D123" s="563" t="b">
        <f>D111&lt;=D110</f>
        <v>1</v>
      </c>
      <c r="E123" s="563" t="b">
        <f t="shared" ref="E123:BP123" si="12">E111&lt;=E110</f>
        <v>1</v>
      </c>
      <c r="F123" s="563" t="b">
        <f t="shared" si="12"/>
        <v>1</v>
      </c>
      <c r="G123" s="563" t="b">
        <f t="shared" si="12"/>
        <v>1</v>
      </c>
      <c r="H123" s="563" t="b">
        <f t="shared" si="12"/>
        <v>1</v>
      </c>
      <c r="I123" s="563" t="b">
        <f t="shared" si="12"/>
        <v>1</v>
      </c>
      <c r="J123" s="563" t="b">
        <f t="shared" si="12"/>
        <v>1</v>
      </c>
      <c r="K123" s="563" t="b">
        <f t="shared" si="12"/>
        <v>1</v>
      </c>
      <c r="L123" s="563" t="b">
        <f t="shared" si="12"/>
        <v>1</v>
      </c>
      <c r="M123" s="563" t="b">
        <f t="shared" si="12"/>
        <v>1</v>
      </c>
      <c r="N123" s="563" t="b">
        <f t="shared" si="12"/>
        <v>1</v>
      </c>
      <c r="O123" s="563" t="b">
        <f t="shared" si="12"/>
        <v>1</v>
      </c>
      <c r="P123" s="563" t="b">
        <f t="shared" si="12"/>
        <v>1</v>
      </c>
      <c r="Q123" s="563" t="b">
        <f t="shared" si="12"/>
        <v>1</v>
      </c>
      <c r="R123" s="563" t="b">
        <f t="shared" si="12"/>
        <v>1</v>
      </c>
      <c r="S123" s="563" t="b">
        <f t="shared" si="12"/>
        <v>1</v>
      </c>
      <c r="T123" s="563" t="b">
        <f t="shared" si="12"/>
        <v>1</v>
      </c>
      <c r="U123" s="563" t="b">
        <f t="shared" si="12"/>
        <v>1</v>
      </c>
      <c r="V123" s="563" t="b">
        <f t="shared" si="12"/>
        <v>1</v>
      </c>
      <c r="W123" s="563" t="b">
        <f t="shared" si="12"/>
        <v>1</v>
      </c>
      <c r="X123" s="563" t="b">
        <f t="shared" si="12"/>
        <v>1</v>
      </c>
      <c r="Y123" s="563" t="b">
        <f t="shared" si="12"/>
        <v>1</v>
      </c>
      <c r="Z123" s="563" t="b">
        <f t="shared" si="12"/>
        <v>1</v>
      </c>
      <c r="AA123" s="563" t="b">
        <f t="shared" si="12"/>
        <v>1</v>
      </c>
      <c r="AB123" s="563" t="b">
        <f t="shared" si="12"/>
        <v>1</v>
      </c>
      <c r="AC123" s="563" t="b">
        <f t="shared" si="12"/>
        <v>1</v>
      </c>
      <c r="AD123" s="563" t="b">
        <f t="shared" si="12"/>
        <v>1</v>
      </c>
      <c r="AE123" s="563" t="b">
        <f t="shared" si="12"/>
        <v>1</v>
      </c>
      <c r="AF123" s="563" t="b">
        <f t="shared" si="12"/>
        <v>1</v>
      </c>
      <c r="AG123" s="563" t="b">
        <f t="shared" si="12"/>
        <v>1</v>
      </c>
      <c r="AH123" s="563" t="b">
        <f t="shared" si="12"/>
        <v>1</v>
      </c>
      <c r="AI123" s="563" t="b">
        <f t="shared" si="12"/>
        <v>1</v>
      </c>
      <c r="AJ123" s="563" t="b">
        <f t="shared" si="12"/>
        <v>1</v>
      </c>
      <c r="AK123" s="563" t="b">
        <f t="shared" si="12"/>
        <v>1</v>
      </c>
      <c r="AL123" s="563" t="b">
        <f t="shared" si="12"/>
        <v>1</v>
      </c>
      <c r="AM123" s="563" t="b">
        <f t="shared" si="12"/>
        <v>1</v>
      </c>
      <c r="AN123" s="563" t="b">
        <f t="shared" si="12"/>
        <v>1</v>
      </c>
      <c r="AO123" s="563" t="b">
        <f t="shared" si="12"/>
        <v>1</v>
      </c>
      <c r="AP123" s="563" t="b">
        <f t="shared" si="12"/>
        <v>1</v>
      </c>
      <c r="AQ123" s="563" t="b">
        <f t="shared" si="12"/>
        <v>1</v>
      </c>
      <c r="AR123" s="563" t="b">
        <f t="shared" si="12"/>
        <v>1</v>
      </c>
      <c r="AS123" s="563" t="b">
        <f t="shared" si="12"/>
        <v>1</v>
      </c>
      <c r="AT123" s="563" t="b">
        <f t="shared" si="12"/>
        <v>1</v>
      </c>
      <c r="AU123" s="563" t="b">
        <f t="shared" si="12"/>
        <v>1</v>
      </c>
      <c r="AV123" s="563" t="b">
        <f t="shared" si="12"/>
        <v>1</v>
      </c>
      <c r="AW123" s="563" t="b">
        <f t="shared" si="12"/>
        <v>1</v>
      </c>
      <c r="AX123" s="563" t="b">
        <f t="shared" si="12"/>
        <v>1</v>
      </c>
      <c r="AY123" s="563" t="b">
        <f t="shared" si="12"/>
        <v>1</v>
      </c>
      <c r="AZ123" s="563" t="b">
        <f t="shared" si="12"/>
        <v>1</v>
      </c>
      <c r="BA123" s="563" t="b">
        <f t="shared" si="12"/>
        <v>1</v>
      </c>
      <c r="BB123" s="563" t="b">
        <f t="shared" si="12"/>
        <v>1</v>
      </c>
      <c r="BC123" s="563" t="b">
        <f t="shared" si="12"/>
        <v>1</v>
      </c>
      <c r="BD123" s="563" t="b">
        <f t="shared" si="12"/>
        <v>1</v>
      </c>
      <c r="BE123" s="563" t="b">
        <f t="shared" si="12"/>
        <v>1</v>
      </c>
      <c r="BF123" s="563" t="b">
        <f t="shared" si="12"/>
        <v>1</v>
      </c>
      <c r="BG123" s="563" t="b">
        <f t="shared" si="12"/>
        <v>1</v>
      </c>
      <c r="BH123" s="563" t="b">
        <f t="shared" si="12"/>
        <v>1</v>
      </c>
      <c r="BI123" s="563" t="b">
        <f t="shared" si="12"/>
        <v>1</v>
      </c>
      <c r="BJ123" s="563" t="b">
        <f t="shared" si="12"/>
        <v>1</v>
      </c>
      <c r="BK123" s="563" t="b">
        <f t="shared" si="12"/>
        <v>1</v>
      </c>
      <c r="BL123" s="563" t="b">
        <f t="shared" si="12"/>
        <v>1</v>
      </c>
      <c r="BM123" s="563" t="b">
        <f t="shared" si="12"/>
        <v>1</v>
      </c>
      <c r="BN123" s="563" t="b">
        <f t="shared" si="12"/>
        <v>1</v>
      </c>
      <c r="BO123" s="563" t="b">
        <f t="shared" si="12"/>
        <v>1</v>
      </c>
      <c r="BP123" s="563" t="b">
        <f t="shared" si="12"/>
        <v>1</v>
      </c>
      <c r="BQ123" s="563" t="b">
        <f t="shared" ref="BQ123:EB123" si="13">BQ111&lt;=BQ110</f>
        <v>1</v>
      </c>
      <c r="BR123" s="563" t="b">
        <f t="shared" si="13"/>
        <v>1</v>
      </c>
      <c r="BS123" s="563" t="b">
        <f t="shared" si="13"/>
        <v>1</v>
      </c>
      <c r="BT123" s="563" t="b">
        <f t="shared" si="13"/>
        <v>1</v>
      </c>
      <c r="BU123" s="563" t="b">
        <f t="shared" si="13"/>
        <v>1</v>
      </c>
      <c r="BV123" s="563" t="b">
        <f t="shared" si="13"/>
        <v>1</v>
      </c>
      <c r="BW123" s="563" t="b">
        <f t="shared" si="13"/>
        <v>1</v>
      </c>
      <c r="BX123" s="563" t="b">
        <f t="shared" si="13"/>
        <v>1</v>
      </c>
      <c r="BY123" s="563" t="b">
        <f t="shared" si="13"/>
        <v>1</v>
      </c>
      <c r="BZ123" s="563" t="b">
        <f t="shared" si="13"/>
        <v>1</v>
      </c>
      <c r="CA123" s="563" t="b">
        <f t="shared" si="13"/>
        <v>1</v>
      </c>
      <c r="CB123" s="563" t="b">
        <f t="shared" si="13"/>
        <v>1</v>
      </c>
      <c r="CC123" s="563" t="b">
        <f t="shared" si="13"/>
        <v>1</v>
      </c>
      <c r="CD123" s="563" t="b">
        <f t="shared" si="13"/>
        <v>1</v>
      </c>
      <c r="CE123" s="563" t="b">
        <f t="shared" si="13"/>
        <v>1</v>
      </c>
      <c r="CF123" s="563" t="b">
        <f t="shared" si="13"/>
        <v>1</v>
      </c>
      <c r="CG123" s="563" t="b">
        <f t="shared" si="13"/>
        <v>1</v>
      </c>
      <c r="CH123" s="563" t="b">
        <f t="shared" si="13"/>
        <v>1</v>
      </c>
      <c r="CI123" s="563" t="b">
        <f t="shared" si="13"/>
        <v>1</v>
      </c>
      <c r="CJ123" s="563" t="b">
        <f t="shared" si="13"/>
        <v>1</v>
      </c>
      <c r="CK123" s="563" t="b">
        <f t="shared" si="13"/>
        <v>1</v>
      </c>
      <c r="CL123" s="563" t="b">
        <f t="shared" si="13"/>
        <v>1</v>
      </c>
      <c r="CM123" s="563" t="b">
        <f t="shared" si="13"/>
        <v>1</v>
      </c>
      <c r="CN123" s="563" t="b">
        <f t="shared" si="13"/>
        <v>1</v>
      </c>
      <c r="CO123" s="563" t="b">
        <f t="shared" si="13"/>
        <v>1</v>
      </c>
      <c r="CP123" s="563" t="b">
        <f t="shared" si="13"/>
        <v>1</v>
      </c>
      <c r="CQ123" s="563" t="b">
        <f t="shared" si="13"/>
        <v>1</v>
      </c>
      <c r="CR123" s="563" t="b">
        <f t="shared" si="13"/>
        <v>1</v>
      </c>
      <c r="CS123" s="563" t="b">
        <f t="shared" si="13"/>
        <v>1</v>
      </c>
      <c r="CT123" s="563" t="b">
        <f t="shared" si="13"/>
        <v>1</v>
      </c>
      <c r="CU123" s="563" t="b">
        <f t="shared" si="13"/>
        <v>1</v>
      </c>
      <c r="CV123" s="563" t="b">
        <f t="shared" si="13"/>
        <v>1</v>
      </c>
      <c r="CW123" s="563" t="b">
        <f t="shared" si="13"/>
        <v>1</v>
      </c>
      <c r="CX123" s="563" t="b">
        <f t="shared" si="13"/>
        <v>1</v>
      </c>
      <c r="CY123" s="563" t="b">
        <f t="shared" si="13"/>
        <v>1</v>
      </c>
      <c r="CZ123" s="563" t="b">
        <f t="shared" si="13"/>
        <v>1</v>
      </c>
      <c r="DA123" s="563" t="b">
        <f t="shared" si="13"/>
        <v>1</v>
      </c>
      <c r="DB123" s="563" t="b">
        <f t="shared" si="13"/>
        <v>1</v>
      </c>
      <c r="DC123" s="563" t="b">
        <f t="shared" si="13"/>
        <v>1</v>
      </c>
      <c r="DD123" s="563" t="b">
        <f t="shared" si="13"/>
        <v>1</v>
      </c>
      <c r="DE123" s="563" t="b">
        <f t="shared" si="13"/>
        <v>1</v>
      </c>
      <c r="DF123" s="563" t="b">
        <f t="shared" si="13"/>
        <v>1</v>
      </c>
      <c r="DG123" s="563" t="b">
        <f t="shared" si="13"/>
        <v>1</v>
      </c>
      <c r="DH123" s="563" t="b">
        <f t="shared" si="13"/>
        <v>1</v>
      </c>
      <c r="DI123" s="563" t="b">
        <f t="shared" si="13"/>
        <v>1</v>
      </c>
      <c r="DJ123" s="563" t="b">
        <f t="shared" si="13"/>
        <v>1</v>
      </c>
      <c r="DK123" s="563" t="b">
        <f t="shared" si="13"/>
        <v>1</v>
      </c>
      <c r="DL123" s="563" t="b">
        <f t="shared" si="13"/>
        <v>1</v>
      </c>
      <c r="DM123" s="563" t="b">
        <f t="shared" si="13"/>
        <v>1</v>
      </c>
      <c r="DN123" s="563" t="b">
        <f t="shared" si="13"/>
        <v>1</v>
      </c>
      <c r="DO123" s="563" t="b">
        <f t="shared" si="13"/>
        <v>1</v>
      </c>
      <c r="DP123" s="563" t="b">
        <f t="shared" si="13"/>
        <v>1</v>
      </c>
      <c r="DQ123" s="563" t="b">
        <f t="shared" si="13"/>
        <v>1</v>
      </c>
      <c r="DR123" s="563" t="b">
        <f t="shared" si="13"/>
        <v>1</v>
      </c>
      <c r="DS123" s="563" t="b">
        <f t="shared" si="13"/>
        <v>1</v>
      </c>
      <c r="DT123" s="563" t="b">
        <f t="shared" si="13"/>
        <v>1</v>
      </c>
      <c r="DU123" s="563" t="b">
        <f t="shared" si="13"/>
        <v>1</v>
      </c>
      <c r="DV123" s="563" t="b">
        <f t="shared" si="13"/>
        <v>1</v>
      </c>
      <c r="DW123" s="563" t="b">
        <f t="shared" si="13"/>
        <v>1</v>
      </c>
      <c r="DX123" s="563" t="b">
        <f t="shared" si="13"/>
        <v>1</v>
      </c>
      <c r="DY123" s="563" t="b">
        <f t="shared" si="13"/>
        <v>1</v>
      </c>
      <c r="DZ123" s="563" t="b">
        <f t="shared" si="13"/>
        <v>1</v>
      </c>
      <c r="EA123" s="563" t="b">
        <f t="shared" si="13"/>
        <v>1</v>
      </c>
      <c r="EB123" s="563" t="b">
        <f t="shared" si="13"/>
        <v>1</v>
      </c>
      <c r="EC123" s="563" t="b">
        <f t="shared" ref="EC123:FE123" si="14">EC111&lt;=EC110</f>
        <v>1</v>
      </c>
      <c r="ED123" s="563" t="b">
        <f t="shared" si="14"/>
        <v>1</v>
      </c>
      <c r="EE123" s="563" t="b">
        <f t="shared" si="14"/>
        <v>1</v>
      </c>
      <c r="EF123" s="563" t="b">
        <f t="shared" si="14"/>
        <v>1</v>
      </c>
      <c r="EG123" s="563" t="b">
        <f t="shared" si="14"/>
        <v>1</v>
      </c>
      <c r="EH123" s="563" t="b">
        <f t="shared" si="14"/>
        <v>1</v>
      </c>
      <c r="EI123" s="563" t="b">
        <f t="shared" si="14"/>
        <v>1</v>
      </c>
      <c r="EJ123" s="563" t="b">
        <f t="shared" si="14"/>
        <v>1</v>
      </c>
      <c r="EK123" s="563" t="b">
        <f t="shared" si="14"/>
        <v>1</v>
      </c>
      <c r="EL123" s="563" t="b">
        <f t="shared" si="14"/>
        <v>1</v>
      </c>
      <c r="EM123" s="563" t="b">
        <f t="shared" si="14"/>
        <v>1</v>
      </c>
      <c r="EN123" s="563" t="b">
        <f t="shared" si="14"/>
        <v>1</v>
      </c>
      <c r="EO123" s="563" t="b">
        <f t="shared" si="14"/>
        <v>1</v>
      </c>
      <c r="EP123" s="563" t="b">
        <f t="shared" si="14"/>
        <v>1</v>
      </c>
      <c r="EQ123" s="563" t="b">
        <f t="shared" si="14"/>
        <v>1</v>
      </c>
      <c r="ER123" s="563" t="b">
        <f t="shared" si="14"/>
        <v>1</v>
      </c>
      <c r="ES123" s="563" t="b">
        <f t="shared" si="14"/>
        <v>1</v>
      </c>
      <c r="ET123" s="563" t="b">
        <f t="shared" si="14"/>
        <v>1</v>
      </c>
      <c r="EU123" s="563" t="b">
        <f t="shared" si="14"/>
        <v>1</v>
      </c>
      <c r="EV123" s="563" t="b">
        <f t="shared" si="14"/>
        <v>1</v>
      </c>
      <c r="EW123" s="563" t="b">
        <f t="shared" si="14"/>
        <v>1</v>
      </c>
      <c r="EX123" s="563" t="b">
        <f t="shared" si="14"/>
        <v>1</v>
      </c>
      <c r="EY123" s="563" t="b">
        <f t="shared" si="14"/>
        <v>1</v>
      </c>
      <c r="EZ123" s="563" t="b">
        <f t="shared" si="14"/>
        <v>1</v>
      </c>
      <c r="FA123" s="563" t="b">
        <f t="shared" si="14"/>
        <v>1</v>
      </c>
      <c r="FB123" s="563" t="b">
        <f t="shared" si="14"/>
        <v>1</v>
      </c>
      <c r="FC123" s="563" t="b">
        <f t="shared" si="14"/>
        <v>1</v>
      </c>
      <c r="FD123" s="563" t="b">
        <f t="shared" si="14"/>
        <v>1</v>
      </c>
      <c r="FE123" s="563" t="b">
        <f t="shared" si="14"/>
        <v>1</v>
      </c>
      <c r="FF123" s="563" t="b">
        <f>FF111&lt;=FF110</f>
        <v>1</v>
      </c>
      <c r="FI123" s="651"/>
    </row>
    <row r="124" spans="1:165" s="563" customFormat="1" ht="15.75" hidden="1" thickBot="1" x14ac:dyDescent="0.3">
      <c r="A124" s="606" t="s">
        <v>1416</v>
      </c>
      <c r="B124" s="607" t="b">
        <f>IF(ISNA(MATCH(FALSE,D124:FF124,0)),TRUE,FALSE)</f>
        <v>1</v>
      </c>
      <c r="D124" s="563" t="b">
        <f>D112&lt;=D110</f>
        <v>1</v>
      </c>
      <c r="E124" s="563" t="b">
        <f t="shared" ref="E124:BP124" si="15">E112&lt;=E110</f>
        <v>1</v>
      </c>
      <c r="F124" s="563" t="b">
        <f t="shared" si="15"/>
        <v>1</v>
      </c>
      <c r="G124" s="563" t="b">
        <f t="shared" si="15"/>
        <v>1</v>
      </c>
      <c r="H124" s="563" t="b">
        <f t="shared" si="15"/>
        <v>1</v>
      </c>
      <c r="I124" s="563" t="b">
        <f t="shared" si="15"/>
        <v>1</v>
      </c>
      <c r="J124" s="563" t="b">
        <f t="shared" si="15"/>
        <v>1</v>
      </c>
      <c r="K124" s="563" t="b">
        <f t="shared" si="15"/>
        <v>1</v>
      </c>
      <c r="L124" s="563" t="b">
        <f t="shared" si="15"/>
        <v>1</v>
      </c>
      <c r="M124" s="563" t="b">
        <f t="shared" si="15"/>
        <v>1</v>
      </c>
      <c r="N124" s="563" t="b">
        <f t="shared" si="15"/>
        <v>1</v>
      </c>
      <c r="O124" s="563" t="b">
        <f t="shared" si="15"/>
        <v>1</v>
      </c>
      <c r="P124" s="563" t="b">
        <f t="shared" si="15"/>
        <v>1</v>
      </c>
      <c r="Q124" s="563" t="b">
        <f t="shared" si="15"/>
        <v>1</v>
      </c>
      <c r="R124" s="563" t="b">
        <f t="shared" si="15"/>
        <v>1</v>
      </c>
      <c r="S124" s="563" t="b">
        <f t="shared" si="15"/>
        <v>1</v>
      </c>
      <c r="T124" s="563" t="b">
        <f t="shared" si="15"/>
        <v>1</v>
      </c>
      <c r="U124" s="563" t="b">
        <f t="shared" si="15"/>
        <v>1</v>
      </c>
      <c r="V124" s="563" t="b">
        <f t="shared" si="15"/>
        <v>1</v>
      </c>
      <c r="W124" s="563" t="b">
        <f t="shared" si="15"/>
        <v>1</v>
      </c>
      <c r="X124" s="563" t="b">
        <f t="shared" si="15"/>
        <v>1</v>
      </c>
      <c r="Y124" s="563" t="b">
        <f t="shared" si="15"/>
        <v>1</v>
      </c>
      <c r="Z124" s="563" t="b">
        <f t="shared" si="15"/>
        <v>1</v>
      </c>
      <c r="AA124" s="563" t="b">
        <f t="shared" si="15"/>
        <v>1</v>
      </c>
      <c r="AB124" s="563" t="b">
        <f t="shared" si="15"/>
        <v>1</v>
      </c>
      <c r="AC124" s="563" t="b">
        <f t="shared" si="15"/>
        <v>1</v>
      </c>
      <c r="AD124" s="563" t="b">
        <f t="shared" si="15"/>
        <v>1</v>
      </c>
      <c r="AE124" s="563" t="b">
        <f t="shared" si="15"/>
        <v>1</v>
      </c>
      <c r="AF124" s="563" t="b">
        <f t="shared" si="15"/>
        <v>1</v>
      </c>
      <c r="AG124" s="563" t="b">
        <f t="shared" si="15"/>
        <v>1</v>
      </c>
      <c r="AH124" s="563" t="b">
        <f t="shared" si="15"/>
        <v>1</v>
      </c>
      <c r="AI124" s="563" t="b">
        <f t="shared" si="15"/>
        <v>1</v>
      </c>
      <c r="AJ124" s="563" t="b">
        <f t="shared" si="15"/>
        <v>1</v>
      </c>
      <c r="AK124" s="563" t="b">
        <f t="shared" si="15"/>
        <v>1</v>
      </c>
      <c r="AL124" s="563" t="b">
        <f t="shared" si="15"/>
        <v>1</v>
      </c>
      <c r="AM124" s="563" t="b">
        <f t="shared" si="15"/>
        <v>1</v>
      </c>
      <c r="AN124" s="563" t="b">
        <f t="shared" si="15"/>
        <v>1</v>
      </c>
      <c r="AO124" s="563" t="b">
        <f t="shared" si="15"/>
        <v>1</v>
      </c>
      <c r="AP124" s="563" t="b">
        <f t="shared" si="15"/>
        <v>1</v>
      </c>
      <c r="AQ124" s="563" t="b">
        <f t="shared" si="15"/>
        <v>1</v>
      </c>
      <c r="AR124" s="563" t="b">
        <f t="shared" si="15"/>
        <v>1</v>
      </c>
      <c r="AS124" s="563" t="b">
        <f t="shared" si="15"/>
        <v>1</v>
      </c>
      <c r="AT124" s="563" t="b">
        <f t="shared" si="15"/>
        <v>1</v>
      </c>
      <c r="AU124" s="563" t="b">
        <f t="shared" si="15"/>
        <v>1</v>
      </c>
      <c r="AV124" s="563" t="b">
        <f t="shared" si="15"/>
        <v>1</v>
      </c>
      <c r="AW124" s="563" t="b">
        <f t="shared" si="15"/>
        <v>1</v>
      </c>
      <c r="AX124" s="563" t="b">
        <f t="shared" si="15"/>
        <v>1</v>
      </c>
      <c r="AY124" s="563" t="b">
        <f t="shared" si="15"/>
        <v>1</v>
      </c>
      <c r="AZ124" s="563" t="b">
        <f t="shared" si="15"/>
        <v>1</v>
      </c>
      <c r="BA124" s="563" t="b">
        <f t="shared" si="15"/>
        <v>1</v>
      </c>
      <c r="BB124" s="563" t="b">
        <f t="shared" si="15"/>
        <v>1</v>
      </c>
      <c r="BC124" s="563" t="b">
        <f t="shared" si="15"/>
        <v>1</v>
      </c>
      <c r="BD124" s="563" t="b">
        <f t="shared" si="15"/>
        <v>1</v>
      </c>
      <c r="BE124" s="563" t="b">
        <f t="shared" si="15"/>
        <v>1</v>
      </c>
      <c r="BF124" s="563" t="b">
        <f t="shared" si="15"/>
        <v>1</v>
      </c>
      <c r="BG124" s="563" t="b">
        <f t="shared" si="15"/>
        <v>1</v>
      </c>
      <c r="BH124" s="563" t="b">
        <f t="shared" si="15"/>
        <v>1</v>
      </c>
      <c r="BI124" s="563" t="b">
        <f t="shared" si="15"/>
        <v>1</v>
      </c>
      <c r="BJ124" s="563" t="b">
        <f t="shared" si="15"/>
        <v>1</v>
      </c>
      <c r="BK124" s="563" t="b">
        <f t="shared" si="15"/>
        <v>1</v>
      </c>
      <c r="BL124" s="563" t="b">
        <f t="shared" si="15"/>
        <v>1</v>
      </c>
      <c r="BM124" s="563" t="b">
        <f t="shared" si="15"/>
        <v>1</v>
      </c>
      <c r="BN124" s="563" t="b">
        <f t="shared" si="15"/>
        <v>1</v>
      </c>
      <c r="BO124" s="563" t="b">
        <f t="shared" si="15"/>
        <v>1</v>
      </c>
      <c r="BP124" s="563" t="b">
        <f t="shared" si="15"/>
        <v>1</v>
      </c>
      <c r="BQ124" s="563" t="b">
        <f t="shared" ref="BQ124:EB124" si="16">BQ112&lt;=BQ110</f>
        <v>1</v>
      </c>
      <c r="BR124" s="563" t="b">
        <f t="shared" si="16"/>
        <v>1</v>
      </c>
      <c r="BS124" s="563" t="b">
        <f t="shared" si="16"/>
        <v>1</v>
      </c>
      <c r="BT124" s="563" t="b">
        <f t="shared" si="16"/>
        <v>1</v>
      </c>
      <c r="BU124" s="563" t="b">
        <f t="shared" si="16"/>
        <v>1</v>
      </c>
      <c r="BV124" s="563" t="b">
        <f t="shared" si="16"/>
        <v>1</v>
      </c>
      <c r="BW124" s="563" t="b">
        <f t="shared" si="16"/>
        <v>1</v>
      </c>
      <c r="BX124" s="563" t="b">
        <f t="shared" si="16"/>
        <v>1</v>
      </c>
      <c r="BY124" s="563" t="b">
        <f t="shared" si="16"/>
        <v>1</v>
      </c>
      <c r="BZ124" s="563" t="b">
        <f t="shared" si="16"/>
        <v>1</v>
      </c>
      <c r="CA124" s="563" t="b">
        <f t="shared" si="16"/>
        <v>1</v>
      </c>
      <c r="CB124" s="563" t="b">
        <f t="shared" si="16"/>
        <v>1</v>
      </c>
      <c r="CC124" s="563" t="b">
        <f t="shared" si="16"/>
        <v>1</v>
      </c>
      <c r="CD124" s="563" t="b">
        <f t="shared" si="16"/>
        <v>1</v>
      </c>
      <c r="CE124" s="563" t="b">
        <f t="shared" si="16"/>
        <v>1</v>
      </c>
      <c r="CF124" s="563" t="b">
        <f t="shared" si="16"/>
        <v>1</v>
      </c>
      <c r="CG124" s="563" t="b">
        <f t="shared" si="16"/>
        <v>1</v>
      </c>
      <c r="CH124" s="563" t="b">
        <f t="shared" si="16"/>
        <v>1</v>
      </c>
      <c r="CI124" s="563" t="b">
        <f t="shared" si="16"/>
        <v>1</v>
      </c>
      <c r="CJ124" s="563" t="b">
        <f t="shared" si="16"/>
        <v>1</v>
      </c>
      <c r="CK124" s="563" t="b">
        <f t="shared" si="16"/>
        <v>1</v>
      </c>
      <c r="CL124" s="563" t="b">
        <f t="shared" si="16"/>
        <v>1</v>
      </c>
      <c r="CM124" s="563" t="b">
        <f t="shared" si="16"/>
        <v>1</v>
      </c>
      <c r="CN124" s="563" t="b">
        <f t="shared" si="16"/>
        <v>1</v>
      </c>
      <c r="CO124" s="563" t="b">
        <f t="shared" si="16"/>
        <v>1</v>
      </c>
      <c r="CP124" s="563" t="b">
        <f t="shared" si="16"/>
        <v>1</v>
      </c>
      <c r="CQ124" s="563" t="b">
        <f t="shared" si="16"/>
        <v>1</v>
      </c>
      <c r="CR124" s="563" t="b">
        <f t="shared" si="16"/>
        <v>1</v>
      </c>
      <c r="CS124" s="563" t="b">
        <f t="shared" si="16"/>
        <v>1</v>
      </c>
      <c r="CT124" s="563" t="b">
        <f t="shared" si="16"/>
        <v>1</v>
      </c>
      <c r="CU124" s="563" t="b">
        <f t="shared" si="16"/>
        <v>1</v>
      </c>
      <c r="CV124" s="563" t="b">
        <f t="shared" si="16"/>
        <v>1</v>
      </c>
      <c r="CW124" s="563" t="b">
        <f t="shared" si="16"/>
        <v>1</v>
      </c>
      <c r="CX124" s="563" t="b">
        <f t="shared" si="16"/>
        <v>1</v>
      </c>
      <c r="CY124" s="563" t="b">
        <f t="shared" si="16"/>
        <v>1</v>
      </c>
      <c r="CZ124" s="563" t="b">
        <f t="shared" si="16"/>
        <v>1</v>
      </c>
      <c r="DA124" s="563" t="b">
        <f t="shared" si="16"/>
        <v>1</v>
      </c>
      <c r="DB124" s="563" t="b">
        <f t="shared" si="16"/>
        <v>1</v>
      </c>
      <c r="DC124" s="563" t="b">
        <f t="shared" si="16"/>
        <v>1</v>
      </c>
      <c r="DD124" s="563" t="b">
        <f t="shared" si="16"/>
        <v>1</v>
      </c>
      <c r="DE124" s="563" t="b">
        <f t="shared" si="16"/>
        <v>1</v>
      </c>
      <c r="DF124" s="563" t="b">
        <f t="shared" si="16"/>
        <v>1</v>
      </c>
      <c r="DG124" s="563" t="b">
        <f t="shared" si="16"/>
        <v>1</v>
      </c>
      <c r="DH124" s="563" t="b">
        <f t="shared" si="16"/>
        <v>1</v>
      </c>
      <c r="DI124" s="563" t="b">
        <f t="shared" si="16"/>
        <v>1</v>
      </c>
      <c r="DJ124" s="563" t="b">
        <f t="shared" si="16"/>
        <v>1</v>
      </c>
      <c r="DK124" s="563" t="b">
        <f t="shared" si="16"/>
        <v>1</v>
      </c>
      <c r="DL124" s="563" t="b">
        <f t="shared" si="16"/>
        <v>1</v>
      </c>
      <c r="DM124" s="563" t="b">
        <f t="shared" si="16"/>
        <v>1</v>
      </c>
      <c r="DN124" s="563" t="b">
        <f t="shared" si="16"/>
        <v>1</v>
      </c>
      <c r="DO124" s="563" t="b">
        <f t="shared" si="16"/>
        <v>1</v>
      </c>
      <c r="DP124" s="563" t="b">
        <f t="shared" si="16"/>
        <v>1</v>
      </c>
      <c r="DQ124" s="563" t="b">
        <f t="shared" si="16"/>
        <v>1</v>
      </c>
      <c r="DR124" s="563" t="b">
        <f t="shared" si="16"/>
        <v>1</v>
      </c>
      <c r="DS124" s="563" t="b">
        <f t="shared" si="16"/>
        <v>1</v>
      </c>
      <c r="DT124" s="563" t="b">
        <f t="shared" si="16"/>
        <v>1</v>
      </c>
      <c r="DU124" s="563" t="b">
        <f t="shared" si="16"/>
        <v>1</v>
      </c>
      <c r="DV124" s="563" t="b">
        <f t="shared" si="16"/>
        <v>1</v>
      </c>
      <c r="DW124" s="563" t="b">
        <f t="shared" si="16"/>
        <v>1</v>
      </c>
      <c r="DX124" s="563" t="b">
        <f t="shared" si="16"/>
        <v>1</v>
      </c>
      <c r="DY124" s="563" t="b">
        <f t="shared" si="16"/>
        <v>1</v>
      </c>
      <c r="DZ124" s="563" t="b">
        <f t="shared" si="16"/>
        <v>1</v>
      </c>
      <c r="EA124" s="563" t="b">
        <f t="shared" si="16"/>
        <v>1</v>
      </c>
      <c r="EB124" s="563" t="b">
        <f t="shared" si="16"/>
        <v>1</v>
      </c>
      <c r="EC124" s="563" t="b">
        <f t="shared" ref="EC124:FE124" si="17">EC112&lt;=EC110</f>
        <v>1</v>
      </c>
      <c r="ED124" s="563" t="b">
        <f t="shared" si="17"/>
        <v>1</v>
      </c>
      <c r="EE124" s="563" t="b">
        <f t="shared" si="17"/>
        <v>1</v>
      </c>
      <c r="EF124" s="563" t="b">
        <f t="shared" si="17"/>
        <v>1</v>
      </c>
      <c r="EG124" s="563" t="b">
        <f t="shared" si="17"/>
        <v>1</v>
      </c>
      <c r="EH124" s="563" t="b">
        <f t="shared" si="17"/>
        <v>1</v>
      </c>
      <c r="EI124" s="563" t="b">
        <f t="shared" si="17"/>
        <v>1</v>
      </c>
      <c r="EJ124" s="563" t="b">
        <f t="shared" si="17"/>
        <v>1</v>
      </c>
      <c r="EK124" s="563" t="b">
        <f t="shared" si="17"/>
        <v>1</v>
      </c>
      <c r="EL124" s="563" t="b">
        <f t="shared" si="17"/>
        <v>1</v>
      </c>
      <c r="EM124" s="563" t="b">
        <f t="shared" si="17"/>
        <v>1</v>
      </c>
      <c r="EN124" s="563" t="b">
        <f t="shared" si="17"/>
        <v>1</v>
      </c>
      <c r="EO124" s="563" t="b">
        <f t="shared" si="17"/>
        <v>1</v>
      </c>
      <c r="EP124" s="563" t="b">
        <f t="shared" si="17"/>
        <v>1</v>
      </c>
      <c r="EQ124" s="563" t="b">
        <f t="shared" si="17"/>
        <v>1</v>
      </c>
      <c r="ER124" s="563" t="b">
        <f t="shared" si="17"/>
        <v>1</v>
      </c>
      <c r="ES124" s="563" t="b">
        <f t="shared" si="17"/>
        <v>1</v>
      </c>
      <c r="ET124" s="563" t="b">
        <f t="shared" si="17"/>
        <v>1</v>
      </c>
      <c r="EU124" s="563" t="b">
        <f t="shared" si="17"/>
        <v>1</v>
      </c>
      <c r="EV124" s="563" t="b">
        <f t="shared" si="17"/>
        <v>1</v>
      </c>
      <c r="EW124" s="563" t="b">
        <f t="shared" si="17"/>
        <v>1</v>
      </c>
      <c r="EX124" s="563" t="b">
        <f t="shared" si="17"/>
        <v>1</v>
      </c>
      <c r="EY124" s="563" t="b">
        <f t="shared" si="17"/>
        <v>1</v>
      </c>
      <c r="EZ124" s="563" t="b">
        <f t="shared" si="17"/>
        <v>1</v>
      </c>
      <c r="FA124" s="563" t="b">
        <f t="shared" si="17"/>
        <v>1</v>
      </c>
      <c r="FB124" s="563" t="b">
        <f t="shared" si="17"/>
        <v>1</v>
      </c>
      <c r="FC124" s="563" t="b">
        <f t="shared" si="17"/>
        <v>1</v>
      </c>
      <c r="FD124" s="563" t="b">
        <f t="shared" si="17"/>
        <v>1</v>
      </c>
      <c r="FE124" s="563" t="b">
        <f t="shared" si="17"/>
        <v>1</v>
      </c>
      <c r="FF124" s="563" t="b">
        <f>FF112&lt;=FF110</f>
        <v>1</v>
      </c>
      <c r="FI124" s="651"/>
    </row>
    <row r="125" spans="1:165" s="563" customFormat="1" hidden="1" x14ac:dyDescent="0.25">
      <c r="A125" s="601"/>
      <c r="FI125" s="651"/>
    </row>
    <row r="126" spans="1:165" hidden="1" x14ac:dyDescent="0.25"/>
    <row r="127" spans="1:165" hidden="1" x14ac:dyDescent="0.25">
      <c r="B127" s="724" t="b">
        <f>IF(ISNA(MATCH(FALSE,D127:FF127,0)),TRUE,FALSE)</f>
        <v>1</v>
      </c>
      <c r="D127" s="563" t="b">
        <f>IF(OR(AND(D43="yes",D45=""),AND(D43="no",D45&lt;&gt;"")),FALSE,TRUE)</f>
        <v>1</v>
      </c>
      <c r="E127" s="563" t="b">
        <f t="shared" ref="E127:BP127" si="18">IF(OR(AND(E43="yes",E45=""),AND(E43="no",E45&lt;&gt;"")),FALSE,TRUE)</f>
        <v>1</v>
      </c>
      <c r="F127" s="563" t="b">
        <f t="shared" si="18"/>
        <v>1</v>
      </c>
      <c r="G127" s="563" t="b">
        <f t="shared" si="18"/>
        <v>1</v>
      </c>
      <c r="H127" s="563" t="b">
        <f t="shared" si="18"/>
        <v>1</v>
      </c>
      <c r="I127" s="563" t="b">
        <f t="shared" si="18"/>
        <v>1</v>
      </c>
      <c r="J127" s="563" t="b">
        <f t="shared" si="18"/>
        <v>1</v>
      </c>
      <c r="K127" s="563" t="b">
        <f t="shared" si="18"/>
        <v>1</v>
      </c>
      <c r="L127" s="563" t="b">
        <f t="shared" si="18"/>
        <v>1</v>
      </c>
      <c r="M127" s="563" t="b">
        <f t="shared" si="18"/>
        <v>1</v>
      </c>
      <c r="N127" s="563" t="b">
        <f t="shared" si="18"/>
        <v>1</v>
      </c>
      <c r="O127" s="563" t="b">
        <f t="shared" si="18"/>
        <v>1</v>
      </c>
      <c r="P127" s="563" t="b">
        <f t="shared" si="18"/>
        <v>1</v>
      </c>
      <c r="Q127" s="563" t="b">
        <f t="shared" si="18"/>
        <v>1</v>
      </c>
      <c r="R127" s="563" t="b">
        <f t="shared" si="18"/>
        <v>1</v>
      </c>
      <c r="S127" s="563" t="b">
        <f t="shared" si="18"/>
        <v>1</v>
      </c>
      <c r="T127" s="563" t="b">
        <f t="shared" si="18"/>
        <v>1</v>
      </c>
      <c r="U127" s="563" t="b">
        <f t="shared" si="18"/>
        <v>1</v>
      </c>
      <c r="V127" s="563" t="b">
        <f t="shared" si="18"/>
        <v>1</v>
      </c>
      <c r="W127" s="563" t="b">
        <f t="shared" si="18"/>
        <v>1</v>
      </c>
      <c r="X127" s="563" t="b">
        <f t="shared" si="18"/>
        <v>1</v>
      </c>
      <c r="Y127" s="563" t="b">
        <f t="shared" si="18"/>
        <v>1</v>
      </c>
      <c r="Z127" s="563" t="b">
        <f t="shared" si="18"/>
        <v>1</v>
      </c>
      <c r="AA127" s="563" t="b">
        <f t="shared" si="18"/>
        <v>1</v>
      </c>
      <c r="AB127" s="563" t="b">
        <f t="shared" si="18"/>
        <v>1</v>
      </c>
      <c r="AC127" s="563" t="b">
        <f t="shared" si="18"/>
        <v>1</v>
      </c>
      <c r="AD127" s="563" t="b">
        <f t="shared" si="18"/>
        <v>1</v>
      </c>
      <c r="AE127" s="563" t="b">
        <f t="shared" si="18"/>
        <v>1</v>
      </c>
      <c r="AF127" s="563" t="b">
        <f t="shared" si="18"/>
        <v>1</v>
      </c>
      <c r="AG127" s="563" t="b">
        <f t="shared" si="18"/>
        <v>1</v>
      </c>
      <c r="AH127" s="563" t="b">
        <f t="shared" si="18"/>
        <v>1</v>
      </c>
      <c r="AI127" s="563" t="b">
        <f t="shared" si="18"/>
        <v>1</v>
      </c>
      <c r="AJ127" s="563" t="b">
        <f t="shared" si="18"/>
        <v>1</v>
      </c>
      <c r="AK127" s="563" t="b">
        <f t="shared" si="18"/>
        <v>1</v>
      </c>
      <c r="AL127" s="563" t="b">
        <f t="shared" si="18"/>
        <v>1</v>
      </c>
      <c r="AM127" s="563" t="b">
        <f t="shared" si="18"/>
        <v>1</v>
      </c>
      <c r="AN127" s="563" t="b">
        <f t="shared" si="18"/>
        <v>1</v>
      </c>
      <c r="AO127" s="563" t="b">
        <f t="shared" si="18"/>
        <v>1</v>
      </c>
      <c r="AP127" s="563" t="b">
        <f t="shared" si="18"/>
        <v>1</v>
      </c>
      <c r="AQ127" s="563" t="b">
        <f t="shared" si="18"/>
        <v>1</v>
      </c>
      <c r="AR127" s="563" t="b">
        <f t="shared" si="18"/>
        <v>1</v>
      </c>
      <c r="AS127" s="563" t="b">
        <f t="shared" si="18"/>
        <v>1</v>
      </c>
      <c r="AT127" s="563" t="b">
        <f t="shared" si="18"/>
        <v>1</v>
      </c>
      <c r="AU127" s="563" t="b">
        <f t="shared" si="18"/>
        <v>1</v>
      </c>
      <c r="AV127" s="563" t="b">
        <f t="shared" si="18"/>
        <v>1</v>
      </c>
      <c r="AW127" s="563" t="b">
        <f t="shared" si="18"/>
        <v>1</v>
      </c>
      <c r="AX127" s="563" t="b">
        <f t="shared" si="18"/>
        <v>1</v>
      </c>
      <c r="AY127" s="563" t="b">
        <f t="shared" si="18"/>
        <v>1</v>
      </c>
      <c r="AZ127" s="563" t="b">
        <f t="shared" si="18"/>
        <v>1</v>
      </c>
      <c r="BA127" s="563" t="b">
        <f t="shared" si="18"/>
        <v>1</v>
      </c>
      <c r="BB127" s="563" t="b">
        <f t="shared" si="18"/>
        <v>1</v>
      </c>
      <c r="BC127" s="563" t="b">
        <f t="shared" si="18"/>
        <v>1</v>
      </c>
      <c r="BD127" s="563" t="b">
        <f t="shared" si="18"/>
        <v>1</v>
      </c>
      <c r="BE127" s="563" t="b">
        <f t="shared" si="18"/>
        <v>1</v>
      </c>
      <c r="BF127" s="563" t="b">
        <f t="shared" si="18"/>
        <v>1</v>
      </c>
      <c r="BG127" s="563" t="b">
        <f t="shared" si="18"/>
        <v>1</v>
      </c>
      <c r="BH127" s="563" t="b">
        <f t="shared" si="18"/>
        <v>1</v>
      </c>
      <c r="BI127" s="563" t="b">
        <f t="shared" si="18"/>
        <v>1</v>
      </c>
      <c r="BJ127" s="563" t="b">
        <f t="shared" si="18"/>
        <v>1</v>
      </c>
      <c r="BK127" s="563" t="b">
        <f t="shared" si="18"/>
        <v>1</v>
      </c>
      <c r="BL127" s="563" t="b">
        <f t="shared" si="18"/>
        <v>1</v>
      </c>
      <c r="BM127" s="563" t="b">
        <f t="shared" si="18"/>
        <v>1</v>
      </c>
      <c r="BN127" s="563" t="b">
        <f t="shared" si="18"/>
        <v>1</v>
      </c>
      <c r="BO127" s="563" t="b">
        <f t="shared" si="18"/>
        <v>1</v>
      </c>
      <c r="BP127" s="563" t="b">
        <f t="shared" si="18"/>
        <v>1</v>
      </c>
      <c r="BQ127" s="563" t="b">
        <f t="shared" ref="BQ127:EB127" si="19">IF(OR(AND(BQ43="yes",BQ45=""),AND(BQ43="no",BQ45&lt;&gt;"")),FALSE,TRUE)</f>
        <v>1</v>
      </c>
      <c r="BR127" s="563" t="b">
        <f t="shared" si="19"/>
        <v>1</v>
      </c>
      <c r="BS127" s="563" t="b">
        <f t="shared" si="19"/>
        <v>1</v>
      </c>
      <c r="BT127" s="563" t="b">
        <f t="shared" si="19"/>
        <v>1</v>
      </c>
      <c r="BU127" s="563" t="b">
        <f t="shared" si="19"/>
        <v>1</v>
      </c>
      <c r="BV127" s="563" t="b">
        <f t="shared" si="19"/>
        <v>1</v>
      </c>
      <c r="BW127" s="563" t="b">
        <f t="shared" si="19"/>
        <v>1</v>
      </c>
      <c r="BX127" s="563" t="b">
        <f t="shared" si="19"/>
        <v>1</v>
      </c>
      <c r="BY127" s="563" t="b">
        <f t="shared" si="19"/>
        <v>1</v>
      </c>
      <c r="BZ127" s="563" t="b">
        <f t="shared" si="19"/>
        <v>1</v>
      </c>
      <c r="CA127" s="563" t="b">
        <f t="shared" si="19"/>
        <v>1</v>
      </c>
      <c r="CB127" s="563" t="b">
        <f t="shared" si="19"/>
        <v>1</v>
      </c>
      <c r="CC127" s="563" t="b">
        <f t="shared" si="19"/>
        <v>1</v>
      </c>
      <c r="CD127" s="563" t="b">
        <f t="shared" si="19"/>
        <v>1</v>
      </c>
      <c r="CE127" s="563" t="b">
        <f t="shared" si="19"/>
        <v>1</v>
      </c>
      <c r="CF127" s="563" t="b">
        <f t="shared" si="19"/>
        <v>1</v>
      </c>
      <c r="CG127" s="563" t="b">
        <f t="shared" si="19"/>
        <v>1</v>
      </c>
      <c r="CH127" s="563" t="b">
        <f t="shared" si="19"/>
        <v>1</v>
      </c>
      <c r="CI127" s="563" t="b">
        <f t="shared" si="19"/>
        <v>1</v>
      </c>
      <c r="CJ127" s="563" t="b">
        <f t="shared" si="19"/>
        <v>1</v>
      </c>
      <c r="CK127" s="563" t="b">
        <f t="shared" si="19"/>
        <v>1</v>
      </c>
      <c r="CL127" s="563" t="b">
        <f t="shared" si="19"/>
        <v>1</v>
      </c>
      <c r="CM127" s="563" t="b">
        <f t="shared" si="19"/>
        <v>1</v>
      </c>
      <c r="CN127" s="563" t="b">
        <f t="shared" si="19"/>
        <v>1</v>
      </c>
      <c r="CO127" s="563" t="b">
        <f t="shared" si="19"/>
        <v>1</v>
      </c>
      <c r="CP127" s="563" t="b">
        <f t="shared" si="19"/>
        <v>1</v>
      </c>
      <c r="CQ127" s="563" t="b">
        <f t="shared" si="19"/>
        <v>1</v>
      </c>
      <c r="CR127" s="563" t="b">
        <f t="shared" si="19"/>
        <v>1</v>
      </c>
      <c r="CS127" s="563" t="b">
        <f t="shared" si="19"/>
        <v>1</v>
      </c>
      <c r="CT127" s="563" t="b">
        <f t="shared" si="19"/>
        <v>1</v>
      </c>
      <c r="CU127" s="563" t="b">
        <f t="shared" si="19"/>
        <v>1</v>
      </c>
      <c r="CV127" s="563" t="b">
        <f t="shared" si="19"/>
        <v>1</v>
      </c>
      <c r="CW127" s="563" t="b">
        <f t="shared" si="19"/>
        <v>1</v>
      </c>
      <c r="CX127" s="563" t="b">
        <f t="shared" si="19"/>
        <v>1</v>
      </c>
      <c r="CY127" s="563" t="b">
        <f t="shared" si="19"/>
        <v>1</v>
      </c>
      <c r="CZ127" s="563" t="b">
        <f t="shared" si="19"/>
        <v>1</v>
      </c>
      <c r="DA127" s="563" t="b">
        <f t="shared" si="19"/>
        <v>1</v>
      </c>
      <c r="DB127" s="563" t="b">
        <f t="shared" si="19"/>
        <v>1</v>
      </c>
      <c r="DC127" s="563" t="b">
        <f t="shared" si="19"/>
        <v>1</v>
      </c>
      <c r="DD127" s="563" t="b">
        <f t="shared" si="19"/>
        <v>1</v>
      </c>
      <c r="DE127" s="563" t="b">
        <f t="shared" si="19"/>
        <v>1</v>
      </c>
      <c r="DF127" s="563" t="b">
        <f t="shared" si="19"/>
        <v>1</v>
      </c>
      <c r="DG127" s="563" t="b">
        <f t="shared" si="19"/>
        <v>1</v>
      </c>
      <c r="DH127" s="563" t="b">
        <f t="shared" si="19"/>
        <v>1</v>
      </c>
      <c r="DI127" s="563" t="b">
        <f t="shared" si="19"/>
        <v>1</v>
      </c>
      <c r="DJ127" s="563" t="b">
        <f t="shared" si="19"/>
        <v>1</v>
      </c>
      <c r="DK127" s="563" t="b">
        <f t="shared" si="19"/>
        <v>1</v>
      </c>
      <c r="DL127" s="563" t="b">
        <f t="shared" si="19"/>
        <v>1</v>
      </c>
      <c r="DM127" s="563" t="b">
        <f t="shared" si="19"/>
        <v>1</v>
      </c>
      <c r="DN127" s="563" t="b">
        <f t="shared" si="19"/>
        <v>1</v>
      </c>
      <c r="DO127" s="563" t="b">
        <f t="shared" si="19"/>
        <v>1</v>
      </c>
      <c r="DP127" s="563" t="b">
        <f t="shared" si="19"/>
        <v>1</v>
      </c>
      <c r="DQ127" s="563" t="b">
        <f t="shared" si="19"/>
        <v>1</v>
      </c>
      <c r="DR127" s="563" t="b">
        <f t="shared" si="19"/>
        <v>1</v>
      </c>
      <c r="DS127" s="563" t="b">
        <f t="shared" si="19"/>
        <v>1</v>
      </c>
      <c r="DT127" s="563" t="b">
        <f t="shared" si="19"/>
        <v>1</v>
      </c>
      <c r="DU127" s="563" t="b">
        <f t="shared" si="19"/>
        <v>1</v>
      </c>
      <c r="DV127" s="563" t="b">
        <f t="shared" si="19"/>
        <v>1</v>
      </c>
      <c r="DW127" s="563" t="b">
        <f t="shared" si="19"/>
        <v>1</v>
      </c>
      <c r="DX127" s="563" t="b">
        <f t="shared" si="19"/>
        <v>1</v>
      </c>
      <c r="DY127" s="563" t="b">
        <f t="shared" si="19"/>
        <v>1</v>
      </c>
      <c r="DZ127" s="563" t="b">
        <f t="shared" si="19"/>
        <v>1</v>
      </c>
      <c r="EA127" s="563" t="b">
        <f t="shared" si="19"/>
        <v>1</v>
      </c>
      <c r="EB127" s="563" t="b">
        <f t="shared" si="19"/>
        <v>1</v>
      </c>
      <c r="EC127" s="563" t="b">
        <f t="shared" ref="EC127:FF127" si="20">IF(OR(AND(EC43="yes",EC45=""),AND(EC43="no",EC45&lt;&gt;"")),FALSE,TRUE)</f>
        <v>1</v>
      </c>
      <c r="ED127" s="563" t="b">
        <f t="shared" si="20"/>
        <v>1</v>
      </c>
      <c r="EE127" s="563" t="b">
        <f t="shared" si="20"/>
        <v>1</v>
      </c>
      <c r="EF127" s="563" t="b">
        <f t="shared" si="20"/>
        <v>1</v>
      </c>
      <c r="EG127" s="563" t="b">
        <f t="shared" si="20"/>
        <v>1</v>
      </c>
      <c r="EH127" s="563" t="b">
        <f t="shared" si="20"/>
        <v>1</v>
      </c>
      <c r="EI127" s="563" t="b">
        <f t="shared" si="20"/>
        <v>1</v>
      </c>
      <c r="EJ127" s="563" t="b">
        <f t="shared" si="20"/>
        <v>1</v>
      </c>
      <c r="EK127" s="563" t="b">
        <f t="shared" si="20"/>
        <v>1</v>
      </c>
      <c r="EL127" s="563" t="b">
        <f t="shared" si="20"/>
        <v>1</v>
      </c>
      <c r="EM127" s="563" t="b">
        <f t="shared" si="20"/>
        <v>1</v>
      </c>
      <c r="EN127" s="563" t="b">
        <f t="shared" si="20"/>
        <v>1</v>
      </c>
      <c r="EO127" s="563" t="b">
        <f t="shared" si="20"/>
        <v>1</v>
      </c>
      <c r="EP127" s="563" t="b">
        <f t="shared" si="20"/>
        <v>1</v>
      </c>
      <c r="EQ127" s="563" t="b">
        <f t="shared" si="20"/>
        <v>1</v>
      </c>
      <c r="ER127" s="563" t="b">
        <f t="shared" si="20"/>
        <v>1</v>
      </c>
      <c r="ES127" s="563" t="b">
        <f t="shared" si="20"/>
        <v>1</v>
      </c>
      <c r="ET127" s="563" t="b">
        <f t="shared" si="20"/>
        <v>1</v>
      </c>
      <c r="EU127" s="563" t="b">
        <f t="shared" si="20"/>
        <v>1</v>
      </c>
      <c r="EV127" s="563" t="b">
        <f t="shared" si="20"/>
        <v>1</v>
      </c>
      <c r="EW127" s="563" t="b">
        <f t="shared" si="20"/>
        <v>1</v>
      </c>
      <c r="EX127" s="563" t="b">
        <f t="shared" si="20"/>
        <v>1</v>
      </c>
      <c r="EY127" s="563" t="b">
        <f t="shared" si="20"/>
        <v>1</v>
      </c>
      <c r="EZ127" s="563" t="b">
        <f t="shared" si="20"/>
        <v>1</v>
      </c>
      <c r="FA127" s="563" t="b">
        <f t="shared" si="20"/>
        <v>1</v>
      </c>
      <c r="FB127" s="563" t="b">
        <f t="shared" si="20"/>
        <v>1</v>
      </c>
      <c r="FC127" s="563" t="b">
        <f t="shared" si="20"/>
        <v>1</v>
      </c>
      <c r="FD127" s="563" t="b">
        <f t="shared" si="20"/>
        <v>1</v>
      </c>
      <c r="FE127" s="563" t="b">
        <f t="shared" si="20"/>
        <v>1</v>
      </c>
      <c r="FF127" s="563" t="b">
        <f t="shared" si="20"/>
        <v>1</v>
      </c>
      <c r="FG127" s="563"/>
      <c r="FH127" s="563"/>
      <c r="FI127" s="563"/>
    </row>
    <row r="128" spans="1:165" hidden="1" x14ac:dyDescent="0.25">
      <c r="B128" s="724" t="b">
        <f>IF(ISNA(MATCH(FALSE,D128:FF128,0)),TRUE,FALSE)</f>
        <v>1</v>
      </c>
      <c r="D128" s="563" t="b">
        <f>IF(OR(AND(D49="yes",D51=""),AND(D49="no",D51&lt;&gt;"")),FALSE,TRUE)</f>
        <v>1</v>
      </c>
      <c r="E128" s="563" t="b">
        <f t="shared" ref="E128:BP128" si="21">IF(OR(AND(E49="yes",E51=""),AND(E49="no",E51&lt;&gt;"")),FALSE,TRUE)</f>
        <v>1</v>
      </c>
      <c r="F128" s="563" t="b">
        <f t="shared" si="21"/>
        <v>1</v>
      </c>
      <c r="G128" s="563" t="b">
        <f t="shared" si="21"/>
        <v>1</v>
      </c>
      <c r="H128" s="563" t="b">
        <f t="shared" si="21"/>
        <v>1</v>
      </c>
      <c r="I128" s="563" t="b">
        <f t="shared" si="21"/>
        <v>1</v>
      </c>
      <c r="J128" s="563" t="b">
        <f t="shared" si="21"/>
        <v>1</v>
      </c>
      <c r="K128" s="563" t="b">
        <f t="shared" si="21"/>
        <v>1</v>
      </c>
      <c r="L128" s="563" t="b">
        <f t="shared" si="21"/>
        <v>1</v>
      </c>
      <c r="M128" s="563" t="b">
        <f t="shared" si="21"/>
        <v>1</v>
      </c>
      <c r="N128" s="563" t="b">
        <f t="shared" si="21"/>
        <v>1</v>
      </c>
      <c r="O128" s="563" t="b">
        <f t="shared" si="21"/>
        <v>1</v>
      </c>
      <c r="P128" s="563" t="b">
        <f t="shared" si="21"/>
        <v>1</v>
      </c>
      <c r="Q128" s="563" t="b">
        <f t="shared" si="21"/>
        <v>1</v>
      </c>
      <c r="R128" s="563" t="b">
        <f t="shared" si="21"/>
        <v>1</v>
      </c>
      <c r="S128" s="563" t="b">
        <f t="shared" si="21"/>
        <v>1</v>
      </c>
      <c r="T128" s="563" t="b">
        <f t="shared" si="21"/>
        <v>1</v>
      </c>
      <c r="U128" s="563" t="b">
        <f t="shared" si="21"/>
        <v>1</v>
      </c>
      <c r="V128" s="563" t="b">
        <f t="shared" si="21"/>
        <v>1</v>
      </c>
      <c r="W128" s="563" t="b">
        <f t="shared" si="21"/>
        <v>1</v>
      </c>
      <c r="X128" s="563" t="b">
        <f t="shared" si="21"/>
        <v>1</v>
      </c>
      <c r="Y128" s="563" t="b">
        <f t="shared" si="21"/>
        <v>1</v>
      </c>
      <c r="Z128" s="563" t="b">
        <f t="shared" si="21"/>
        <v>1</v>
      </c>
      <c r="AA128" s="563" t="b">
        <f t="shared" si="21"/>
        <v>1</v>
      </c>
      <c r="AB128" s="563" t="b">
        <f t="shared" si="21"/>
        <v>1</v>
      </c>
      <c r="AC128" s="563" t="b">
        <f t="shared" si="21"/>
        <v>1</v>
      </c>
      <c r="AD128" s="563" t="b">
        <f t="shared" si="21"/>
        <v>1</v>
      </c>
      <c r="AE128" s="563" t="b">
        <f t="shared" si="21"/>
        <v>1</v>
      </c>
      <c r="AF128" s="563" t="b">
        <f t="shared" si="21"/>
        <v>1</v>
      </c>
      <c r="AG128" s="563" t="b">
        <f t="shared" si="21"/>
        <v>1</v>
      </c>
      <c r="AH128" s="563" t="b">
        <f t="shared" si="21"/>
        <v>1</v>
      </c>
      <c r="AI128" s="563" t="b">
        <f t="shared" si="21"/>
        <v>1</v>
      </c>
      <c r="AJ128" s="563" t="b">
        <f t="shared" si="21"/>
        <v>1</v>
      </c>
      <c r="AK128" s="563" t="b">
        <f t="shared" si="21"/>
        <v>1</v>
      </c>
      <c r="AL128" s="563" t="b">
        <f t="shared" si="21"/>
        <v>1</v>
      </c>
      <c r="AM128" s="563" t="b">
        <f t="shared" si="21"/>
        <v>1</v>
      </c>
      <c r="AN128" s="563" t="b">
        <f t="shared" si="21"/>
        <v>1</v>
      </c>
      <c r="AO128" s="563" t="b">
        <f t="shared" si="21"/>
        <v>1</v>
      </c>
      <c r="AP128" s="563" t="b">
        <f t="shared" si="21"/>
        <v>1</v>
      </c>
      <c r="AQ128" s="563" t="b">
        <f t="shared" si="21"/>
        <v>1</v>
      </c>
      <c r="AR128" s="563" t="b">
        <f t="shared" si="21"/>
        <v>1</v>
      </c>
      <c r="AS128" s="563" t="b">
        <f t="shared" si="21"/>
        <v>1</v>
      </c>
      <c r="AT128" s="563" t="b">
        <f t="shared" si="21"/>
        <v>1</v>
      </c>
      <c r="AU128" s="563" t="b">
        <f t="shared" si="21"/>
        <v>1</v>
      </c>
      <c r="AV128" s="563" t="b">
        <f t="shared" si="21"/>
        <v>1</v>
      </c>
      <c r="AW128" s="563" t="b">
        <f t="shared" si="21"/>
        <v>1</v>
      </c>
      <c r="AX128" s="563" t="b">
        <f t="shared" si="21"/>
        <v>1</v>
      </c>
      <c r="AY128" s="563" t="b">
        <f t="shared" si="21"/>
        <v>1</v>
      </c>
      <c r="AZ128" s="563" t="b">
        <f t="shared" si="21"/>
        <v>1</v>
      </c>
      <c r="BA128" s="563" t="b">
        <f t="shared" si="21"/>
        <v>1</v>
      </c>
      <c r="BB128" s="563" t="b">
        <f t="shared" si="21"/>
        <v>1</v>
      </c>
      <c r="BC128" s="563" t="b">
        <f t="shared" si="21"/>
        <v>1</v>
      </c>
      <c r="BD128" s="563" t="b">
        <f t="shared" si="21"/>
        <v>1</v>
      </c>
      <c r="BE128" s="563" t="b">
        <f t="shared" si="21"/>
        <v>1</v>
      </c>
      <c r="BF128" s="563" t="b">
        <f t="shared" si="21"/>
        <v>1</v>
      </c>
      <c r="BG128" s="563" t="b">
        <f t="shared" si="21"/>
        <v>1</v>
      </c>
      <c r="BH128" s="563" t="b">
        <f t="shared" si="21"/>
        <v>1</v>
      </c>
      <c r="BI128" s="563" t="b">
        <f t="shared" si="21"/>
        <v>1</v>
      </c>
      <c r="BJ128" s="563" t="b">
        <f t="shared" si="21"/>
        <v>1</v>
      </c>
      <c r="BK128" s="563" t="b">
        <f t="shared" si="21"/>
        <v>1</v>
      </c>
      <c r="BL128" s="563" t="b">
        <f t="shared" si="21"/>
        <v>1</v>
      </c>
      <c r="BM128" s="563" t="b">
        <f t="shared" si="21"/>
        <v>1</v>
      </c>
      <c r="BN128" s="563" t="b">
        <f t="shared" si="21"/>
        <v>1</v>
      </c>
      <c r="BO128" s="563" t="b">
        <f t="shared" si="21"/>
        <v>1</v>
      </c>
      <c r="BP128" s="563" t="b">
        <f t="shared" si="21"/>
        <v>1</v>
      </c>
      <c r="BQ128" s="563" t="b">
        <f t="shared" ref="BQ128:EB128" si="22">IF(OR(AND(BQ49="yes",BQ51=""),AND(BQ49="no",BQ51&lt;&gt;"")),FALSE,TRUE)</f>
        <v>1</v>
      </c>
      <c r="BR128" s="563" t="b">
        <f t="shared" si="22"/>
        <v>1</v>
      </c>
      <c r="BS128" s="563" t="b">
        <f t="shared" si="22"/>
        <v>1</v>
      </c>
      <c r="BT128" s="563" t="b">
        <f t="shared" si="22"/>
        <v>1</v>
      </c>
      <c r="BU128" s="563" t="b">
        <f t="shared" si="22"/>
        <v>1</v>
      </c>
      <c r="BV128" s="563" t="b">
        <f t="shared" si="22"/>
        <v>1</v>
      </c>
      <c r="BW128" s="563" t="b">
        <f t="shared" si="22"/>
        <v>1</v>
      </c>
      <c r="BX128" s="563" t="b">
        <f t="shared" si="22"/>
        <v>1</v>
      </c>
      <c r="BY128" s="563" t="b">
        <f t="shared" si="22"/>
        <v>1</v>
      </c>
      <c r="BZ128" s="563" t="b">
        <f t="shared" si="22"/>
        <v>1</v>
      </c>
      <c r="CA128" s="563" t="b">
        <f t="shared" si="22"/>
        <v>1</v>
      </c>
      <c r="CB128" s="563" t="b">
        <f t="shared" si="22"/>
        <v>1</v>
      </c>
      <c r="CC128" s="563" t="b">
        <f t="shared" si="22"/>
        <v>1</v>
      </c>
      <c r="CD128" s="563" t="b">
        <f t="shared" si="22"/>
        <v>1</v>
      </c>
      <c r="CE128" s="563" t="b">
        <f t="shared" si="22"/>
        <v>1</v>
      </c>
      <c r="CF128" s="563" t="b">
        <f t="shared" si="22"/>
        <v>1</v>
      </c>
      <c r="CG128" s="563" t="b">
        <f t="shared" si="22"/>
        <v>1</v>
      </c>
      <c r="CH128" s="563" t="b">
        <f t="shared" si="22"/>
        <v>1</v>
      </c>
      <c r="CI128" s="563" t="b">
        <f t="shared" si="22"/>
        <v>1</v>
      </c>
      <c r="CJ128" s="563" t="b">
        <f t="shared" si="22"/>
        <v>1</v>
      </c>
      <c r="CK128" s="563" t="b">
        <f t="shared" si="22"/>
        <v>1</v>
      </c>
      <c r="CL128" s="563" t="b">
        <f t="shared" si="22"/>
        <v>1</v>
      </c>
      <c r="CM128" s="563" t="b">
        <f t="shared" si="22"/>
        <v>1</v>
      </c>
      <c r="CN128" s="563" t="b">
        <f t="shared" si="22"/>
        <v>1</v>
      </c>
      <c r="CO128" s="563" t="b">
        <f t="shared" si="22"/>
        <v>1</v>
      </c>
      <c r="CP128" s="563" t="b">
        <f t="shared" si="22"/>
        <v>1</v>
      </c>
      <c r="CQ128" s="563" t="b">
        <f t="shared" si="22"/>
        <v>1</v>
      </c>
      <c r="CR128" s="563" t="b">
        <f t="shared" si="22"/>
        <v>1</v>
      </c>
      <c r="CS128" s="563" t="b">
        <f t="shared" si="22"/>
        <v>1</v>
      </c>
      <c r="CT128" s="563" t="b">
        <f t="shared" si="22"/>
        <v>1</v>
      </c>
      <c r="CU128" s="563" t="b">
        <f t="shared" si="22"/>
        <v>1</v>
      </c>
      <c r="CV128" s="563" t="b">
        <f t="shared" si="22"/>
        <v>1</v>
      </c>
      <c r="CW128" s="563" t="b">
        <f t="shared" si="22"/>
        <v>1</v>
      </c>
      <c r="CX128" s="563" t="b">
        <f t="shared" si="22"/>
        <v>1</v>
      </c>
      <c r="CY128" s="563" t="b">
        <f t="shared" si="22"/>
        <v>1</v>
      </c>
      <c r="CZ128" s="563" t="b">
        <f t="shared" si="22"/>
        <v>1</v>
      </c>
      <c r="DA128" s="563" t="b">
        <f t="shared" si="22"/>
        <v>1</v>
      </c>
      <c r="DB128" s="563" t="b">
        <f t="shared" si="22"/>
        <v>1</v>
      </c>
      <c r="DC128" s="563" t="b">
        <f t="shared" si="22"/>
        <v>1</v>
      </c>
      <c r="DD128" s="563" t="b">
        <f t="shared" si="22"/>
        <v>1</v>
      </c>
      <c r="DE128" s="563" t="b">
        <f t="shared" si="22"/>
        <v>1</v>
      </c>
      <c r="DF128" s="563" t="b">
        <f t="shared" si="22"/>
        <v>1</v>
      </c>
      <c r="DG128" s="563" t="b">
        <f t="shared" si="22"/>
        <v>1</v>
      </c>
      <c r="DH128" s="563" t="b">
        <f t="shared" si="22"/>
        <v>1</v>
      </c>
      <c r="DI128" s="563" t="b">
        <f t="shared" si="22"/>
        <v>1</v>
      </c>
      <c r="DJ128" s="563" t="b">
        <f t="shared" si="22"/>
        <v>1</v>
      </c>
      <c r="DK128" s="563" t="b">
        <f t="shared" si="22"/>
        <v>1</v>
      </c>
      <c r="DL128" s="563" t="b">
        <f t="shared" si="22"/>
        <v>1</v>
      </c>
      <c r="DM128" s="563" t="b">
        <f t="shared" si="22"/>
        <v>1</v>
      </c>
      <c r="DN128" s="563" t="b">
        <f t="shared" si="22"/>
        <v>1</v>
      </c>
      <c r="DO128" s="563" t="b">
        <f t="shared" si="22"/>
        <v>1</v>
      </c>
      <c r="DP128" s="563" t="b">
        <f t="shared" si="22"/>
        <v>1</v>
      </c>
      <c r="DQ128" s="563" t="b">
        <f t="shared" si="22"/>
        <v>1</v>
      </c>
      <c r="DR128" s="563" t="b">
        <f t="shared" si="22"/>
        <v>1</v>
      </c>
      <c r="DS128" s="563" t="b">
        <f t="shared" si="22"/>
        <v>1</v>
      </c>
      <c r="DT128" s="563" t="b">
        <f t="shared" si="22"/>
        <v>1</v>
      </c>
      <c r="DU128" s="563" t="b">
        <f t="shared" si="22"/>
        <v>1</v>
      </c>
      <c r="DV128" s="563" t="b">
        <f t="shared" si="22"/>
        <v>1</v>
      </c>
      <c r="DW128" s="563" t="b">
        <f t="shared" si="22"/>
        <v>1</v>
      </c>
      <c r="DX128" s="563" t="b">
        <f t="shared" si="22"/>
        <v>1</v>
      </c>
      <c r="DY128" s="563" t="b">
        <f t="shared" si="22"/>
        <v>1</v>
      </c>
      <c r="DZ128" s="563" t="b">
        <f t="shared" si="22"/>
        <v>1</v>
      </c>
      <c r="EA128" s="563" t="b">
        <f t="shared" si="22"/>
        <v>1</v>
      </c>
      <c r="EB128" s="563" t="b">
        <f t="shared" si="22"/>
        <v>1</v>
      </c>
      <c r="EC128" s="563" t="b">
        <f t="shared" ref="EC128:FF128" si="23">IF(OR(AND(EC49="yes",EC51=""),AND(EC49="no",EC51&lt;&gt;"")),FALSE,TRUE)</f>
        <v>1</v>
      </c>
      <c r="ED128" s="563" t="b">
        <f t="shared" si="23"/>
        <v>1</v>
      </c>
      <c r="EE128" s="563" t="b">
        <f t="shared" si="23"/>
        <v>1</v>
      </c>
      <c r="EF128" s="563" t="b">
        <f t="shared" si="23"/>
        <v>1</v>
      </c>
      <c r="EG128" s="563" t="b">
        <f t="shared" si="23"/>
        <v>1</v>
      </c>
      <c r="EH128" s="563" t="b">
        <f t="shared" si="23"/>
        <v>1</v>
      </c>
      <c r="EI128" s="563" t="b">
        <f t="shared" si="23"/>
        <v>1</v>
      </c>
      <c r="EJ128" s="563" t="b">
        <f t="shared" si="23"/>
        <v>1</v>
      </c>
      <c r="EK128" s="563" t="b">
        <f t="shared" si="23"/>
        <v>1</v>
      </c>
      <c r="EL128" s="563" t="b">
        <f t="shared" si="23"/>
        <v>1</v>
      </c>
      <c r="EM128" s="563" t="b">
        <f t="shared" si="23"/>
        <v>1</v>
      </c>
      <c r="EN128" s="563" t="b">
        <f t="shared" si="23"/>
        <v>1</v>
      </c>
      <c r="EO128" s="563" t="b">
        <f t="shared" si="23"/>
        <v>1</v>
      </c>
      <c r="EP128" s="563" t="b">
        <f t="shared" si="23"/>
        <v>1</v>
      </c>
      <c r="EQ128" s="563" t="b">
        <f t="shared" si="23"/>
        <v>1</v>
      </c>
      <c r="ER128" s="563" t="b">
        <f t="shared" si="23"/>
        <v>1</v>
      </c>
      <c r="ES128" s="563" t="b">
        <f t="shared" si="23"/>
        <v>1</v>
      </c>
      <c r="ET128" s="563" t="b">
        <f t="shared" si="23"/>
        <v>1</v>
      </c>
      <c r="EU128" s="563" t="b">
        <f t="shared" si="23"/>
        <v>1</v>
      </c>
      <c r="EV128" s="563" t="b">
        <f t="shared" si="23"/>
        <v>1</v>
      </c>
      <c r="EW128" s="563" t="b">
        <f t="shared" si="23"/>
        <v>1</v>
      </c>
      <c r="EX128" s="563" t="b">
        <f t="shared" si="23"/>
        <v>1</v>
      </c>
      <c r="EY128" s="563" t="b">
        <f t="shared" si="23"/>
        <v>1</v>
      </c>
      <c r="EZ128" s="563" t="b">
        <f t="shared" si="23"/>
        <v>1</v>
      </c>
      <c r="FA128" s="563" t="b">
        <f t="shared" si="23"/>
        <v>1</v>
      </c>
      <c r="FB128" s="563" t="b">
        <f t="shared" si="23"/>
        <v>1</v>
      </c>
      <c r="FC128" s="563" t="b">
        <f t="shared" si="23"/>
        <v>1</v>
      </c>
      <c r="FD128" s="563" t="b">
        <f t="shared" si="23"/>
        <v>1</v>
      </c>
      <c r="FE128" s="563" t="b">
        <f t="shared" si="23"/>
        <v>1</v>
      </c>
      <c r="FF128" s="563" t="b">
        <f t="shared" si="23"/>
        <v>1</v>
      </c>
      <c r="FG128" s="563"/>
      <c r="FH128" s="563"/>
      <c r="FI128" s="563"/>
    </row>
    <row r="129" spans="2:2" hidden="1" x14ac:dyDescent="0.25">
      <c r="B129" s="563"/>
    </row>
    <row r="130" spans="2:2" hidden="1" x14ac:dyDescent="0.25">
      <c r="B130" s="724" t="b">
        <f>IF(AND(FI6=FI16,FI16=FI21,FI21=FI22,FI22=FI23,FI23=FI24,FI24=FI25,FI25=FI26,FI26=FI27,FI27=FI32,FI32=FI33,FI33=FI34,FI34=FI35,FI35=FI36,FI36=FI37,FI37=FI38,FI38=FI43,FI43=FI49,FI49=FI54,FI54=FI56,FI56=FI58,FI58=FI62,FI62=FI64,FI64=FI68,FI68=FI69,FI69=FI70,FI70=FI73,FI73=FI74,FI74=FI75,FI75=FI76,FI76=FI77,FI77=FI80,FI80=FI81,FI81=FI82,FI82=FI87,FI87=FI91,FI91=FI94,FI94=FI98,FI98=FI103,FI103=FI104,FI104=FI105,FI105=FI106,FI106=FI107,FI107=FI110,FI110=FI111,FI111=FI112),TRUE,FALSE)</f>
        <v>1</v>
      </c>
    </row>
  </sheetData>
  <sheetProtection algorithmName="SHA-512" hashValue="kv9GpJvkF0hV2P0K9Ke2Hf/PABZuq3WX+XvaOT6Wc+rKRPfmhtDcLTmQyKpY7v4kSA1o6NJwzigRtAOwiwRnFA==" saltValue="Rs0RAtAhN0F1PiCnHWRtmw==" spinCount="100000" sheet="1" objects="1" scenarios="1"/>
  <mergeCells count="13">
    <mergeCell ref="D115:F115"/>
    <mergeCell ref="B18:C18"/>
    <mergeCell ref="B12:C12"/>
    <mergeCell ref="B86:C86"/>
    <mergeCell ref="B87:C87"/>
    <mergeCell ref="B30:P30"/>
    <mergeCell ref="B79:C79"/>
    <mergeCell ref="B19:P19"/>
    <mergeCell ref="B2:C2"/>
    <mergeCell ref="B8:C8"/>
    <mergeCell ref="B10:C10"/>
    <mergeCell ref="B5:L5"/>
    <mergeCell ref="B4:L4"/>
  </mergeCells>
  <conditionalFormatting sqref="D115">
    <cfRule type="cellIs" dxfId="166" priority="1" operator="equal">
      <formula>"TRUE"</formula>
    </cfRule>
    <cfRule type="cellIs" dxfId="165" priority="2" operator="equal">
      <formula>"FALSE"</formula>
    </cfRule>
    <cfRule type="expression" dxfId="164" priority="3" stopIfTrue="1">
      <formula>NOT(ISERROR(SEARCH("TRUE",D115)))</formula>
    </cfRule>
    <cfRule type="expression" dxfId="163" priority="4" stopIfTrue="1">
      <formula>NOT(ISERROR(SEARCH("FALSE",D115)))</formula>
    </cfRule>
    <cfRule type="expression" dxfId="162" priority="5" stopIfTrue="1">
      <formula>NOT(ISERROR(SEARCH("FALSE",D115)))</formula>
    </cfRule>
  </conditionalFormatting>
  <dataValidations count="12">
    <dataValidation operator="greaterThanOrEqual" allowBlank="1" showInputMessage="1" showErrorMessage="1" sqref="BP12:BP15 AR8:FF8 D8:AP8 D10:AP10 AR10:FF10 FD12:FD15 FB12:FB15 EZ12:EZ15 EX12:EX15 EV12:EV15 ET12:ET15 ER12:ER15 EP12:EP15 EN12:EN15 EL12:EL15 EJ12:EJ15 EH12:EH15 EF12:EF15 ED12:ED15 EB12:EB15 DZ12:DZ15 DX12:DX15 DV12:DV15 DT12:DT15 DR12:DR15 DP12:DP15 DN12:DN15 DL12:DL15 DJ12:DJ15 DH12:DH15 DF12:DF15 DD12:DD15 CZ12:CZ15 CX12:CX15 FF12:FF15 CV12:CV15 CT12:CT15 CR12:CR15 CP12:CP15 CN12:CN15 CL12:CL15 CJ12:CJ15 CH12:CH15 CF12:CF15 CD12:CD15 CB12:CB15 BZ12:BZ15 BX12:BX15 BV12:BV15 BT12:BT15 BN12:BN15 DB12:DB15 BR12:BR15 BL12:BL15 BJ12:BJ15 BH12:BH15 BF12:BF15 BD12:BD15 BB12:BB15 AZ12:AZ15 AX12:AX15 AV12:AV15 AT12:AT15 AR12:AR15 AP12:AP15 AL12:AL15 AJ12:AJ15 AH12:AH15 AF12:AF15 AD12:AD15 AB12:AB15 Z12:Z15 X12:X15 V12:V15 T12:T15 R12:R15 P12:P15 N12:N15 L12:L15 J12:J15 H12:H15 F12:F15 AN12:AN15 D12:D15" xr:uid="{00000000-0002-0000-1300-000000000000}"/>
    <dataValidation operator="greaterThanOrEqual" allowBlank="1" showInputMessage="1" showErrorMessage="1" promptTitle="Input data" prompt="Insert non-negative integer value" sqref="FF28 ET28 EZ28 EX28 EV28 FB28 ER28 EP28 EN28 DT28 DV28 DX28 DZ28 EB28 ED28 EF28 EH28 EJ28 EL28 CZ28 DB28 DD28 DF28 DH28 DJ28 DL28 DN28 DP28 DR28 CF28 CH28 CJ28 CL28 CN28 CP28 CR28 CT28 CV28 CX28 BL28 BN28 BP28 BR28 BT28 BV28 BX28 BZ28 CB28 CD28 AR28 AT28 AV28 AX28 AZ28 BB28 BD28 BF28 BH28 BJ28 X28 Z28 AB28 AD28 AF28 AH28 AJ28 AL28 AN28 AP28 D28 H28 F28 J28 L28 N28 P28 R28 T28 V28 FD28 FF39 D39 H39 F39 J39 L39 N39 P39 R39 T39 V39 X39 Z39 AB39 AD39 AF39 AH39 AJ39 AL39 AN39 AP39 AR39 AT39 AV39 AX39 AZ39 BB39 BD39 BF39 BH39 BJ39 BL39 BN39 BP39 BR39 BT39 BV39 BX39 BZ39 CB39 CD39 CF39 CH39 CJ39 CL39 CN39 CP39 CR39 CT39 CV39 CX39 CZ39 DB39 DD39 DF39 DH39 DJ39 DL39 DN39 DP39 DR39 DT39 DV39 DX39 DZ39 EB39 ED39 EF39 EH39 EJ39 EL39 EN39 EP39 ER39 ET39 EV39 EX39 EZ39 FB39 FD39" xr:uid="{00000000-0002-0000-1300-000001000000}"/>
    <dataValidation type="list" allowBlank="1" showInputMessage="1" showErrorMessage="1" sqref="D73:D76 J80:J82 J73:J76 F80:F82 F73:F76 H80:H82 H73:H76 L80:L82 L73:L76 N80:N82 N73:N76 P80:P82 P73:P76 R80:R82 R73:R76 T80:T82 T73:T76 V80:V82 V73:V76 X80:X82 X73:X76 AD80:AD82 AD73:AD76 Z80:Z82 Z73:Z76 AB80:AB82 AB73:AB76 AF80:AF82 AF73:AF76 AH80:AH82 AH73:AH76 AJ80:AJ82 AJ73:AJ76 AL80:AL82 AL73:AL76 AN80:AN82 AN73:AN76 AP80:AP82 AP73:AP76 AR80:AR82 AR73:AR76 AX80:AX82 AX73:AX76 AT80:AT82 AT73:AT76 AV80:AV82 AV73:AV76 AZ80:AZ82 AZ73:AZ76 BB80:BB82 BB73:BB76 BD80:BD82 BD73:BD76 BF80:BF82 BF73:BF76 BH80:BH82 BH73:BH76 BJ80:BJ82 BJ73:BJ76 BL80:BL82 BL73:BL76 BR80:BR82 BR73:BR76 BN80:BN82 BN73:BN76 BP80:BP82 BP73:BP76 BT80:BT82 BT73:BT76 BV80:BV82 BV73:BV76 BX80:BX82 BX73:BX76 BZ80:BZ82 BZ73:BZ76 CB80:CB82 CB73:CB76 CD80:CD82 CD73:CD76 CF80:CF82 CF73:CF76 CL80:CL82 CL73:CL76 CH80:CH82 CH73:CH76 CJ80:CJ82 CJ73:CJ76 CN80:CN82 CN73:CN76 CP80:CP82 CP73:CP76 CR80:CR82 CR73:CR76 CT80:CT82 CT73:CT76 CV80:CV82 CV73:CV76 CX80:CX82 CX73:CX76 CZ80:CZ82 CZ73:CZ76 DF80:DF82 DF73:DF76 DB80:DB82 DB73:DB76 DD80:DD82 DD73:DD76 DH80:DH82 DH73:DH76 DJ80:DJ82 DJ73:DJ76 DL80:DL82 DL73:DL76 DN80:DN82 DN73:DN76 DP80:DP82 DP73:DP76 DR80:DR82 DR73:DR76 DT80:DT82 DT73:DT76 DZ80:DZ82 DZ73:DZ76 DV80:DV82 DV73:DV76 DX80:DX82 DX73:DX76 EB80:EB82 EB73:EB76 ED80:ED82 ED73:ED76 EF80:EF82 EF73:EF76 EH80:EH82 EH73:EH76 EJ80:EJ82 EJ73:EJ76 EL80:EL82 EL73:EL76 EN80:EN82 EN73:EN76 ET80:ET82 ET73:ET76 EP80:EP82 EP73:EP76 ER80:ER82 ER73:ER76 EV80:EV82 EV73:EV76 EX80:EX82 EX73:EX76 EZ80:EZ82 EZ73:EZ76 FB80:FB82 FB73:FB76 FD80:FD82 FD73:FD76 FF80:FF82 FF73:FF76 D80:D82" xr:uid="{00000000-0002-0000-1300-000002000000}">
      <formula1>Delegation</formula1>
    </dataValidation>
    <dataValidation type="list" allowBlank="1" showInputMessage="1" showErrorMessage="1" sqref="D77 J77 F77 H77 L77 N77 P77 R77 T77 V77 X77 AD77 Z77 AB77 AF77 AH77 AJ77 AL77 AN77 AP77 AR77 AX77 AT77 AV77 AZ77 BB77 BD77 BF77 BH77 BJ77 BL77 BR77 BN77 BP77 BT77 BV77 BX77 BZ77 CB77 CD77 CF77 CL77 CH77 CJ77 CN77 CP77 CR77 CT77 CV77 CX77 CZ77 DF77 DB77 DD77 DH77 DJ77 DL77 DN77 DP77 DR77 DT77 DZ77 DV77 DX77 EB77 ED77 EF77 EH77 EJ77 EL77 EN77 ET77 EP77 ER77 EV77 EX77 EZ77 FB77 FD77 FF77" xr:uid="{00000000-0002-0000-1300-000003000000}">
      <formula1>Delegated</formula1>
    </dataValidation>
    <dataValidation operator="greaterThanOrEqual" allowBlank="1" showInputMessage="1" showErrorMessage="1" promptTitle="Input data" sqref="D90:FF90 D92:FF92 D88 D83:D86 E83:E88 F88 F83:F86 G83:G88 H88 H83:H86 I83:I88 J88 J83:J86 K83:K88 L88 L83:L86 M83:M88 N88 N83:N86 O83:O88 P88 P83:P86 Q83:Q88 R88 R83:R86 S83:S88 T88 T83:T86 U83:U88 V88 V83:V86 W83:W88 AO87 X83:AP86 X88:AP88 Y87 AA87 AC87 AE87 AG87 AI87 AK87 AM87 AQ83:AQ88 BI87 AR83:BJ86 AR88:BJ88 AS87 AU87 AW87 AY87 BA87 BC87 BE87 BG87 BK83:BK88 CC87 BL83:CD86 BL88:CD88 BM87 BO87 BQ87 BS87 BU87 BW87 BY87 CA87 CE83:CE88 CW87 CF83:CX86 CF88:CX88 CG87 CI87 CK87 CM87 CO87 CQ87 CS87 CU87 CY83:CY88 DQ87 CZ83:DR86 CZ88:DR88 DA87 DC87 DE87 DG87 DI87 DK87 DM87 DO87 DS83:DS88 EK87 DT83:EL86 DT88:EL88 DU87 DW87 DY87 EA87 EC87 EE87 EG87 EI87 EM83:EM88 EN83:FF86 EN88:FF88 EO87 EQ87 ES87 EU87 EW87 EY87 FA87 FC87 FE87" xr:uid="{00000000-0002-0000-1300-000004000000}"/>
    <dataValidation type="list" allowBlank="1" showInputMessage="1" showErrorMessage="1" sqref="D89 F89 H89 J89 L89 N89 P89 R89 T89 V89 X89 Z89 AB89 AD89 AF89 AH89 AJ89 AL89 AN89 AP89 AR89 AT89 AV89 AX89 AZ89 BB89 BD89 BF89 BH89 BJ89 BL89 BN89 BP89 BR89 BT89 BV89 BX89 BZ89 CB89 CD89 CF89 CH89 CJ89 CL89 CN89 CP89 CR89 CT89 CV89 CX89 CZ89 DB89 DD89 DF89 DH89 DJ89 DL89 DN89 DP89 DR89 DT89 DV89 DX89 DZ89 EB89 ED89 EF89 EH89 EJ89 EL89 EN89 EP89 ER89 ET89 EV89 EX89 EZ89 FB89 FD89 FF89 D91 F91 H91 J91 L91 N91 P91 R91 T91 V91 X91 Z91 AB91 AD91 AF91 AH91 AJ91 AL91 AN91 AP91 AR91 AT91 AV91 AX91 AZ91 BB91 BD91 BF91 BH91 BJ91 BL91 BN91 BP91 BR91 BT91 BV91 BX91 BZ91 CB91 CD91 CF91 CH91 CJ91 CL91 CN91 CP91 CR91 CT91 CV91 CX91 CZ91 DB91 DD91 DF91 DH91 DJ91 DL91 DN91 DP91 DR91 DT91 DV91 DX91 DZ91 EB91 ED91 EF91 EH91 EJ91 EL91 EN91 EP91 ER91 ET91 EV91 EX91 EZ91 FB91 FD91 FF91" xr:uid="{00000000-0002-0000-1300-000005000000}">
      <formula1>Depositary</formula1>
    </dataValidation>
    <dataValidation type="list" allowBlank="1" showInputMessage="1" showErrorMessage="1" sqref="D87 F87 H87 J87 L87 N87 P87 R87 T87 V87 X87 Z87 AB87 AD87 AF87 AH87 AJ87 AL87 AN87 AP87 AR87 AT87 AV87 AX87 AZ87 BB87 BD87 BF87 BH87 BJ87 BL87 BN87 BP87 BR87 BT87 BV87 BX87 BZ87 CB87 CD87 CF87 CH87 CJ87 CL87 CN87 CP87 CR87 CT87 CV87 CX87 CZ87 DB87 DD87 DF87 DH87 DJ87 DL87 DN87 DP87 DR87 DT87 DV87 DX87 DZ87 EB87 ED87 EF87 EH87 EJ87 EL87 EN87 EP87 ER87 ET87 EV87 EX87 EZ87 FB87 FD87 FF87" xr:uid="{00000000-0002-0000-1300-000006000000}">
      <formula1>Val</formula1>
    </dataValidation>
    <dataValidation type="list" allowBlank="1" showInputMessage="1" showErrorMessage="1" sqref="D103:D107 F103:F107 H103:H107 J103:J107 L103:L107 N103:N107 P103:P107 R103:R107 T103:T107 V103:V107 X103:X107 Z103:Z107 AB103:AB107 AD103:AD107 AF103:AF107 AH103:AH107 AJ103:AJ107 AL103:AL107 AN103:AN107 AP103:AP107 AR103:AR107 AT103:AT107 AV103:AV107 AX103:AX107 AZ103:AZ107 BB103:BB107 BD103:BD107 BF103:BF107 BH103:BH107 BJ103:BJ107 BL103:BL107 BN103:BN107 BP103:BP107 BR103:BR107 BT103:BT107 BV103:BV107 BX103:BX107 BZ103:BZ107 CB103:CB107 CD103:CD107 CF103:CF107 CH103:CH107 CJ103:CJ107 CL103:CL107 CN103:CN107 CP103:CP107 CR103:CR107 CT103:CT107 CV103:CV107 CX103:CX107 CZ103:CZ107 DB103:DB107 DD103:DD107 DF103:DF107 DH103:DH107 DJ103:DJ107 DL103:DL107 DN103:DN107 DP103:DP107 DR103:DR107 DT103:DT107 DV103:DV107 DX103:DX107 DZ103:DZ107 EB103:EB107 ED103:ED107 EF103:EF107 EH103:EH107 EJ103:EJ107 EL103:EL107 EN103:EN107 EP103:EP107 ER103:ER107 ET103:ET107 EV103:EV107 EX103:EX107 EZ103:EZ107 FB103:FB107 FD103:FD107 FF103:FF107" xr:uid="{00000000-0002-0000-1300-000007000000}">
      <formula1>Dep</formula1>
    </dataValidation>
    <dataValidation type="whole" operator="greaterThanOrEqual" allowBlank="1" showInputMessage="1" showErrorMessage="1" promptTitle="Data input" prompt="Insert non-negative integer value" sqref="D94 F94 H94 J94 L94 N94 P94 R94 T94 V94 X94 Z94 AB94 AD94 AF94 AH94 AJ94 AL94 AN94 AP94 AR94 AT94 AV94 AX94 AZ94 BB94 BD94 BF94 BH94 BJ94 BL94 BN94 BP94 BR94 BT94 BV94 BX94 BZ94 CB94 CD94 CF94 CH94 CJ94 CL94 CN94 CP94 CR94 CT94 CV94 CX94 CZ94 DB94 DD94 DF94 DH94 DJ94 DL94 DN94 DP94 DR94 DT94 DV94 DX94 DZ94 EB94 ED94 EF94 EH94 EJ94 EL94 EN94 EP94 ER94 ET94 EV94 EX94 EZ94 FB94 FD94 FF94" xr:uid="{00000000-0002-0000-1300-000008000000}">
      <formula1>0</formula1>
    </dataValidation>
    <dataValidation type="list" allowBlank="1" showInputMessage="1" showErrorMessage="1" sqref="D43 D49 F43 F49 H43 H49 J43 J49 L43 L49 N43 N49 P43 P49 R43 R49 T43 T49 V43 V49 X43 X49 Z43 Z49 AB43 AB49 AD43 AD49 AF43 AF49 AH43 AH49 AJ43 AJ49 AL43 AL49 AN43 AN49 AP43 AP49 AR43 AR49 AT43 AT49 AV43 AV49 AX43 AX49 AZ43 AZ49 BB43 BB49 BD43 BD49 BF43 BF49 BH43 BH49 BJ43 BJ49 BL43 BL49 BN43 BN49 BP43 BP49 BR43 BR49 BT43 BT49 BV43 BV49 BX43 BX49 BZ43 BZ49 CB43 CB49 CD43 CD49 CF43 CF49 CH43 CH49 CJ43 CJ49 CL43 CL49 CN43 CN49 CP43 CP49 CR43 CR49 CT43 CT49 CV43 CV49 CX43 CX49 CZ43 CZ49 DB43 DB49 DD43 DD49 DF43 DF49 DH43 DH49 DJ43 DJ49 DL43 DL49 DN43 DN49 DP43 DP49 DR43 DR49 DT43 DT49 DV43 DV49 DX43 DX49 DZ43 DZ49 EB43 EB49 ED43 ED49 EF43 EF49 EH43 EH49 EJ43 EJ49 EL43 EL49 EN43 EN49 EP43 EP49 ER43 ER49 ET43 ET49 EV43 EV49 EX43 EX49 EZ43 EZ49 FB43 FB49 FD43 FD49 FF43 FF49" xr:uid="{11D557F1-8368-4F19-BA65-9B4158BA652B}">
      <formula1>Yes_No</formula1>
    </dataValidation>
    <dataValidation type="list" allowBlank="1" showInputMessage="1" showErrorMessage="1" sqref="D45 F45 H45 J45 L45 N45 P45 R45 T45 V45 X45 Z45 AB45 AD45 AF45 AH45 AJ45 AL45 AN45 AP45 AR45 AT45 AV45 AX45 AZ45 BB45 BD45 BF45 BH45 BJ45 BL45 BN45 BP45 BR45 BT45 BV45 BX45 BZ45 CB45 CD45 CF45 CH45 CJ45 CL45 CN45 CP45 CR45 CT45 CV45 CX45 CZ45 DB45 DD45 DF45 DH45 DJ45 DL45 DN45 DP45 DR45 DT45 DV45 DX45 DZ45 EB45 ED45 EF45 EH45 EJ45 EL45 EN45 EP45 ER45 ET45 EV45 EX45 EZ45 FB45 FD45 FF45" xr:uid="{33BCDCB5-BFAD-44CD-812C-EE760121C1D4}">
      <formula1>years</formula1>
    </dataValidation>
    <dataValidation type="list" allowBlank="1" showInputMessage="1" showErrorMessage="1" sqref="D51 F51 H51 J51 L51 N51 P51 R51 T51 V51 X51 Z51 AB51 AD51 AF51 AH51 AJ51 AL51 AN51 AP51 AR51 AT51 AV51 AX51 AZ51 BB51 BD51 BF51 BH51 BJ51 BL51 BN51 BP51 BR51 BT51 BV51 BX51 BZ51 CB51 CD51 CF51 CH51 CJ51 CL51 CN51 CP51 CR51 CT51 CV51 CX51 CZ51 DB51 DD51 DF51 DH51 DJ51 DL51 DN51 DP51 DR51 DT51 DV51 DX51 DZ51 EB51 ED51 EF51 EH51 EJ51 EL51 EN51 EP51 ER51 ET51 EV51 EX51 EZ51 FB51 FD51 FF51" xr:uid="{06F1B51A-935C-42C0-962E-A3F29EA42BA7}">
      <formula1>months</formula1>
    </dataValidation>
  </dataValidations>
  <pageMargins left="0.7" right="0.7" top="0.75" bottom="0.75" header="0.3" footer="0.3"/>
  <pageSetup scale="22" fitToWidth="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227DB-AD83-4A21-A14F-9794C4798FA8}">
  <sheetPr>
    <pageSetUpPr fitToPage="1"/>
  </sheetPr>
  <dimension ref="A1:AG65"/>
  <sheetViews>
    <sheetView view="pageBreakPreview" zoomScaleNormal="100" zoomScaleSheetLayoutView="100" workbookViewId="0"/>
  </sheetViews>
  <sheetFormatPr defaultRowHeight="15" x14ac:dyDescent="0.25"/>
  <cols>
    <col min="1" max="1" width="5.7109375" style="1" customWidth="1"/>
    <col min="2" max="2" width="6.7109375" style="1" customWidth="1"/>
    <col min="3" max="10" width="26" style="1" customWidth="1"/>
    <col min="11" max="11" width="5.7109375" style="1" customWidth="1"/>
    <col min="12" max="12" width="2.5703125" style="1" customWidth="1"/>
    <col min="13" max="15" width="10.7109375" style="704" bestFit="1" customWidth="1"/>
    <col min="16" max="16" width="10.85546875" style="704" bestFit="1" customWidth="1"/>
    <col min="17" max="17" width="11.140625" style="704" bestFit="1" customWidth="1"/>
    <col min="18" max="18" width="22.42578125" style="704" customWidth="1"/>
    <col min="19" max="19" width="11.140625" style="705" bestFit="1" customWidth="1"/>
    <col min="20" max="33" width="9.140625" style="706"/>
    <col min="34" max="16384" width="9.140625" style="1"/>
  </cols>
  <sheetData>
    <row r="1" spans="1:19" ht="15.75" x14ac:dyDescent="0.25">
      <c r="A1" s="387"/>
      <c r="B1" s="387"/>
      <c r="C1" s="672"/>
      <c r="D1" s="673"/>
      <c r="E1" s="91"/>
      <c r="F1" s="91"/>
      <c r="G1" s="91"/>
      <c r="H1" s="91"/>
    </row>
    <row r="2" spans="1:19" ht="18.75" x14ac:dyDescent="0.25">
      <c r="A2" s="674"/>
      <c r="B2" s="674" t="str">
        <f>Instructions!B1</f>
        <v>Form RBSF-MC</v>
      </c>
      <c r="C2" s="672"/>
      <c r="D2" s="673"/>
      <c r="E2" s="674"/>
      <c r="F2" s="91"/>
      <c r="G2" s="91"/>
      <c r="H2" s="91"/>
    </row>
    <row r="3" spans="1:19" ht="18.75" x14ac:dyDescent="0.25">
      <c r="A3" s="674"/>
      <c r="B3" s="672"/>
      <c r="C3" s="672"/>
      <c r="D3" s="673"/>
      <c r="E3" s="674"/>
      <c r="F3" s="91"/>
      <c r="G3" s="91"/>
      <c r="H3" s="91"/>
    </row>
    <row r="4" spans="1:19" x14ac:dyDescent="0.25">
      <c r="A4" s="673"/>
      <c r="B4" s="673"/>
      <c r="C4" s="673"/>
      <c r="D4" s="673"/>
      <c r="E4" s="673"/>
      <c r="F4" s="91"/>
      <c r="G4" s="91"/>
      <c r="H4" s="91"/>
    </row>
    <row r="5" spans="1:19" ht="18.75" x14ac:dyDescent="0.25">
      <c r="A5" s="675"/>
      <c r="B5" s="675"/>
      <c r="C5" s="675"/>
      <c r="D5" s="673"/>
      <c r="E5" s="675"/>
      <c r="F5" s="91"/>
      <c r="G5" s="91"/>
      <c r="H5" s="91"/>
    </row>
    <row r="6" spans="1:19" ht="18.75" customHeight="1" x14ac:dyDescent="0.25">
      <c r="A6" s="393"/>
      <c r="B6" s="872" t="s">
        <v>1440</v>
      </c>
      <c r="C6" s="872"/>
      <c r="D6" s="872"/>
      <c r="E6" s="872"/>
      <c r="F6" s="872"/>
      <c r="G6" s="872"/>
      <c r="H6" s="872"/>
      <c r="I6" s="872"/>
      <c r="J6" s="872"/>
    </row>
    <row r="7" spans="1:19" ht="15.75" x14ac:dyDescent="0.25">
      <c r="A7" s="399"/>
      <c r="B7" s="655"/>
      <c r="C7" s="655"/>
      <c r="D7" s="655"/>
      <c r="E7" s="655"/>
      <c r="F7" s="655"/>
      <c r="G7" s="655"/>
      <c r="H7" s="655"/>
    </row>
    <row r="9" spans="1:19" ht="15.75" x14ac:dyDescent="0.25">
      <c r="A9" s="656"/>
      <c r="B9" s="657" t="s">
        <v>690</v>
      </c>
      <c r="C9" s="941" t="s">
        <v>1427</v>
      </c>
      <c r="D9" s="941"/>
      <c r="E9" s="941"/>
      <c r="F9" s="941"/>
      <c r="G9" s="941"/>
      <c r="H9" s="941"/>
      <c r="I9" s="941"/>
      <c r="J9" s="941"/>
    </row>
    <row r="10" spans="1:19" ht="15.75" x14ac:dyDescent="0.25">
      <c r="A10" s="658"/>
      <c r="B10" s="659"/>
      <c r="C10" s="941" t="s">
        <v>1428</v>
      </c>
      <c r="D10" s="941"/>
      <c r="E10" s="941"/>
      <c r="F10" s="941"/>
      <c r="G10" s="941"/>
      <c r="H10" s="941"/>
      <c r="I10" s="941"/>
      <c r="J10" s="941"/>
    </row>
    <row r="11" spans="1:19" ht="15.75" x14ac:dyDescent="0.25">
      <c r="A11" s="658"/>
      <c r="B11" s="658"/>
      <c r="C11" s="942" t="s">
        <v>1429</v>
      </c>
      <c r="D11" s="942"/>
      <c r="E11" s="942"/>
      <c r="F11" s="942"/>
      <c r="G11" s="942"/>
      <c r="H11" s="942"/>
      <c r="I11" s="942"/>
      <c r="J11" s="942"/>
    </row>
    <row r="12" spans="1:19" x14ac:dyDescent="0.25">
      <c r="A12" s="648"/>
      <c r="B12" s="648"/>
      <c r="C12" s="648"/>
      <c r="D12" s="648"/>
      <c r="E12" s="648"/>
      <c r="F12" s="648"/>
      <c r="G12" s="648"/>
      <c r="H12" s="648"/>
      <c r="I12" s="648"/>
      <c r="J12" s="648"/>
    </row>
    <row r="13" spans="1:19" x14ac:dyDescent="0.25">
      <c r="A13" s="648"/>
      <c r="B13" s="648"/>
      <c r="C13" s="943" t="s">
        <v>1501</v>
      </c>
      <c r="D13" s="943"/>
      <c r="E13" s="943"/>
      <c r="F13" s="943"/>
      <c r="G13" s="943"/>
      <c r="H13" s="943"/>
      <c r="I13" s="943"/>
      <c r="J13" s="943"/>
    </row>
    <row r="14" spans="1:19" x14ac:dyDescent="0.25">
      <c r="A14" s="648"/>
      <c r="B14" s="648"/>
      <c r="C14" s="648"/>
      <c r="D14" s="648"/>
      <c r="E14" s="648"/>
      <c r="F14" s="648"/>
      <c r="G14" s="648"/>
      <c r="H14" s="648"/>
      <c r="I14" s="648"/>
      <c r="J14" s="648"/>
    </row>
    <row r="15" spans="1:19" ht="21" customHeight="1" x14ac:dyDescent="0.25">
      <c r="A15" s="648"/>
      <c r="B15" s="952" t="s">
        <v>962</v>
      </c>
      <c r="C15" s="660" t="s">
        <v>1430</v>
      </c>
      <c r="D15" s="944" t="s">
        <v>1494</v>
      </c>
      <c r="E15" s="944" t="s">
        <v>1431</v>
      </c>
      <c r="F15" s="944" t="s">
        <v>1432</v>
      </c>
      <c r="G15" s="944" t="s">
        <v>1497</v>
      </c>
      <c r="H15" s="944" t="s">
        <v>1498</v>
      </c>
      <c r="I15" s="938" t="s">
        <v>1499</v>
      </c>
      <c r="J15" s="938" t="s">
        <v>1500</v>
      </c>
      <c r="M15" s="707" t="s">
        <v>1507</v>
      </c>
      <c r="N15" s="707" t="s">
        <v>1508</v>
      </c>
      <c r="O15" s="707" t="s">
        <v>1508</v>
      </c>
      <c r="P15" s="707" t="s">
        <v>1509</v>
      </c>
      <c r="Q15" s="707" t="s">
        <v>1509</v>
      </c>
      <c r="R15" s="947" t="s">
        <v>1510</v>
      </c>
      <c r="S15" s="947"/>
    </row>
    <row r="16" spans="1:19" ht="21" customHeight="1" x14ac:dyDescent="0.25">
      <c r="A16" s="648"/>
      <c r="B16" s="953"/>
      <c r="C16" s="661" t="s">
        <v>1433</v>
      </c>
      <c r="D16" s="945"/>
      <c r="E16" s="945"/>
      <c r="F16" s="945"/>
      <c r="G16" s="945"/>
      <c r="H16" s="945"/>
      <c r="I16" s="939"/>
      <c r="J16" s="939"/>
      <c r="M16" s="709" t="b">
        <f>IF(ISNA(MATCH(FALSE,M18:M37,0)),TRUE,FALSE)</f>
        <v>1</v>
      </c>
      <c r="N16" s="709" t="b">
        <f>IF(ISNA(MATCH(FALSE,N18:N37,0)),TRUE,FALSE)</f>
        <v>1</v>
      </c>
      <c r="O16" s="709" t="b">
        <f>IF(ISNA(MATCH(FALSE,O18:O37,0)),TRUE,FALSE)</f>
        <v>1</v>
      </c>
      <c r="P16" s="709" t="b">
        <f>IF(ISNA(MATCH(FALSE,P18:P37,0)),TRUE,FALSE)</f>
        <v>1</v>
      </c>
      <c r="Q16" s="709" t="b">
        <f>IF(ISNA(MATCH(FALSE,Q18:Q37,0)),TRUE,FALSE)</f>
        <v>1</v>
      </c>
      <c r="R16" s="709"/>
      <c r="S16" s="710" t="b">
        <f>IF(SUM(S18:S37)&gt;0,FALSE,TRUE)</f>
        <v>1</v>
      </c>
    </row>
    <row r="17" spans="1:19" ht="21" customHeight="1" x14ac:dyDescent="0.25">
      <c r="A17" s="648"/>
      <c r="B17" s="954"/>
      <c r="C17" s="662" t="s">
        <v>1434</v>
      </c>
      <c r="D17" s="946"/>
      <c r="E17" s="946"/>
      <c r="F17" s="946"/>
      <c r="G17" s="946"/>
      <c r="H17" s="946"/>
      <c r="I17" s="940"/>
      <c r="J17" s="940"/>
      <c r="M17" s="711"/>
      <c r="N17" s="711"/>
      <c r="O17" s="711"/>
      <c r="P17" s="711"/>
      <c r="Q17" s="711"/>
      <c r="R17" s="711"/>
      <c r="S17" s="712"/>
    </row>
    <row r="18" spans="1:19" ht="15.75" x14ac:dyDescent="0.25">
      <c r="A18" s="648"/>
      <c r="B18" s="663">
        <v>1</v>
      </c>
      <c r="C18" s="664"/>
      <c r="D18" s="664"/>
      <c r="E18" s="680"/>
      <c r="F18" s="680"/>
      <c r="G18" s="666"/>
      <c r="H18" s="666"/>
      <c r="I18" s="666"/>
      <c r="J18" s="666"/>
      <c r="M18" s="711" t="b">
        <f>F18&lt;=E18</f>
        <v>1</v>
      </c>
      <c r="N18" s="711" t="b">
        <f>IF(AND(C18&lt;&gt;"",OR(D18="",E18="",F18="",G18="",H18="",I18="",J18="")),FALSE,TRUE)</f>
        <v>1</v>
      </c>
      <c r="O18" s="711" t="b">
        <f>IF(AND(C18="",OR(D18&lt;&gt;"",E18&lt;&gt;"",F18&lt;&gt;"",G18&lt;&gt;"",H18&lt;&gt;"",I18&lt;&gt;"",J18&lt;&gt;"")),FALSE,TRUE)</f>
        <v>1</v>
      </c>
      <c r="P18" s="711" t="b">
        <f>IF(C18="",TRUE,(IF(ISNUMBER(MATCH(C18,Regime,0)),TRUE,FALSE)))</f>
        <v>1</v>
      </c>
      <c r="Q18" s="711" t="b">
        <f>IF(D18="",TRUE,(IF(ISNUMBER(MATCH(D18,Type,0)),TRUE,FALSE)))</f>
        <v>1</v>
      </c>
      <c r="R18" s="711" t="str">
        <f>CONCATENATE(C18,"-",D18)</f>
        <v>-</v>
      </c>
      <c r="S18" s="712">
        <f>IF(R18="-",0,IF(COUNTIF(R18:$R$37,R18)&gt;1,1,0))</f>
        <v>0</v>
      </c>
    </row>
    <row r="19" spans="1:19" ht="15.75" x14ac:dyDescent="0.25">
      <c r="A19" s="648"/>
      <c r="B19" s="663">
        <v>2</v>
      </c>
      <c r="C19" s="664"/>
      <c r="D19" s="664"/>
      <c r="E19" s="680"/>
      <c r="F19" s="680"/>
      <c r="G19" s="666"/>
      <c r="H19" s="666"/>
      <c r="I19" s="666"/>
      <c r="J19" s="666"/>
      <c r="M19" s="711" t="b">
        <f t="shared" ref="M19:M37" si="0">F19&lt;=E19</f>
        <v>1</v>
      </c>
      <c r="N19" s="711" t="b">
        <f t="shared" ref="N19:N37" si="1">IF(AND(C19&lt;&gt;"",OR(D19="",E19="",F19="",G19="",H19="",I19="",J19="")),FALSE,TRUE)</f>
        <v>1</v>
      </c>
      <c r="O19" s="711" t="b">
        <f t="shared" ref="O19:O37" si="2">IF(AND(C19="",OR(D19&lt;&gt;"",E19&lt;&gt;"",F19&lt;&gt;"",G19&lt;&gt;"",H19&lt;&gt;"",I19&lt;&gt;"",J19&lt;&gt;"")),FALSE,TRUE)</f>
        <v>1</v>
      </c>
      <c r="P19" s="711" t="b">
        <f t="shared" ref="P19:P37" si="3">IF(C19="",TRUE,(IF(ISNUMBER(MATCH(C19,Regime,0)),TRUE,FALSE)))</f>
        <v>1</v>
      </c>
      <c r="Q19" s="711" t="b">
        <f t="shared" ref="Q19:Q37" si="4">IF(D19="",TRUE,(IF(ISNUMBER(MATCH(D19,Type,0)),TRUE,FALSE)))</f>
        <v>1</v>
      </c>
      <c r="R19" s="711" t="str">
        <f t="shared" ref="R19:R37" si="5">CONCATENATE(C19,"-",D19)</f>
        <v>-</v>
      </c>
      <c r="S19" s="712">
        <f>IF(R19="-",0,IF(COUNTIF(R19:$R$37,R19)&gt;1,1,0))</f>
        <v>0</v>
      </c>
    </row>
    <row r="20" spans="1:19" ht="15.75" x14ac:dyDescent="0.25">
      <c r="A20" s="648"/>
      <c r="B20" s="663">
        <v>3</v>
      </c>
      <c r="C20" s="664"/>
      <c r="D20" s="664"/>
      <c r="E20" s="680"/>
      <c r="F20" s="680"/>
      <c r="G20" s="666"/>
      <c r="H20" s="666"/>
      <c r="I20" s="666"/>
      <c r="J20" s="666"/>
      <c r="M20" s="711" t="b">
        <f t="shared" si="0"/>
        <v>1</v>
      </c>
      <c r="N20" s="711" t="b">
        <f t="shared" si="1"/>
        <v>1</v>
      </c>
      <c r="O20" s="711" t="b">
        <f t="shared" si="2"/>
        <v>1</v>
      </c>
      <c r="P20" s="711" t="b">
        <f t="shared" si="3"/>
        <v>1</v>
      </c>
      <c r="Q20" s="711" t="b">
        <f t="shared" si="4"/>
        <v>1</v>
      </c>
      <c r="R20" s="711" t="str">
        <f t="shared" si="5"/>
        <v>-</v>
      </c>
      <c r="S20" s="712">
        <f>IF(R20="-",0,IF(COUNTIF(R20:$R$37,R20)&gt;1,1,0))</f>
        <v>0</v>
      </c>
    </row>
    <row r="21" spans="1:19" ht="15.75" x14ac:dyDescent="0.25">
      <c r="A21" s="648"/>
      <c r="B21" s="663">
        <v>4</v>
      </c>
      <c r="C21" s="664"/>
      <c r="D21" s="664"/>
      <c r="E21" s="680"/>
      <c r="F21" s="680"/>
      <c r="G21" s="666"/>
      <c r="H21" s="666"/>
      <c r="I21" s="666"/>
      <c r="J21" s="666"/>
      <c r="M21" s="711" t="b">
        <f t="shared" si="0"/>
        <v>1</v>
      </c>
      <c r="N21" s="711" t="b">
        <f t="shared" si="1"/>
        <v>1</v>
      </c>
      <c r="O21" s="711" t="b">
        <f t="shared" si="2"/>
        <v>1</v>
      </c>
      <c r="P21" s="711" t="b">
        <f t="shared" si="3"/>
        <v>1</v>
      </c>
      <c r="Q21" s="711" t="b">
        <f t="shared" si="4"/>
        <v>1</v>
      </c>
      <c r="R21" s="711" t="str">
        <f t="shared" si="5"/>
        <v>-</v>
      </c>
      <c r="S21" s="712">
        <f>IF(R21="-",0,IF(COUNTIF(R21:$R$37,R21)&gt;1,1,0))</f>
        <v>0</v>
      </c>
    </row>
    <row r="22" spans="1:19" ht="15.75" x14ac:dyDescent="0.25">
      <c r="A22" s="648"/>
      <c r="B22" s="663">
        <v>5</v>
      </c>
      <c r="C22" s="664"/>
      <c r="D22" s="664"/>
      <c r="E22" s="680"/>
      <c r="F22" s="680"/>
      <c r="G22" s="666"/>
      <c r="H22" s="666"/>
      <c r="I22" s="666"/>
      <c r="J22" s="666"/>
      <c r="M22" s="711" t="b">
        <f t="shared" si="0"/>
        <v>1</v>
      </c>
      <c r="N22" s="711" t="b">
        <f t="shared" si="1"/>
        <v>1</v>
      </c>
      <c r="O22" s="711" t="b">
        <f t="shared" si="2"/>
        <v>1</v>
      </c>
      <c r="P22" s="711" t="b">
        <f t="shared" si="3"/>
        <v>1</v>
      </c>
      <c r="Q22" s="711" t="b">
        <f t="shared" si="4"/>
        <v>1</v>
      </c>
      <c r="R22" s="711" t="str">
        <f t="shared" si="5"/>
        <v>-</v>
      </c>
      <c r="S22" s="712">
        <f>IF(R22="-",0,IF(COUNTIF(R22:$R$37,R22)&gt;1,1,0))</f>
        <v>0</v>
      </c>
    </row>
    <row r="23" spans="1:19" ht="15.75" x14ac:dyDescent="0.25">
      <c r="A23" s="648"/>
      <c r="B23" s="663">
        <v>6</v>
      </c>
      <c r="C23" s="664"/>
      <c r="D23" s="664"/>
      <c r="E23" s="680"/>
      <c r="F23" s="680"/>
      <c r="G23" s="666"/>
      <c r="H23" s="666"/>
      <c r="I23" s="666"/>
      <c r="J23" s="666"/>
      <c r="M23" s="711" t="b">
        <f t="shared" si="0"/>
        <v>1</v>
      </c>
      <c r="N23" s="711" t="b">
        <f t="shared" si="1"/>
        <v>1</v>
      </c>
      <c r="O23" s="711" t="b">
        <f t="shared" si="2"/>
        <v>1</v>
      </c>
      <c r="P23" s="711" t="b">
        <f t="shared" si="3"/>
        <v>1</v>
      </c>
      <c r="Q23" s="711" t="b">
        <f t="shared" si="4"/>
        <v>1</v>
      </c>
      <c r="R23" s="711" t="str">
        <f t="shared" si="5"/>
        <v>-</v>
      </c>
      <c r="S23" s="712">
        <f>IF(R23="-",0,IF(COUNTIF(R23:$R$37,R23)&gt;1,1,0))</f>
        <v>0</v>
      </c>
    </row>
    <row r="24" spans="1:19" ht="15.75" x14ac:dyDescent="0.25">
      <c r="A24" s="648"/>
      <c r="B24" s="663">
        <v>7</v>
      </c>
      <c r="C24" s="664"/>
      <c r="D24" s="664"/>
      <c r="E24" s="680"/>
      <c r="F24" s="680"/>
      <c r="G24" s="666"/>
      <c r="H24" s="666"/>
      <c r="I24" s="666"/>
      <c r="J24" s="666"/>
      <c r="M24" s="711" t="b">
        <f t="shared" si="0"/>
        <v>1</v>
      </c>
      <c r="N24" s="711" t="b">
        <f t="shared" si="1"/>
        <v>1</v>
      </c>
      <c r="O24" s="711" t="b">
        <f t="shared" si="2"/>
        <v>1</v>
      </c>
      <c r="P24" s="711" t="b">
        <f t="shared" si="3"/>
        <v>1</v>
      </c>
      <c r="Q24" s="711" t="b">
        <f t="shared" si="4"/>
        <v>1</v>
      </c>
      <c r="R24" s="711" t="str">
        <f t="shared" si="5"/>
        <v>-</v>
      </c>
      <c r="S24" s="712">
        <f>IF(R24="-",0,IF(COUNTIF(R24:$R$37,R24)&gt;1,1,0))</f>
        <v>0</v>
      </c>
    </row>
    <row r="25" spans="1:19" ht="15.75" x14ac:dyDescent="0.25">
      <c r="A25" s="648"/>
      <c r="B25" s="663">
        <v>8</v>
      </c>
      <c r="C25" s="664"/>
      <c r="D25" s="664"/>
      <c r="E25" s="680"/>
      <c r="F25" s="680"/>
      <c r="G25" s="666"/>
      <c r="H25" s="666"/>
      <c r="I25" s="666"/>
      <c r="J25" s="666"/>
      <c r="M25" s="711" t="b">
        <f t="shared" si="0"/>
        <v>1</v>
      </c>
      <c r="N25" s="711" t="b">
        <f t="shared" si="1"/>
        <v>1</v>
      </c>
      <c r="O25" s="711" t="b">
        <f t="shared" si="2"/>
        <v>1</v>
      </c>
      <c r="P25" s="711" t="b">
        <f t="shared" si="3"/>
        <v>1</v>
      </c>
      <c r="Q25" s="711" t="b">
        <f t="shared" si="4"/>
        <v>1</v>
      </c>
      <c r="R25" s="711" t="str">
        <f t="shared" si="5"/>
        <v>-</v>
      </c>
      <c r="S25" s="712">
        <f>IF(R25="-",0,IF(COUNTIF(R25:$R$37,R25)&gt;1,1,0))</f>
        <v>0</v>
      </c>
    </row>
    <row r="26" spans="1:19" ht="15.75" x14ac:dyDescent="0.25">
      <c r="A26" s="648"/>
      <c r="B26" s="663">
        <v>9</v>
      </c>
      <c r="C26" s="664"/>
      <c r="D26" s="664"/>
      <c r="E26" s="680"/>
      <c r="F26" s="680"/>
      <c r="G26" s="666"/>
      <c r="H26" s="666"/>
      <c r="I26" s="666"/>
      <c r="J26" s="666"/>
      <c r="M26" s="711" t="b">
        <f t="shared" si="0"/>
        <v>1</v>
      </c>
      <c r="N26" s="711" t="b">
        <f t="shared" si="1"/>
        <v>1</v>
      </c>
      <c r="O26" s="711" t="b">
        <f t="shared" si="2"/>
        <v>1</v>
      </c>
      <c r="P26" s="711" t="b">
        <f t="shared" si="3"/>
        <v>1</v>
      </c>
      <c r="Q26" s="711" t="b">
        <f t="shared" si="4"/>
        <v>1</v>
      </c>
      <c r="R26" s="711" t="str">
        <f t="shared" si="5"/>
        <v>-</v>
      </c>
      <c r="S26" s="712">
        <f>IF(R26="-",0,IF(COUNTIF(R26:$R$37,R26)&gt;1,1,0))</f>
        <v>0</v>
      </c>
    </row>
    <row r="27" spans="1:19" ht="15.75" x14ac:dyDescent="0.25">
      <c r="A27" s="648"/>
      <c r="B27" s="663">
        <v>10</v>
      </c>
      <c r="C27" s="664"/>
      <c r="D27" s="664"/>
      <c r="E27" s="680"/>
      <c r="F27" s="680"/>
      <c r="G27" s="666"/>
      <c r="H27" s="666"/>
      <c r="I27" s="666"/>
      <c r="J27" s="666"/>
      <c r="M27" s="711" t="b">
        <f t="shared" si="0"/>
        <v>1</v>
      </c>
      <c r="N27" s="711" t="b">
        <f t="shared" si="1"/>
        <v>1</v>
      </c>
      <c r="O27" s="711" t="b">
        <f t="shared" si="2"/>
        <v>1</v>
      </c>
      <c r="P27" s="711" t="b">
        <f t="shared" si="3"/>
        <v>1</v>
      </c>
      <c r="Q27" s="711" t="b">
        <f t="shared" si="4"/>
        <v>1</v>
      </c>
      <c r="R27" s="711" t="str">
        <f t="shared" si="5"/>
        <v>-</v>
      </c>
      <c r="S27" s="712">
        <f>IF(R27="-",0,IF(COUNTIF(R27:$R$37,R27)&gt;1,1,0))</f>
        <v>0</v>
      </c>
    </row>
    <row r="28" spans="1:19" ht="15.75" x14ac:dyDescent="0.25">
      <c r="A28" s="648"/>
      <c r="B28" s="663">
        <v>11</v>
      </c>
      <c r="C28" s="664"/>
      <c r="D28" s="664"/>
      <c r="E28" s="680"/>
      <c r="F28" s="680"/>
      <c r="G28" s="666"/>
      <c r="H28" s="666"/>
      <c r="I28" s="666"/>
      <c r="J28" s="666"/>
      <c r="M28" s="711" t="b">
        <f t="shared" si="0"/>
        <v>1</v>
      </c>
      <c r="N28" s="711" t="b">
        <f t="shared" si="1"/>
        <v>1</v>
      </c>
      <c r="O28" s="711" t="b">
        <f t="shared" si="2"/>
        <v>1</v>
      </c>
      <c r="P28" s="711" t="b">
        <f t="shared" si="3"/>
        <v>1</v>
      </c>
      <c r="Q28" s="711" t="b">
        <f t="shared" si="4"/>
        <v>1</v>
      </c>
      <c r="R28" s="711" t="str">
        <f t="shared" si="5"/>
        <v>-</v>
      </c>
      <c r="S28" s="712">
        <f>IF(R28="-",0,IF(COUNTIF(R28:$R$37,R28)&gt;1,1,0))</f>
        <v>0</v>
      </c>
    </row>
    <row r="29" spans="1:19" ht="15.75" x14ac:dyDescent="0.25">
      <c r="A29" s="648"/>
      <c r="B29" s="663">
        <v>12</v>
      </c>
      <c r="C29" s="664"/>
      <c r="D29" s="664"/>
      <c r="E29" s="680"/>
      <c r="F29" s="680"/>
      <c r="G29" s="666"/>
      <c r="H29" s="666"/>
      <c r="I29" s="666"/>
      <c r="J29" s="666"/>
      <c r="M29" s="711" t="b">
        <f t="shared" si="0"/>
        <v>1</v>
      </c>
      <c r="N29" s="711" t="b">
        <f t="shared" si="1"/>
        <v>1</v>
      </c>
      <c r="O29" s="711" t="b">
        <f t="shared" si="2"/>
        <v>1</v>
      </c>
      <c r="P29" s="711" t="b">
        <f t="shared" si="3"/>
        <v>1</v>
      </c>
      <c r="Q29" s="711" t="b">
        <f t="shared" si="4"/>
        <v>1</v>
      </c>
      <c r="R29" s="711" t="str">
        <f t="shared" si="5"/>
        <v>-</v>
      </c>
      <c r="S29" s="712">
        <f>IF(R29="-",0,IF(COUNTIF(R29:$R$37,R29)&gt;1,1,0))</f>
        <v>0</v>
      </c>
    </row>
    <row r="30" spans="1:19" ht="15.75" x14ac:dyDescent="0.25">
      <c r="A30" s="648"/>
      <c r="B30" s="663">
        <v>13</v>
      </c>
      <c r="C30" s="664"/>
      <c r="D30" s="664"/>
      <c r="E30" s="680"/>
      <c r="F30" s="680"/>
      <c r="G30" s="666"/>
      <c r="H30" s="666"/>
      <c r="I30" s="666"/>
      <c r="J30" s="666"/>
      <c r="M30" s="711" t="b">
        <f t="shared" si="0"/>
        <v>1</v>
      </c>
      <c r="N30" s="711" t="b">
        <f t="shared" si="1"/>
        <v>1</v>
      </c>
      <c r="O30" s="711" t="b">
        <f t="shared" si="2"/>
        <v>1</v>
      </c>
      <c r="P30" s="711" t="b">
        <f t="shared" si="3"/>
        <v>1</v>
      </c>
      <c r="Q30" s="711" t="b">
        <f t="shared" si="4"/>
        <v>1</v>
      </c>
      <c r="R30" s="711" t="str">
        <f t="shared" si="5"/>
        <v>-</v>
      </c>
      <c r="S30" s="712">
        <f>IF(R30="-",0,IF(COUNTIF(R30:$R$37,R30)&gt;1,1,0))</f>
        <v>0</v>
      </c>
    </row>
    <row r="31" spans="1:19" ht="15.75" x14ac:dyDescent="0.25">
      <c r="A31" s="648"/>
      <c r="B31" s="663">
        <v>14</v>
      </c>
      <c r="C31" s="664"/>
      <c r="D31" s="664"/>
      <c r="E31" s="680"/>
      <c r="F31" s="680"/>
      <c r="G31" s="666"/>
      <c r="H31" s="666"/>
      <c r="I31" s="666"/>
      <c r="J31" s="666"/>
      <c r="M31" s="711" t="b">
        <f t="shared" si="0"/>
        <v>1</v>
      </c>
      <c r="N31" s="711" t="b">
        <f t="shared" si="1"/>
        <v>1</v>
      </c>
      <c r="O31" s="711" t="b">
        <f t="shared" si="2"/>
        <v>1</v>
      </c>
      <c r="P31" s="711" t="b">
        <f t="shared" si="3"/>
        <v>1</v>
      </c>
      <c r="Q31" s="711" t="b">
        <f t="shared" si="4"/>
        <v>1</v>
      </c>
      <c r="R31" s="711" t="str">
        <f t="shared" si="5"/>
        <v>-</v>
      </c>
      <c r="S31" s="712">
        <f>IF(R31="-",0,IF(COUNTIF(R31:$R$37,R31)&gt;1,1,0))</f>
        <v>0</v>
      </c>
    </row>
    <row r="32" spans="1:19" ht="15.75" x14ac:dyDescent="0.25">
      <c r="A32" s="648"/>
      <c r="B32" s="663">
        <v>15</v>
      </c>
      <c r="C32" s="664"/>
      <c r="D32" s="664"/>
      <c r="E32" s="680"/>
      <c r="F32" s="680"/>
      <c r="G32" s="666"/>
      <c r="H32" s="666"/>
      <c r="I32" s="666"/>
      <c r="J32" s="666"/>
      <c r="M32" s="711" t="b">
        <f t="shared" si="0"/>
        <v>1</v>
      </c>
      <c r="N32" s="711" t="b">
        <f t="shared" si="1"/>
        <v>1</v>
      </c>
      <c r="O32" s="711" t="b">
        <f t="shared" si="2"/>
        <v>1</v>
      </c>
      <c r="P32" s="711" t="b">
        <f t="shared" si="3"/>
        <v>1</v>
      </c>
      <c r="Q32" s="711" t="b">
        <f t="shared" si="4"/>
        <v>1</v>
      </c>
      <c r="R32" s="711" t="str">
        <f t="shared" si="5"/>
        <v>-</v>
      </c>
      <c r="S32" s="712">
        <f>IF(R32="-",0,IF(COUNTIF(R32:$R$37,R32)&gt;1,1,0))</f>
        <v>0</v>
      </c>
    </row>
    <row r="33" spans="1:19" ht="15.75" x14ac:dyDescent="0.25">
      <c r="A33" s="648"/>
      <c r="B33" s="663">
        <v>16</v>
      </c>
      <c r="C33" s="664"/>
      <c r="D33" s="664"/>
      <c r="E33" s="680"/>
      <c r="F33" s="680"/>
      <c r="G33" s="666"/>
      <c r="H33" s="666"/>
      <c r="I33" s="666"/>
      <c r="J33" s="666"/>
      <c r="M33" s="711" t="b">
        <f t="shared" si="0"/>
        <v>1</v>
      </c>
      <c r="N33" s="711" t="b">
        <f t="shared" si="1"/>
        <v>1</v>
      </c>
      <c r="O33" s="711" t="b">
        <f t="shared" si="2"/>
        <v>1</v>
      </c>
      <c r="P33" s="711" t="b">
        <f t="shared" si="3"/>
        <v>1</v>
      </c>
      <c r="Q33" s="711" t="b">
        <f t="shared" si="4"/>
        <v>1</v>
      </c>
      <c r="R33" s="711" t="str">
        <f t="shared" si="5"/>
        <v>-</v>
      </c>
      <c r="S33" s="712">
        <f>IF(R33="-",0,IF(COUNTIF(R33:$R$37,R33)&gt;1,1,0))</f>
        <v>0</v>
      </c>
    </row>
    <row r="34" spans="1:19" ht="15.75" x14ac:dyDescent="0.25">
      <c r="A34" s="648"/>
      <c r="B34" s="663">
        <v>17</v>
      </c>
      <c r="C34" s="664"/>
      <c r="D34" s="664"/>
      <c r="E34" s="680"/>
      <c r="F34" s="680"/>
      <c r="G34" s="666"/>
      <c r="H34" s="666"/>
      <c r="I34" s="666"/>
      <c r="J34" s="666"/>
      <c r="M34" s="711" t="b">
        <f t="shared" si="0"/>
        <v>1</v>
      </c>
      <c r="N34" s="711" t="b">
        <f t="shared" si="1"/>
        <v>1</v>
      </c>
      <c r="O34" s="711" t="b">
        <f t="shared" si="2"/>
        <v>1</v>
      </c>
      <c r="P34" s="711" t="b">
        <f t="shared" si="3"/>
        <v>1</v>
      </c>
      <c r="Q34" s="711" t="b">
        <f t="shared" si="4"/>
        <v>1</v>
      </c>
      <c r="R34" s="711" t="str">
        <f t="shared" si="5"/>
        <v>-</v>
      </c>
      <c r="S34" s="712">
        <f>IF(R34="-",0,IF(COUNTIF(R34:$R$37,R34)&gt;1,1,0))</f>
        <v>0</v>
      </c>
    </row>
    <row r="35" spans="1:19" ht="15.75" x14ac:dyDescent="0.25">
      <c r="A35" s="648"/>
      <c r="B35" s="663">
        <v>18</v>
      </c>
      <c r="C35" s="664"/>
      <c r="D35" s="664"/>
      <c r="E35" s="680"/>
      <c r="F35" s="680"/>
      <c r="G35" s="666"/>
      <c r="H35" s="666"/>
      <c r="I35" s="666"/>
      <c r="J35" s="666"/>
      <c r="M35" s="711" t="b">
        <f t="shared" si="0"/>
        <v>1</v>
      </c>
      <c r="N35" s="711" t="b">
        <f t="shared" si="1"/>
        <v>1</v>
      </c>
      <c r="O35" s="711" t="b">
        <f t="shared" si="2"/>
        <v>1</v>
      </c>
      <c r="P35" s="711" t="b">
        <f t="shared" si="3"/>
        <v>1</v>
      </c>
      <c r="Q35" s="711" t="b">
        <f t="shared" si="4"/>
        <v>1</v>
      </c>
      <c r="R35" s="711" t="str">
        <f t="shared" si="5"/>
        <v>-</v>
      </c>
      <c r="S35" s="712">
        <f>IF(R35="-",0,IF(COUNTIF(R35:$R$37,R35)&gt;1,1,0))</f>
        <v>0</v>
      </c>
    </row>
    <row r="36" spans="1:19" ht="15.75" x14ac:dyDescent="0.25">
      <c r="A36" s="648"/>
      <c r="B36" s="663">
        <v>19</v>
      </c>
      <c r="C36" s="664"/>
      <c r="D36" s="664"/>
      <c r="E36" s="680"/>
      <c r="F36" s="680"/>
      <c r="G36" s="666"/>
      <c r="H36" s="666"/>
      <c r="I36" s="666"/>
      <c r="J36" s="666"/>
      <c r="M36" s="711" t="b">
        <f t="shared" si="0"/>
        <v>1</v>
      </c>
      <c r="N36" s="711" t="b">
        <f t="shared" si="1"/>
        <v>1</v>
      </c>
      <c r="O36" s="711" t="b">
        <f t="shared" si="2"/>
        <v>1</v>
      </c>
      <c r="P36" s="711" t="b">
        <f t="shared" si="3"/>
        <v>1</v>
      </c>
      <c r="Q36" s="711" t="b">
        <f t="shared" si="4"/>
        <v>1</v>
      </c>
      <c r="R36" s="711" t="str">
        <f t="shared" si="5"/>
        <v>-</v>
      </c>
      <c r="S36" s="712">
        <f>IF(R36="-",0,IF(COUNTIF(R36:$R$37,R36)&gt;1,1,0))</f>
        <v>0</v>
      </c>
    </row>
    <row r="37" spans="1:19" ht="15.75" x14ac:dyDescent="0.25">
      <c r="A37" s="648"/>
      <c r="B37" s="663">
        <v>20</v>
      </c>
      <c r="C37" s="664"/>
      <c r="D37" s="664"/>
      <c r="E37" s="680"/>
      <c r="F37" s="680"/>
      <c r="G37" s="666"/>
      <c r="H37" s="666"/>
      <c r="I37" s="666"/>
      <c r="J37" s="666"/>
      <c r="M37" s="711" t="b">
        <f t="shared" si="0"/>
        <v>1</v>
      </c>
      <c r="N37" s="711" t="b">
        <f t="shared" si="1"/>
        <v>1</v>
      </c>
      <c r="O37" s="711" t="b">
        <f t="shared" si="2"/>
        <v>1</v>
      </c>
      <c r="P37" s="711" t="b">
        <f t="shared" si="3"/>
        <v>1</v>
      </c>
      <c r="Q37" s="711" t="b">
        <f t="shared" si="4"/>
        <v>1</v>
      </c>
      <c r="R37" s="711" t="str">
        <f t="shared" si="5"/>
        <v>-</v>
      </c>
      <c r="S37" s="712">
        <f>IF(R37="-",0,IF(COUNTIF(R37:$R$37,R37)&gt;1,1,0))</f>
        <v>0</v>
      </c>
    </row>
    <row r="38" spans="1:19" ht="15.75" x14ac:dyDescent="0.25">
      <c r="A38" s="648"/>
      <c r="B38" s="667"/>
      <c r="C38" s="948" t="s">
        <v>114</v>
      </c>
      <c r="D38" s="948"/>
      <c r="E38" s="676">
        <f t="shared" ref="E38:J38" si="6">SUM(E18:E37)</f>
        <v>0</v>
      </c>
      <c r="F38" s="668">
        <f t="shared" si="6"/>
        <v>0</v>
      </c>
      <c r="G38" s="669">
        <f t="shared" si="6"/>
        <v>0</v>
      </c>
      <c r="H38" s="669">
        <f t="shared" si="6"/>
        <v>0</v>
      </c>
      <c r="I38" s="669">
        <f t="shared" si="6"/>
        <v>0</v>
      </c>
      <c r="J38" s="669">
        <f t="shared" si="6"/>
        <v>0</v>
      </c>
    </row>
    <row r="39" spans="1:19" x14ac:dyDescent="0.25">
      <c r="A39" s="648"/>
      <c r="B39" s="670"/>
      <c r="C39" s="648"/>
      <c r="D39" s="648"/>
      <c r="E39" s="648"/>
      <c r="F39" s="648"/>
      <c r="G39" s="648"/>
      <c r="H39" s="648"/>
      <c r="I39" s="648"/>
      <c r="J39" s="648"/>
    </row>
    <row r="40" spans="1:19" x14ac:dyDescent="0.25">
      <c r="A40" s="648"/>
      <c r="B40" s="648"/>
      <c r="C40" s="648"/>
      <c r="D40" s="648"/>
      <c r="E40" s="648"/>
      <c r="F40" s="648"/>
      <c r="G40" s="648"/>
      <c r="H40" s="648"/>
      <c r="I40" s="648"/>
      <c r="J40" s="648"/>
    </row>
    <row r="41" spans="1:19" ht="15.75" x14ac:dyDescent="0.25">
      <c r="A41" s="648"/>
      <c r="B41" s="657" t="s">
        <v>32</v>
      </c>
      <c r="C41" s="949" t="s">
        <v>1435</v>
      </c>
      <c r="D41" s="949"/>
      <c r="E41" s="949"/>
      <c r="F41" s="949"/>
      <c r="G41" s="949"/>
      <c r="H41" s="949"/>
      <c r="I41" s="949"/>
      <c r="J41" s="949"/>
      <c r="M41" s="707" t="s">
        <v>1508</v>
      </c>
      <c r="N41" s="707" t="s">
        <v>1508</v>
      </c>
    </row>
    <row r="42" spans="1:19" ht="15.75" x14ac:dyDescent="0.25">
      <c r="A42" s="648"/>
      <c r="B42" s="648"/>
      <c r="C42" s="950"/>
      <c r="D42" s="951"/>
      <c r="E42" s="648"/>
      <c r="F42" s="648"/>
      <c r="G42" s="648"/>
      <c r="H42" s="648"/>
      <c r="I42" s="648"/>
      <c r="J42" s="648"/>
      <c r="M42" s="709" t="b">
        <f>IF(AND(OR(C18="Any other Sanctions Regime (EU/UN)",C19="Any other Sanctions Regime (EU/UN)",C20="Any other Sanctions Regime (EU/UN)",C21="Any other Sanctions Regime (EU/UN)",C22="Any other Sanctions Regime (EU/UN)",C23="Any other Sanctions Regime (EU/UN)",C24="Any other Sanctions Regime (EU/UN)",C25="Any other Sanctions Regime (EU/UN)",C26="Any other Sanctions Regime (EU/UN)",C27="Any other Sanctions Regime (EU/UN)",C28="Any other Sanctions Regime (EU/UN)",C29="Any other Sanctions Regime (EU/UN)",C30="Any other Sanctions Regime (EU/UN)",C31="Any other Sanctions Regime (EU/UN)",C32="Any other Sanctions Regime (EU/UN)",C33="Any other Sanctions Regime (EU/UN)",C34="Any other Sanctions Regime (EU/UN)",C35="Any other Sanctions Regime (EU/UN)",C36="Any other Sanctions Regime (EU/UN)",C37="Any other Sanctions Regime (EU/UN)"),C42=""),FALSE,TRUE)</f>
        <v>1</v>
      </c>
      <c r="N42" s="709" t="b">
        <f>IF(AND(C18&lt;&gt;"Any other Sanctions Regime (EU/UN)",C19&lt;&gt;"Any other Sanctions Regime (EU/UN)",C20&lt;&gt;"Any other Sanctions Regime (EU/UN)",C21&lt;&gt;"Any other Sanctions Regime (EU/UN)",C22&lt;&gt;"Any other Sanctions Regime (EU/UN)",C23&lt;&gt;"Any other Sanctions Regime (EU/UN)",C24&lt;&gt;"Any other Sanctions Regime (EU/UN)",C25&lt;&gt;"Any other Sanctions Regime (EU/UN)",C26&lt;&gt;"Any other Sanctions Regime (EU/UN)",C27&lt;&gt;"Any other Sanctions Regime (EU/UN)",C28&lt;&gt;"Any other Sanctions Regime (EU/UN)",C29&lt;&gt;"Any other Sanctions Regime (EU/UN)",C30&lt;&gt;"Any other Sanctions Regime (EU/UN)",C31&lt;&gt;"Any other Sanctions Regime (EU/UN)",C32&lt;&gt;"Any other Sanctions Regime (EU/UN)",C33&lt;&gt;"Any other Sanctions Regime (EU/UN)",C34&lt;&gt;"Any other Sanctions Regime (EU/UN)",C35&lt;&gt;"Any other Sanctions Regime (EU/UN)",C36&lt;&gt;"Any other Sanctions Regime (EU/UN)",C37&lt;&gt;"Any other Sanctions Regime (EU/UN)",C42&lt;&gt;""),FALSE,TRUE)</f>
        <v>1</v>
      </c>
    </row>
    <row r="43" spans="1:19" x14ac:dyDescent="0.25">
      <c r="A43" s="648"/>
      <c r="B43" s="648"/>
      <c r="C43" s="648"/>
      <c r="D43" s="648"/>
      <c r="E43" s="648"/>
      <c r="F43" s="648"/>
      <c r="G43" s="648"/>
      <c r="H43" s="648"/>
      <c r="I43" s="648"/>
      <c r="J43" s="648"/>
    </row>
    <row r="44" spans="1:19" x14ac:dyDescent="0.25">
      <c r="A44" s="648"/>
      <c r="B44" s="648"/>
      <c r="C44" s="648"/>
      <c r="D44" s="648"/>
      <c r="E44" s="648"/>
      <c r="F44" s="648"/>
      <c r="G44" s="648"/>
      <c r="H44" s="648"/>
      <c r="I44" s="648"/>
      <c r="J44" s="648"/>
    </row>
    <row r="45" spans="1:19" ht="15.75" x14ac:dyDescent="0.25">
      <c r="A45" s="648"/>
      <c r="B45" s="657" t="s">
        <v>19</v>
      </c>
      <c r="C45" s="941" t="s">
        <v>1436</v>
      </c>
      <c r="D45" s="941"/>
      <c r="E45" s="941"/>
      <c r="F45" s="941"/>
      <c r="G45" s="941"/>
      <c r="H45" s="941"/>
      <c r="I45" s="941"/>
      <c r="J45" s="941"/>
    </row>
    <row r="46" spans="1:19" x14ac:dyDescent="0.25">
      <c r="A46" s="648"/>
      <c r="B46" s="648"/>
      <c r="C46" s="648"/>
      <c r="D46" s="648"/>
      <c r="E46" s="648"/>
      <c r="F46" s="648"/>
      <c r="G46" s="648"/>
      <c r="H46" s="648"/>
      <c r="I46" s="648"/>
      <c r="J46" s="648"/>
    </row>
    <row r="47" spans="1:19" x14ac:dyDescent="0.25">
      <c r="A47" s="648"/>
      <c r="B47" s="648"/>
      <c r="C47" s="943" t="s">
        <v>1502</v>
      </c>
      <c r="D47" s="943"/>
      <c r="E47" s="943"/>
      <c r="F47" s="943"/>
      <c r="G47" s="943"/>
      <c r="H47" s="943"/>
      <c r="I47" s="943"/>
      <c r="J47" s="943"/>
    </row>
    <row r="48" spans="1:19" x14ac:dyDescent="0.25">
      <c r="A48" s="648"/>
      <c r="B48" s="648"/>
      <c r="C48" s="648"/>
      <c r="D48" s="648"/>
      <c r="E48" s="648"/>
      <c r="F48" s="648"/>
      <c r="G48" s="648"/>
      <c r="H48" s="648"/>
      <c r="I48" s="648"/>
      <c r="J48" s="648"/>
      <c r="M48" s="707" t="s">
        <v>1507</v>
      </c>
      <c r="N48" s="707" t="s">
        <v>1508</v>
      </c>
      <c r="O48" s="707" t="s">
        <v>1508</v>
      </c>
      <c r="P48" s="707" t="s">
        <v>1509</v>
      </c>
      <c r="Q48" s="708" t="s">
        <v>1510</v>
      </c>
    </row>
    <row r="49" spans="1:17" ht="60.75" customHeight="1" x14ac:dyDescent="0.25">
      <c r="A49" s="648"/>
      <c r="B49" s="679" t="s">
        <v>962</v>
      </c>
      <c r="C49" s="671" t="s">
        <v>1494</v>
      </c>
      <c r="D49" s="677" t="s">
        <v>1437</v>
      </c>
      <c r="E49" s="671" t="s">
        <v>1432</v>
      </c>
      <c r="F49" s="671" t="s">
        <v>1497</v>
      </c>
      <c r="G49" s="671" t="s">
        <v>1503</v>
      </c>
      <c r="H49" s="671" t="s">
        <v>1504</v>
      </c>
      <c r="J49" s="648"/>
      <c r="M49" s="709" t="b">
        <f>IF(ISNA(MATCH(FALSE,M50:M51,0)),TRUE,FALSE)</f>
        <v>1</v>
      </c>
      <c r="N49" s="709" t="b">
        <f>IF(ISNA(MATCH(FALSE,N50:N51,0)),TRUE,FALSE)</f>
        <v>1</v>
      </c>
      <c r="O49" s="709" t="b">
        <f>IF(ISNA(MATCH(FALSE,O50:O51,0)),TRUE,FALSE)</f>
        <v>1</v>
      </c>
      <c r="P49" s="709" t="b">
        <f>IF(ISNA(MATCH(FALSE,P50:P51,0)),TRUE,FALSE)</f>
        <v>1</v>
      </c>
      <c r="Q49" s="710" t="b">
        <f>IF(SUM(Q50:Q51)&gt;0,FALSE,TRUE)</f>
        <v>1</v>
      </c>
    </row>
    <row r="50" spans="1:17" ht="15.75" x14ac:dyDescent="0.25">
      <c r="A50" s="648"/>
      <c r="B50" s="663">
        <v>1</v>
      </c>
      <c r="C50" s="678"/>
      <c r="D50" s="680"/>
      <c r="E50" s="680"/>
      <c r="F50" s="681"/>
      <c r="G50" s="681"/>
      <c r="H50" s="681"/>
      <c r="J50" s="648"/>
      <c r="M50" s="711" t="b">
        <f>E50&lt;=D50</f>
        <v>1</v>
      </c>
      <c r="N50" s="711" t="b">
        <f>IF(AND(C50&lt;&gt;"",OR(D50="",E50="",F50="",G50="",H50="")),FALSE,TRUE)</f>
        <v>1</v>
      </c>
      <c r="O50" s="711" t="b">
        <f>IF(AND(C50="",OR(D50&lt;&gt;"",E50&lt;&gt;"",F50&lt;&gt;"",G50&lt;&gt;"",H50&lt;&gt;"")),FALSE,TRUE)</f>
        <v>1</v>
      </c>
      <c r="P50" s="711" t="b">
        <f>IF(C50="",TRUE,(IF(ISNUMBER(MATCH(C50,Type,0)),TRUE,FALSE)))</f>
        <v>1</v>
      </c>
      <c r="Q50" s="712">
        <f>IF(C50="",0,IF(COUNTIF(C50:$C$51,C50)&gt;1,1,0))</f>
        <v>0</v>
      </c>
    </row>
    <row r="51" spans="1:17" ht="15.75" x14ac:dyDescent="0.25">
      <c r="A51" s="648"/>
      <c r="B51" s="663">
        <v>2</v>
      </c>
      <c r="C51" s="678"/>
      <c r="D51" s="680"/>
      <c r="E51" s="680"/>
      <c r="F51" s="681"/>
      <c r="G51" s="681"/>
      <c r="H51" s="681"/>
      <c r="J51" s="648"/>
      <c r="M51" s="711" t="b">
        <f>E51&lt;=D51</f>
        <v>1</v>
      </c>
      <c r="N51" s="711" t="b">
        <f>IF(AND(C51&lt;&gt;"",OR(D51="",E51="",F51="",G51="",H51="")),FALSE,TRUE)</f>
        <v>1</v>
      </c>
      <c r="O51" s="711" t="b">
        <f>IF(AND(C51="",OR(D51&lt;&gt;"",E51&lt;&gt;"",F51&lt;&gt;"",G51&lt;&gt;"",H51&lt;&gt;"")),FALSE,TRUE)</f>
        <v>1</v>
      </c>
      <c r="P51" s="711" t="b">
        <f>IF(C51="",TRUE,(IF(ISNUMBER(MATCH(C51,Type,0)),TRUE,FALSE)))</f>
        <v>1</v>
      </c>
      <c r="Q51" s="712">
        <f>IF(C51="",0,IF(COUNTIF(C51:$C$51,C51)&gt;1,1,0))</f>
        <v>0</v>
      </c>
    </row>
    <row r="52" spans="1:17" ht="15.75" x14ac:dyDescent="0.25">
      <c r="A52" s="648"/>
      <c r="B52" s="663"/>
      <c r="C52" s="679" t="s">
        <v>114</v>
      </c>
      <c r="D52" s="682">
        <f>SUM(D50:D51)</f>
        <v>0</v>
      </c>
      <c r="E52" s="682">
        <f>SUM(E50:E51)</f>
        <v>0</v>
      </c>
      <c r="F52" s="683">
        <f>SUM(F50:F51)</f>
        <v>0</v>
      </c>
      <c r="G52" s="683">
        <f>SUM(G50:G51)</f>
        <v>0</v>
      </c>
      <c r="H52" s="683">
        <f>SUM(H50:H51)</f>
        <v>0</v>
      </c>
      <c r="J52" s="648"/>
    </row>
    <row r="53" spans="1:17" x14ac:dyDescent="0.25">
      <c r="A53" s="648"/>
      <c r="B53" s="648"/>
      <c r="C53" s="648"/>
      <c r="D53" s="648"/>
      <c r="E53" s="648"/>
      <c r="F53" s="648"/>
      <c r="G53" s="648"/>
      <c r="H53" s="648"/>
      <c r="I53" s="648"/>
      <c r="J53" s="648"/>
    </row>
    <row r="54" spans="1:17" ht="15.75" x14ac:dyDescent="0.25">
      <c r="A54" s="648"/>
      <c r="B54" s="657" t="s">
        <v>20</v>
      </c>
      <c r="C54" s="942" t="s">
        <v>1438</v>
      </c>
      <c r="D54" s="942"/>
      <c r="E54" s="942"/>
      <c r="F54" s="942"/>
      <c r="G54" s="942"/>
      <c r="H54" s="942"/>
      <c r="I54" s="942"/>
      <c r="J54" s="942"/>
    </row>
    <row r="55" spans="1:17" x14ac:dyDescent="0.25">
      <c r="A55" s="648"/>
      <c r="B55" s="648"/>
      <c r="C55" s="648"/>
      <c r="D55" s="648"/>
      <c r="E55" s="648"/>
      <c r="F55" s="648"/>
      <c r="G55" s="648"/>
      <c r="H55" s="648"/>
      <c r="I55" s="648"/>
      <c r="J55" s="648"/>
    </row>
    <row r="56" spans="1:17" x14ac:dyDescent="0.25">
      <c r="A56" s="648"/>
      <c r="B56" s="648"/>
      <c r="C56" s="943" t="s">
        <v>1502</v>
      </c>
      <c r="D56" s="943"/>
      <c r="E56" s="943"/>
      <c r="F56" s="943"/>
      <c r="G56" s="943"/>
      <c r="H56" s="943"/>
      <c r="I56" s="943"/>
      <c r="J56" s="943"/>
    </row>
    <row r="57" spans="1:17" x14ac:dyDescent="0.25">
      <c r="A57" s="648"/>
      <c r="B57" s="648"/>
      <c r="C57" s="648"/>
      <c r="D57" s="648"/>
      <c r="E57" s="648"/>
      <c r="F57" s="648"/>
      <c r="G57" s="648"/>
      <c r="H57" s="648"/>
      <c r="I57" s="648"/>
      <c r="J57" s="648"/>
      <c r="M57" s="707" t="s">
        <v>1507</v>
      </c>
      <c r="N57" s="707" t="s">
        <v>1508</v>
      </c>
      <c r="O57" s="707" t="s">
        <v>1508</v>
      </c>
      <c r="P57" s="707" t="s">
        <v>1509</v>
      </c>
      <c r="Q57" s="708" t="s">
        <v>1510</v>
      </c>
    </row>
    <row r="58" spans="1:17" ht="75" x14ac:dyDescent="0.25">
      <c r="A58" s="648"/>
      <c r="B58" s="679" t="s">
        <v>962</v>
      </c>
      <c r="C58" s="671" t="s">
        <v>1494</v>
      </c>
      <c r="D58" s="671" t="s">
        <v>1439</v>
      </c>
      <c r="E58" s="671" t="s">
        <v>1432</v>
      </c>
      <c r="F58" s="671" t="s">
        <v>1497</v>
      </c>
      <c r="G58" s="671" t="s">
        <v>1505</v>
      </c>
      <c r="H58" s="671" t="s">
        <v>1506</v>
      </c>
      <c r="J58" s="648"/>
      <c r="M58" s="709" t="b">
        <f>IF(ISNA(MATCH(FALSE,M59:M60,0)),TRUE,FALSE)</f>
        <v>1</v>
      </c>
      <c r="N58" s="709" t="b">
        <f>IF(ISNA(MATCH(FALSE,N59:N60,0)),TRUE,FALSE)</f>
        <v>1</v>
      </c>
      <c r="O58" s="709" t="b">
        <f>IF(ISNA(MATCH(FALSE,O59:O60,0)),TRUE,FALSE)</f>
        <v>1</v>
      </c>
      <c r="P58" s="709" t="b">
        <f>IF(ISNA(MATCH(FALSE,P59:P60,0)),TRUE,FALSE)</f>
        <v>1</v>
      </c>
      <c r="Q58" s="710" t="b">
        <f>IF(SUM(Q59:Q60)&gt;0,FALSE,TRUE)</f>
        <v>1</v>
      </c>
    </row>
    <row r="59" spans="1:17" ht="15.75" x14ac:dyDescent="0.25">
      <c r="A59" s="648"/>
      <c r="B59" s="663">
        <v>1</v>
      </c>
      <c r="C59" s="678"/>
      <c r="D59" s="665"/>
      <c r="E59" s="665"/>
      <c r="F59" s="666"/>
      <c r="G59" s="666"/>
      <c r="H59" s="666"/>
      <c r="J59" s="648"/>
      <c r="M59" s="711" t="b">
        <f>E59&lt;=D59</f>
        <v>1</v>
      </c>
      <c r="N59" s="711" t="b">
        <f>IF(AND(C59&lt;&gt;"",OR(D59="",E59="",F59="",G59="",H59="")),FALSE,TRUE)</f>
        <v>1</v>
      </c>
      <c r="O59" s="711" t="b">
        <f>IF(AND(C59="",OR(D59&lt;&gt;"",E59&lt;&gt;"",F59&lt;&gt;"",G59&lt;&gt;"",H59&lt;&gt;"")),FALSE,TRUE)</f>
        <v>1</v>
      </c>
      <c r="P59" s="711" t="b">
        <f>IF(C59="",TRUE,(IF(ISNUMBER(MATCH(C59,Type,0)),TRUE,FALSE)))</f>
        <v>1</v>
      </c>
      <c r="Q59" s="712">
        <f>IF(C59="",0,IF(COUNTIF(C59:$C$60,C59)&gt;1,1,0))</f>
        <v>0</v>
      </c>
    </row>
    <row r="60" spans="1:17" ht="15.75" x14ac:dyDescent="0.25">
      <c r="A60" s="648"/>
      <c r="B60" s="663">
        <v>2</v>
      </c>
      <c r="C60" s="678"/>
      <c r="D60" s="665"/>
      <c r="E60" s="665"/>
      <c r="F60" s="666"/>
      <c r="G60" s="666"/>
      <c r="H60" s="666"/>
      <c r="J60" s="648"/>
      <c r="M60" s="711" t="b">
        <f>E60&lt;=D60</f>
        <v>1</v>
      </c>
      <c r="N60" s="711" t="b">
        <f>IF(AND(C60&lt;&gt;"",OR(D60="",E60="",F60="",G60="",H60="")),FALSE,TRUE)</f>
        <v>1</v>
      </c>
      <c r="O60" s="711" t="b">
        <f>IF(AND(C60="",OR(D60&lt;&gt;"",E60&lt;&gt;"",F60&lt;&gt;"",G60&lt;&gt;"",H60&lt;&gt;"")),FALSE,TRUE)</f>
        <v>1</v>
      </c>
      <c r="P60" s="711" t="b">
        <f>IF(C60="",TRUE,(IF(ISNUMBER(MATCH(C60,Type,0)),TRUE,FALSE)))</f>
        <v>1</v>
      </c>
      <c r="Q60" s="712">
        <f>IF(C60="",0,IF(COUNTIF(C60:$C$60,C60)&gt;1,1,0))</f>
        <v>0</v>
      </c>
    </row>
    <row r="61" spans="1:17" ht="15.75" x14ac:dyDescent="0.25">
      <c r="A61" s="648"/>
      <c r="B61" s="663"/>
      <c r="C61" s="679" t="s">
        <v>114</v>
      </c>
      <c r="D61" s="682">
        <f>SUM(D59:D60)</f>
        <v>0</v>
      </c>
      <c r="E61" s="682">
        <f>SUM(E59:E60)</f>
        <v>0</v>
      </c>
      <c r="F61" s="683">
        <f>SUM(F59:F60)</f>
        <v>0</v>
      </c>
      <c r="G61" s="683">
        <f>SUM(G59:G60)</f>
        <v>0</v>
      </c>
      <c r="H61" s="683">
        <f>SUM(H59:H60)</f>
        <v>0</v>
      </c>
      <c r="J61" s="648"/>
    </row>
    <row r="62" spans="1:17" x14ac:dyDescent="0.25">
      <c r="A62" s="648"/>
      <c r="B62" s="648"/>
      <c r="C62" s="648"/>
      <c r="D62" s="648"/>
      <c r="E62" s="648"/>
      <c r="F62" s="648"/>
      <c r="G62" s="648"/>
      <c r="H62" s="648"/>
      <c r="J62" s="648"/>
    </row>
    <row r="63" spans="1:17" x14ac:dyDescent="0.25">
      <c r="A63" s="648"/>
      <c r="B63" s="648"/>
      <c r="C63" s="648"/>
      <c r="D63" s="648"/>
      <c r="E63" s="648"/>
      <c r="F63" s="648"/>
      <c r="G63" s="648"/>
      <c r="H63" s="648"/>
      <c r="J63" s="648"/>
    </row>
    <row r="64" spans="1:17" ht="15.75" x14ac:dyDescent="0.25">
      <c r="A64" s="648"/>
      <c r="B64" s="648"/>
      <c r="C64" s="648"/>
      <c r="D64" s="648"/>
      <c r="E64" s="814" t="s">
        <v>566</v>
      </c>
      <c r="F64" s="814"/>
      <c r="G64" s="349"/>
      <c r="H64" s="648"/>
      <c r="I64" s="648"/>
      <c r="J64" s="648"/>
    </row>
    <row r="65" spans="5:6" ht="15.95" customHeight="1" x14ac:dyDescent="0.25">
      <c r="E65" s="814" t="b">
        <f>IF(OR(M16=FALSE,N16=FALSE,O16=FALSE,P16=FALSE,Q16=FALSE,S16=FALSE,M42=FALSE,N42=FALSE,M49=FALSE,N49=FALSE,O49=FALSE,P49=FALSE,Q49=FALSE,M58=FALSE,N58=FALSE,O58=FALSE,P58=FALSE,Q58=FALSE),FALSE,TRUE)</f>
        <v>1</v>
      </c>
      <c r="F65" s="814"/>
    </row>
  </sheetData>
  <sheetProtection algorithmName="SHA-512" hashValue="GoIUcg/UFpn+O59Em/uLqV4sgTGtGFLDFnn0a+9CYJJyQx1HqnsJFyoWdjhyXiwVCvpsXwt9IfKJeSUOznNYJw==" saltValue="uhEgN4OL5DzUYUJpxMPfeA==" spinCount="100000" sheet="1" objects="1" scenarios="1"/>
  <mergeCells count="23">
    <mergeCell ref="R15:S15"/>
    <mergeCell ref="B6:J6"/>
    <mergeCell ref="C38:D38"/>
    <mergeCell ref="C41:J41"/>
    <mergeCell ref="C42:D42"/>
    <mergeCell ref="B15:B17"/>
    <mergeCell ref="D15:D17"/>
    <mergeCell ref="E15:E17"/>
    <mergeCell ref="F15:F17"/>
    <mergeCell ref="G15:G17"/>
    <mergeCell ref="E65:F65"/>
    <mergeCell ref="I15:I17"/>
    <mergeCell ref="J15:J17"/>
    <mergeCell ref="C9:J9"/>
    <mergeCell ref="C10:J10"/>
    <mergeCell ref="C11:J11"/>
    <mergeCell ref="E64:F64"/>
    <mergeCell ref="C47:J47"/>
    <mergeCell ref="C54:J54"/>
    <mergeCell ref="C56:J56"/>
    <mergeCell ref="C45:J45"/>
    <mergeCell ref="C13:J13"/>
    <mergeCell ref="H15:H17"/>
  </mergeCells>
  <conditionalFormatting sqref="E65">
    <cfRule type="containsText" dxfId="161" priority="1" operator="containsText" text="TRUE">
      <formula>NOT(ISERROR(SEARCH("TRUE",E65)))</formula>
    </cfRule>
    <cfRule type="containsText" dxfId="160" priority="2" operator="containsText" text="FALSE">
      <formula>NOT(ISERROR(SEARCH("FALSE",E65)))</formula>
    </cfRule>
  </conditionalFormatting>
  <dataValidations count="6">
    <dataValidation type="whole" operator="greaterThanOrEqual" allowBlank="1" showInputMessage="1" showErrorMessage="1" promptTitle="Input data" prompt="Insert non-negative integer number" sqref="E59:E60 E50:E51 F18:F37" xr:uid="{D131C641-F119-4AA1-B3F0-333D0EC51C17}">
      <formula1>0</formula1>
    </dataValidation>
    <dataValidation type="decimal" operator="greaterThanOrEqual" allowBlank="1" showInputMessage="1" showErrorMessage="1" promptTitle="Input data" prompt="Insert non-negative value" sqref="F50:H51 F59:H60 G18:J37" xr:uid="{86727AC3-173F-488D-84F1-81D4078E82D4}">
      <formula1>0</formula1>
    </dataValidation>
    <dataValidation type="whole" operator="greaterThan" allowBlank="1" showInputMessage="1" showErrorMessage="1" promptTitle="Input data" prompt="Insert positive integer number" sqref="D59:D60 E18:E37 D50:D51" xr:uid="{B3EE8F64-9410-4FDD-B94B-4C4DDCE398AC}">
      <formula1>0</formula1>
    </dataValidation>
    <dataValidation type="list" allowBlank="1" showInputMessage="1" showErrorMessage="1" sqref="C18:C37" xr:uid="{10D9870B-1A6D-4AF6-AFD7-34AD2EE85316}">
      <formula1>Regime</formula1>
    </dataValidation>
    <dataValidation type="list" allowBlank="1" showInputMessage="1" showErrorMessage="1" sqref="D18:D37 C59:C60 C50:C51" xr:uid="{36CC48B8-29FE-45B5-8D1A-3938362F38B0}">
      <formula1>Type</formula1>
    </dataValidation>
    <dataValidation type="whole" operator="greaterThanOrEqual" allowBlank="1" showInputMessage="1" showErrorMessage="1" promptTitle="Input data" sqref="E38:J38 D52:H52 D61:H61" xr:uid="{81BB4D6C-552E-493D-895B-F361CB06E374}">
      <formula1>0</formula1>
    </dataValidation>
  </dataValidations>
  <hyperlinks>
    <hyperlink ref="C10:J10" r:id="rId1" display="in the European Union Consolidated Financial Sanctions List (EU Sanctions List) (segregation of customers according to the relevant sanctions regime)" xr:uid="{D84A0D7F-AE2E-4718-8EEF-73143718CE81}"/>
    <hyperlink ref="C11" r:id="rId2" xr:uid="{EAD8BCA8-50AE-4B43-991A-4D4705569DA7}"/>
    <hyperlink ref="C16" r:id="rId3" location="/main" xr:uid="{954B33C3-3D14-46F5-9D62-0532A04CFD01}"/>
    <hyperlink ref="C17" r:id="rId4" xr:uid="{1A4B372E-C016-4738-83FC-CD625E2B7F14}"/>
    <hyperlink ref="C45" r:id="rId5" xr:uid="{94D97555-3091-4CF1-9B89-894D0A517CCB}"/>
    <hyperlink ref="C54:J54" r:id="rId6" display="Customers included in the U.K. Designated Persons Sanctions List" xr:uid="{E0657B16-96C4-4185-9620-C00717150284}"/>
    <hyperlink ref="C9:J9" r:id="rId7" display="Customers included in the United Nations Security Council Consolidated List (UN Sanctions List) and/or" xr:uid="{4CF3F18E-33D1-4A24-8A94-6642193077B4}"/>
    <hyperlink ref="C10:J10" r:id="rId8" display="in the European Union Consolidated Financial Sanctions List (EU Sanctions List) (segregation of customers according to the relevant sanctions regime)" xr:uid="{64541EB3-3618-4EEE-87E3-6EAAF032BF1E}"/>
    <hyperlink ref="C11:J11" r:id="rId9" display="https://www.cysec.gov.cy/en-GB/legislation/sanctions/" xr:uid="{A0DE3DE8-ED9D-49E1-B9EF-02401DDDDC93}"/>
  </hyperlinks>
  <pageMargins left="0.7" right="0.7" top="0.75" bottom="0.75" header="0.3" footer="0.3"/>
  <pageSetup scale="44" fitToWidth="0" orientation="landscape" r:id="rId10"/>
  <drawing r:id="rId1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O37"/>
  <sheetViews>
    <sheetView showGridLines="0" view="pageBreakPreview" zoomScaleNormal="100" zoomScaleSheetLayoutView="100" workbookViewId="0"/>
  </sheetViews>
  <sheetFormatPr defaultColWidth="9.140625" defaultRowHeight="15" x14ac:dyDescent="0.25"/>
  <cols>
    <col min="1" max="1" width="4.140625" style="4" customWidth="1"/>
    <col min="2" max="2" width="30.42578125" style="63" customWidth="1"/>
    <col min="3" max="3" width="18.140625" style="63" customWidth="1"/>
    <col min="4" max="4" width="48.85546875" style="63" customWidth="1"/>
    <col min="5" max="5" width="4.140625" style="63" customWidth="1"/>
    <col min="6" max="7" width="7" style="63" customWidth="1"/>
    <col min="8" max="22" width="9.140625" style="63" customWidth="1"/>
    <col min="23" max="23" width="0.140625" style="63" customWidth="1"/>
    <col min="24" max="34" width="9.140625" style="63" customWidth="1"/>
    <col min="35" max="37" width="10" style="63" customWidth="1"/>
    <col min="38" max="16384" width="9.140625" style="63"/>
  </cols>
  <sheetData>
    <row r="1" spans="1:35" x14ac:dyDescent="0.25">
      <c r="B1" s="4"/>
      <c r="C1" s="4"/>
      <c r="D1" s="4"/>
      <c r="E1" s="4"/>
    </row>
    <row r="2" spans="1:35" ht="18.75" x14ac:dyDescent="0.25">
      <c r="B2" s="734" t="str">
        <f>Instructions!B1</f>
        <v>Form RBSF-MC</v>
      </c>
      <c r="C2" s="734"/>
      <c r="D2" s="734"/>
      <c r="E2" s="4"/>
    </row>
    <row r="3" spans="1:35" x14ac:dyDescent="0.25">
      <c r="B3" s="4"/>
      <c r="C3" s="4"/>
      <c r="D3" s="4"/>
      <c r="E3" s="4"/>
    </row>
    <row r="4" spans="1:35" ht="18.75" x14ac:dyDescent="0.3">
      <c r="B4" s="78"/>
      <c r="C4" s="4"/>
      <c r="D4" s="4"/>
      <c r="E4" s="4"/>
    </row>
    <row r="5" spans="1:35" ht="18.75" x14ac:dyDescent="0.3">
      <c r="B5" s="78"/>
      <c r="C5" s="4"/>
      <c r="D5" s="4"/>
      <c r="E5" s="4"/>
    </row>
    <row r="6" spans="1:35" ht="21.75" customHeight="1" x14ac:dyDescent="0.25">
      <c r="B6" s="740" t="s">
        <v>93</v>
      </c>
      <c r="C6" s="740"/>
      <c r="D6" s="740"/>
      <c r="E6" s="4"/>
    </row>
    <row r="7" spans="1:35" ht="19.5" thickBot="1" x14ac:dyDescent="0.35">
      <c r="B7" s="78"/>
      <c r="C7" s="4"/>
      <c r="D7" s="4"/>
      <c r="E7" s="4"/>
    </row>
    <row r="8" spans="1:35" ht="16.5" thickBot="1" x14ac:dyDescent="0.3">
      <c r="B8" s="79" t="s">
        <v>6</v>
      </c>
      <c r="C8" s="578">
        <v>45775</v>
      </c>
      <c r="D8" s="4"/>
      <c r="E8" s="4"/>
    </row>
    <row r="9" spans="1:35" s="85" customFormat="1" ht="16.5" thickBot="1" x14ac:dyDescent="0.3">
      <c r="A9" s="81"/>
      <c r="B9" s="82" t="s">
        <v>7</v>
      </c>
      <c r="C9" s="579">
        <v>8</v>
      </c>
      <c r="D9" s="81"/>
      <c r="E9" s="81"/>
      <c r="F9" s="63"/>
      <c r="G9" s="63"/>
      <c r="H9" s="63"/>
      <c r="I9" s="63"/>
      <c r="J9" s="63"/>
      <c r="K9" s="63"/>
      <c r="L9" s="63"/>
      <c r="M9" s="63"/>
      <c r="N9" s="83"/>
      <c r="O9" s="83"/>
      <c r="P9" s="83"/>
      <c r="Q9" s="83"/>
      <c r="R9" s="83"/>
      <c r="S9" s="83"/>
      <c r="T9" s="83"/>
      <c r="U9" s="83"/>
      <c r="V9" s="84"/>
      <c r="W9" s="83"/>
      <c r="X9" s="83"/>
      <c r="Y9" s="83"/>
      <c r="Z9" s="83"/>
      <c r="AA9" s="83"/>
      <c r="AB9" s="83"/>
      <c r="AC9" s="83"/>
      <c r="AD9" s="83"/>
      <c r="AE9" s="83"/>
      <c r="AF9" s="83"/>
      <c r="AG9" s="83"/>
      <c r="AH9" s="83"/>
      <c r="AI9" s="83"/>
    </row>
    <row r="10" spans="1:35" s="85" customFormat="1" ht="15.75" x14ac:dyDescent="0.25">
      <c r="A10" s="81"/>
      <c r="D10" s="81"/>
      <c r="E10" s="81"/>
      <c r="F10" s="63"/>
      <c r="G10" s="63"/>
      <c r="H10" s="63"/>
      <c r="I10" s="63"/>
      <c r="J10" s="63"/>
      <c r="K10" s="63"/>
      <c r="L10" s="63"/>
      <c r="M10" s="63"/>
      <c r="N10" s="83"/>
      <c r="O10" s="83"/>
      <c r="P10" s="83"/>
      <c r="Q10" s="83"/>
      <c r="R10" s="83"/>
      <c r="S10" s="83"/>
      <c r="T10" s="83"/>
      <c r="U10" s="83"/>
      <c r="V10" s="84"/>
      <c r="W10" s="83"/>
      <c r="X10" s="83"/>
      <c r="Y10" s="83"/>
      <c r="Z10" s="83"/>
      <c r="AA10" s="83"/>
      <c r="AB10" s="83"/>
      <c r="AC10" s="83"/>
      <c r="AD10" s="83"/>
      <c r="AE10" s="83"/>
      <c r="AF10" s="83"/>
      <c r="AG10" s="83"/>
      <c r="AH10" s="83"/>
      <c r="AI10" s="83"/>
    </row>
    <row r="11" spans="1:35" s="85" customFormat="1" ht="15.75" x14ac:dyDescent="0.25">
      <c r="A11" s="81"/>
      <c r="B11" s="86" t="s">
        <v>611</v>
      </c>
      <c r="D11" s="81"/>
      <c r="E11" s="81"/>
      <c r="F11" s="63"/>
      <c r="G11" s="63"/>
      <c r="H11" s="63"/>
      <c r="I11" s="63"/>
      <c r="J11" s="63"/>
      <c r="K11" s="63"/>
      <c r="L11" s="63"/>
      <c r="M11" s="63"/>
      <c r="N11" s="83"/>
      <c r="O11" s="83"/>
      <c r="P11" s="83"/>
      <c r="Q11" s="83"/>
      <c r="R11" s="83"/>
      <c r="S11" s="83"/>
      <c r="T11" s="83"/>
      <c r="U11" s="83"/>
      <c r="V11" s="84"/>
      <c r="W11" s="83"/>
      <c r="X11" s="83"/>
      <c r="Y11" s="83"/>
      <c r="Z11" s="83"/>
      <c r="AA11" s="83"/>
      <c r="AB11" s="83"/>
      <c r="AC11" s="83"/>
      <c r="AD11" s="83"/>
      <c r="AE11" s="83"/>
      <c r="AF11" s="83"/>
      <c r="AG11" s="83"/>
      <c r="AH11" s="83"/>
      <c r="AI11" s="83"/>
    </row>
    <row r="12" spans="1:35" s="85" customFormat="1" ht="15.75" x14ac:dyDescent="0.25">
      <c r="A12" s="81"/>
      <c r="B12" s="82"/>
      <c r="C12" s="87"/>
      <c r="D12" s="81"/>
      <c r="E12" s="81"/>
      <c r="F12" s="63"/>
      <c r="G12" s="63"/>
      <c r="H12" s="63"/>
      <c r="I12" s="63"/>
      <c r="J12" s="63"/>
      <c r="K12" s="63"/>
      <c r="L12" s="63"/>
      <c r="M12" s="63"/>
      <c r="N12" s="83"/>
      <c r="O12" s="83"/>
      <c r="P12" s="83"/>
      <c r="Q12" s="83"/>
      <c r="R12" s="83"/>
      <c r="S12" s="83"/>
      <c r="T12" s="83"/>
      <c r="U12" s="83"/>
      <c r="V12" s="84"/>
      <c r="W12" s="83"/>
      <c r="X12" s="83"/>
      <c r="Y12" s="83"/>
      <c r="Z12" s="83"/>
      <c r="AA12" s="83"/>
      <c r="AB12" s="83"/>
      <c r="AC12" s="83"/>
      <c r="AD12" s="83"/>
      <c r="AE12" s="83"/>
      <c r="AF12" s="83"/>
      <c r="AG12" s="83"/>
      <c r="AH12" s="83"/>
      <c r="AI12" s="83"/>
    </row>
    <row r="13" spans="1:35" s="85" customFormat="1" ht="16.5" thickBot="1" x14ac:dyDescent="0.3">
      <c r="A13" s="81"/>
      <c r="B13" s="748" t="s">
        <v>111</v>
      </c>
      <c r="C13" s="748"/>
      <c r="D13" s="748"/>
      <c r="E13" s="81"/>
      <c r="F13" s="63"/>
      <c r="G13" s="63"/>
      <c r="H13" s="63"/>
      <c r="I13" s="63"/>
      <c r="J13" s="63"/>
      <c r="K13" s="63"/>
      <c r="L13" s="63"/>
      <c r="M13" s="63"/>
      <c r="N13" s="83"/>
      <c r="O13" s="83"/>
      <c r="P13" s="83"/>
      <c r="Q13" s="83"/>
      <c r="R13" s="83"/>
      <c r="S13" s="83"/>
      <c r="T13" s="83"/>
      <c r="U13" s="83"/>
      <c r="V13" s="84"/>
      <c r="W13" s="83"/>
      <c r="X13" s="83"/>
      <c r="Y13" s="83"/>
      <c r="Z13" s="83"/>
      <c r="AA13" s="83"/>
      <c r="AB13" s="83"/>
      <c r="AC13" s="83"/>
      <c r="AD13" s="83"/>
      <c r="AE13" s="83"/>
      <c r="AF13" s="83"/>
      <c r="AG13" s="83"/>
      <c r="AH13" s="83"/>
      <c r="AI13" s="83"/>
    </row>
    <row r="14" spans="1:35" s="85" customFormat="1" ht="16.5" thickBot="1" x14ac:dyDescent="0.3">
      <c r="A14" s="81"/>
      <c r="B14" s="743" t="s">
        <v>639</v>
      </c>
      <c r="C14" s="744"/>
      <c r="D14" s="54"/>
      <c r="E14" s="60"/>
      <c r="F14" s="63"/>
      <c r="G14" s="63"/>
      <c r="H14" s="63"/>
      <c r="I14" s="63"/>
      <c r="J14" s="63"/>
      <c r="K14" s="63"/>
      <c r="L14" s="63"/>
      <c r="M14" s="63"/>
      <c r="N14" s="83"/>
      <c r="O14" s="83"/>
      <c r="P14" s="83"/>
      <c r="Q14" s="83"/>
      <c r="R14" s="83"/>
      <c r="S14" s="83"/>
      <c r="T14" s="83"/>
      <c r="U14" s="83"/>
      <c r="V14" s="84"/>
      <c r="W14" s="83"/>
      <c r="X14" s="83"/>
      <c r="Y14" s="83"/>
      <c r="Z14" s="83"/>
      <c r="AA14" s="83"/>
      <c r="AB14" s="83"/>
      <c r="AC14" s="83"/>
      <c r="AD14" s="83"/>
      <c r="AE14" s="83"/>
      <c r="AF14" s="83"/>
      <c r="AG14" s="83"/>
      <c r="AH14" s="83"/>
      <c r="AI14" s="83"/>
    </row>
    <row r="15" spans="1:35" s="85" customFormat="1" ht="16.5" thickBot="1" x14ac:dyDescent="0.3">
      <c r="A15" s="81"/>
      <c r="B15" s="743" t="s">
        <v>640</v>
      </c>
      <c r="C15" s="744"/>
      <c r="D15" s="54"/>
      <c r="E15" s="60"/>
      <c r="F15" s="63"/>
      <c r="G15" s="63"/>
      <c r="H15" s="63"/>
      <c r="I15" s="63"/>
      <c r="J15" s="63"/>
      <c r="K15" s="63"/>
      <c r="L15" s="63"/>
      <c r="M15" s="63"/>
      <c r="N15" s="83"/>
      <c r="O15" s="83"/>
      <c r="P15" s="83"/>
      <c r="Q15" s="83"/>
      <c r="R15" s="83"/>
      <c r="S15" s="83"/>
      <c r="T15" s="83"/>
      <c r="U15" s="83"/>
      <c r="V15" s="84"/>
      <c r="W15" s="83"/>
      <c r="X15" s="83"/>
      <c r="Y15" s="83"/>
      <c r="Z15" s="83"/>
      <c r="AA15" s="83"/>
      <c r="AB15" s="83"/>
      <c r="AC15" s="83"/>
      <c r="AD15" s="83"/>
      <c r="AE15" s="83"/>
      <c r="AF15" s="83"/>
      <c r="AG15" s="83"/>
      <c r="AH15" s="83"/>
      <c r="AI15" s="83"/>
    </row>
    <row r="16" spans="1:35" s="85" customFormat="1" ht="16.5" thickBot="1" x14ac:dyDescent="0.3">
      <c r="A16" s="81"/>
      <c r="B16" s="743" t="s">
        <v>568</v>
      </c>
      <c r="C16" s="744"/>
      <c r="D16" s="80">
        <v>45657</v>
      </c>
      <c r="E16" s="60"/>
      <c r="F16" s="63"/>
      <c r="G16" s="63"/>
      <c r="H16" s="63"/>
      <c r="I16" s="63"/>
      <c r="J16" s="63"/>
      <c r="K16" s="63"/>
      <c r="L16" s="63"/>
      <c r="M16" s="63"/>
      <c r="N16" s="83"/>
      <c r="O16" s="83"/>
      <c r="P16" s="83"/>
      <c r="Q16" s="83"/>
      <c r="R16" s="83"/>
      <c r="S16" s="83"/>
      <c r="T16" s="83"/>
      <c r="U16" s="83"/>
      <c r="V16" s="84"/>
      <c r="W16" s="83"/>
      <c r="X16" s="83"/>
      <c r="Y16" s="83"/>
      <c r="Z16" s="83"/>
      <c r="AA16" s="83"/>
      <c r="AB16" s="83"/>
      <c r="AC16" s="83"/>
      <c r="AD16" s="83"/>
      <c r="AE16" s="83"/>
      <c r="AF16" s="83"/>
      <c r="AG16" s="83"/>
      <c r="AH16" s="83"/>
      <c r="AI16" s="83"/>
    </row>
    <row r="17" spans="1:41" s="85" customFormat="1" ht="16.5" thickBot="1" x14ac:dyDescent="0.3">
      <c r="A17" s="81"/>
      <c r="B17" s="743" t="s">
        <v>1288</v>
      </c>
      <c r="C17" s="744"/>
      <c r="D17" s="80">
        <v>45291</v>
      </c>
      <c r="E17" s="60"/>
      <c r="F17" s="63"/>
      <c r="G17" s="63"/>
      <c r="H17" s="63"/>
      <c r="I17" s="63"/>
      <c r="J17" s="63"/>
      <c r="K17" s="63"/>
      <c r="L17" s="63"/>
      <c r="M17" s="63"/>
      <c r="N17" s="83"/>
      <c r="O17" s="83"/>
      <c r="P17" s="83"/>
      <c r="Q17" s="83"/>
      <c r="R17" s="83"/>
      <c r="S17" s="83"/>
      <c r="T17" s="83"/>
      <c r="U17" s="83"/>
      <c r="V17" s="84"/>
      <c r="W17" s="83"/>
      <c r="X17" s="83"/>
      <c r="Y17" s="83"/>
      <c r="Z17" s="83"/>
      <c r="AA17" s="83"/>
      <c r="AB17" s="83"/>
      <c r="AC17" s="83"/>
      <c r="AD17" s="83"/>
      <c r="AE17" s="83"/>
      <c r="AF17" s="83"/>
      <c r="AG17" s="83"/>
      <c r="AH17" s="83"/>
      <c r="AI17" s="83"/>
      <c r="AO17" s="88"/>
    </row>
    <row r="18" spans="1:41" s="85" customFormat="1" ht="16.5" thickBot="1" x14ac:dyDescent="0.3">
      <c r="A18" s="81"/>
      <c r="B18" s="745" t="s">
        <v>569</v>
      </c>
      <c r="C18" s="744"/>
      <c r="D18" s="54"/>
      <c r="E18" s="60"/>
      <c r="F18" s="63"/>
      <c r="G18" s="63"/>
      <c r="H18" s="63"/>
      <c r="I18" s="63"/>
      <c r="J18" s="63"/>
      <c r="K18" s="63"/>
      <c r="L18" s="63"/>
      <c r="M18" s="63"/>
      <c r="N18" s="83"/>
      <c r="O18" s="83"/>
      <c r="P18" s="83"/>
      <c r="Q18" s="83"/>
      <c r="R18" s="83"/>
      <c r="S18" s="83"/>
      <c r="T18" s="83"/>
      <c r="U18" s="83"/>
      <c r="V18" s="84"/>
      <c r="W18" s="83"/>
      <c r="X18" s="83"/>
      <c r="Y18" s="83"/>
      <c r="Z18" s="83"/>
      <c r="AA18" s="83"/>
      <c r="AB18" s="83"/>
      <c r="AC18" s="83"/>
      <c r="AD18" s="83"/>
      <c r="AE18" s="83"/>
      <c r="AF18" s="83"/>
      <c r="AG18" s="83"/>
      <c r="AH18" s="83"/>
      <c r="AI18" s="83"/>
    </row>
    <row r="19" spans="1:41" s="85" customFormat="1" ht="16.5" thickBot="1" x14ac:dyDescent="0.3">
      <c r="A19" s="81"/>
      <c r="B19" s="745" t="s">
        <v>570</v>
      </c>
      <c r="C19" s="744"/>
      <c r="D19" s="44"/>
      <c r="E19" s="60"/>
      <c r="F19" s="63"/>
      <c r="G19" s="63"/>
      <c r="H19" s="63"/>
      <c r="I19" s="63"/>
      <c r="J19" s="63"/>
      <c r="K19" s="63"/>
      <c r="L19" s="63"/>
      <c r="M19" s="63"/>
      <c r="N19" s="83"/>
      <c r="O19" s="83"/>
      <c r="P19" s="83"/>
      <c r="Q19" s="83"/>
      <c r="R19" s="83"/>
      <c r="S19" s="83"/>
      <c r="T19" s="83"/>
      <c r="U19" s="83"/>
      <c r="V19" s="84"/>
      <c r="W19" s="83"/>
      <c r="X19" s="83"/>
      <c r="Y19" s="83"/>
      <c r="Z19" s="83"/>
      <c r="AA19" s="83"/>
      <c r="AB19" s="83"/>
      <c r="AC19" s="83"/>
      <c r="AD19" s="83"/>
      <c r="AE19" s="83"/>
      <c r="AF19" s="83"/>
      <c r="AG19" s="83"/>
      <c r="AH19" s="83"/>
      <c r="AI19" s="83"/>
    </row>
    <row r="20" spans="1:41" s="85" customFormat="1" ht="16.5" thickBot="1" x14ac:dyDescent="0.3">
      <c r="A20" s="81"/>
      <c r="B20" s="745" t="s">
        <v>571</v>
      </c>
      <c r="C20" s="744"/>
      <c r="D20" s="44"/>
      <c r="E20" s="60"/>
      <c r="F20" s="63"/>
      <c r="G20" s="63"/>
      <c r="H20" s="63"/>
      <c r="I20" s="63"/>
      <c r="J20" s="63"/>
      <c r="K20" s="63"/>
      <c r="L20" s="63"/>
      <c r="M20" s="63"/>
      <c r="N20" s="83"/>
      <c r="O20" s="83"/>
      <c r="P20" s="83"/>
      <c r="Q20" s="83"/>
      <c r="R20" s="83"/>
      <c r="S20" s="83"/>
      <c r="T20" s="83"/>
      <c r="U20" s="83"/>
      <c r="V20" s="84"/>
      <c r="W20" s="83"/>
      <c r="X20" s="83"/>
      <c r="Y20" s="83"/>
      <c r="Z20" s="83"/>
      <c r="AA20" s="83"/>
      <c r="AB20" s="83"/>
      <c r="AC20" s="83"/>
      <c r="AD20" s="83"/>
      <c r="AE20" s="83"/>
      <c r="AF20" s="83"/>
      <c r="AG20" s="83"/>
      <c r="AH20" s="83"/>
      <c r="AI20" s="83"/>
    </row>
    <row r="21" spans="1:41" s="85" customFormat="1" ht="16.5" thickBot="1" x14ac:dyDescent="0.3">
      <c r="A21" s="81"/>
      <c r="B21" s="746" t="s">
        <v>463</v>
      </c>
      <c r="C21" s="747"/>
      <c r="D21" s="48"/>
      <c r="E21" s="60"/>
      <c r="F21" s="63"/>
      <c r="G21" s="63"/>
      <c r="H21" s="63"/>
      <c r="I21" s="63"/>
      <c r="J21" s="63"/>
      <c r="K21" s="63"/>
      <c r="L21" s="63"/>
      <c r="M21" s="63"/>
      <c r="N21" s="83"/>
      <c r="O21" s="83"/>
      <c r="P21" s="83"/>
      <c r="Q21" s="83"/>
      <c r="R21" s="83"/>
      <c r="S21" s="83"/>
      <c r="T21" s="83"/>
      <c r="U21" s="83"/>
      <c r="V21" s="84"/>
      <c r="W21" s="83"/>
      <c r="X21" s="83"/>
      <c r="Y21" s="83"/>
      <c r="Z21" s="83"/>
      <c r="AA21" s="83"/>
      <c r="AB21" s="83"/>
      <c r="AC21" s="83"/>
      <c r="AD21" s="83"/>
      <c r="AE21" s="83"/>
      <c r="AF21" s="83"/>
      <c r="AG21" s="83"/>
      <c r="AH21" s="83"/>
      <c r="AI21" s="83"/>
    </row>
    <row r="22" spans="1:41" s="85" customFormat="1" ht="16.5" thickBot="1" x14ac:dyDescent="0.3">
      <c r="A22" s="81"/>
      <c r="B22" s="745" t="s">
        <v>567</v>
      </c>
      <c r="C22" s="744"/>
      <c r="D22" s="44"/>
      <c r="E22" s="60"/>
      <c r="F22" s="63"/>
      <c r="G22" s="63"/>
      <c r="H22" s="63"/>
      <c r="I22" s="63"/>
      <c r="J22" s="63"/>
      <c r="K22" s="63"/>
      <c r="L22" s="63"/>
      <c r="M22" s="63"/>
      <c r="N22" s="83"/>
      <c r="O22" s="83"/>
      <c r="P22" s="83"/>
      <c r="Q22" s="83"/>
      <c r="R22" s="83"/>
      <c r="S22" s="83"/>
      <c r="T22" s="83"/>
      <c r="U22" s="83"/>
      <c r="V22" s="84"/>
      <c r="W22" s="83"/>
      <c r="X22" s="83"/>
      <c r="Y22" s="83"/>
      <c r="Z22" s="83"/>
      <c r="AA22" s="83"/>
      <c r="AB22" s="83"/>
      <c r="AC22" s="83"/>
      <c r="AD22" s="83"/>
      <c r="AE22" s="83"/>
      <c r="AF22" s="83"/>
      <c r="AG22" s="83"/>
      <c r="AH22" s="83"/>
      <c r="AI22" s="83"/>
    </row>
    <row r="23" spans="1:41" ht="16.5" thickBot="1" x14ac:dyDescent="0.3">
      <c r="B23" s="745" t="s">
        <v>8</v>
      </c>
      <c r="C23" s="744"/>
      <c r="D23" s="89" t="s">
        <v>9</v>
      </c>
      <c r="E23" s="4"/>
    </row>
    <row r="24" spans="1:41" x14ac:dyDescent="0.25">
      <c r="B24" s="4"/>
      <c r="C24" s="4"/>
      <c r="D24" s="4"/>
      <c r="E24" s="4"/>
    </row>
    <row r="25" spans="1:41" ht="16.5" thickBot="1" x14ac:dyDescent="0.3">
      <c r="B25" s="748" t="s">
        <v>871</v>
      </c>
      <c r="C25" s="748"/>
      <c r="D25" s="748"/>
      <c r="E25" s="4"/>
    </row>
    <row r="26" spans="1:41" ht="17.25" hidden="1" customHeight="1" x14ac:dyDescent="0.25">
      <c r="A26" s="63"/>
      <c r="B26" s="370"/>
      <c r="C26" s="370"/>
      <c r="D26" s="371"/>
    </row>
    <row r="27" spans="1:41" ht="16.5" hidden="1" thickBot="1" x14ac:dyDescent="0.3">
      <c r="A27" s="63"/>
      <c r="B27" s="370"/>
      <c r="C27" s="370"/>
      <c r="D27" s="371"/>
    </row>
    <row r="28" spans="1:41" ht="16.5" thickBot="1" x14ac:dyDescent="0.3">
      <c r="B28" s="743" t="s">
        <v>107</v>
      </c>
      <c r="C28" s="744"/>
      <c r="D28" s="44"/>
      <c r="E28" s="4"/>
      <c r="O28" s="90"/>
      <c r="P28" s="90"/>
      <c r="Q28" s="90"/>
      <c r="R28" s="90"/>
      <c r="S28" s="90"/>
      <c r="T28" s="90"/>
      <c r="U28" s="90"/>
    </row>
    <row r="29" spans="1:41" s="92" customFormat="1" ht="16.5" thickBot="1" x14ac:dyDescent="0.3">
      <c r="A29" s="91"/>
      <c r="B29" s="743" t="s">
        <v>108</v>
      </c>
      <c r="C29" s="744"/>
      <c r="D29" s="44"/>
      <c r="E29" s="4"/>
      <c r="F29" s="63"/>
      <c r="G29" s="63"/>
      <c r="H29" s="63"/>
      <c r="I29" s="63"/>
      <c r="J29" s="63"/>
      <c r="K29" s="63"/>
      <c r="L29" s="63"/>
      <c r="M29" s="63"/>
      <c r="N29" s="63"/>
    </row>
    <row r="30" spans="1:41" s="92" customFormat="1" ht="16.5" thickBot="1" x14ac:dyDescent="0.3">
      <c r="A30" s="91"/>
      <c r="B30" s="743" t="s">
        <v>109</v>
      </c>
      <c r="C30" s="744"/>
      <c r="D30" s="44"/>
      <c r="E30" s="4"/>
      <c r="F30" s="63"/>
      <c r="G30" s="63"/>
      <c r="H30" s="63"/>
      <c r="I30" s="63"/>
      <c r="J30" s="63"/>
      <c r="K30" s="63"/>
      <c r="L30" s="63"/>
      <c r="M30" s="63"/>
      <c r="N30" s="63"/>
    </row>
    <row r="31" spans="1:41" s="92" customFormat="1" ht="16.5" thickBot="1" x14ac:dyDescent="0.3">
      <c r="A31" s="91"/>
      <c r="B31" s="743" t="s">
        <v>110</v>
      </c>
      <c r="C31" s="744"/>
      <c r="D31" s="44"/>
      <c r="E31" s="4"/>
      <c r="F31" s="63"/>
      <c r="G31" s="63"/>
      <c r="H31" s="63"/>
      <c r="I31" s="63"/>
      <c r="J31" s="63"/>
      <c r="K31" s="63"/>
      <c r="L31" s="63"/>
      <c r="M31" s="63"/>
      <c r="N31" s="63"/>
    </row>
    <row r="32" spans="1:41" s="92" customFormat="1" x14ac:dyDescent="0.25">
      <c r="A32" s="91"/>
      <c r="B32" s="4"/>
      <c r="C32" s="4"/>
      <c r="D32" s="4"/>
      <c r="E32" s="4"/>
      <c r="F32" s="63"/>
      <c r="G32" s="63"/>
      <c r="H32" s="63"/>
      <c r="I32" s="63"/>
      <c r="J32" s="63"/>
      <c r="K32" s="63"/>
      <c r="L32" s="63"/>
      <c r="M32" s="63"/>
      <c r="N32" s="63"/>
    </row>
    <row r="33" spans="1:21" s="92" customFormat="1" ht="15.75" x14ac:dyDescent="0.25">
      <c r="A33" s="91"/>
      <c r="B33" s="4"/>
      <c r="D33" s="354" t="s">
        <v>566</v>
      </c>
      <c r="E33" s="4"/>
      <c r="F33" s="63"/>
      <c r="G33" s="63"/>
      <c r="H33" s="63"/>
      <c r="I33" s="63"/>
      <c r="J33" s="63"/>
      <c r="K33" s="63"/>
      <c r="L33" s="63"/>
      <c r="M33" s="63"/>
      <c r="N33" s="63"/>
    </row>
    <row r="34" spans="1:21" s="92" customFormat="1" ht="15.95" customHeight="1" x14ac:dyDescent="0.25">
      <c r="A34" s="91"/>
      <c r="B34" s="4"/>
      <c r="C34" s="4"/>
      <c r="D34" s="13" t="b">
        <f>IF(OR(ISBLANK(D14),ISBLANK(D15),ISBLANK(D18),ISBLANK(D19),ISBLANK(D20),ISBLANK(D21),ISBLANK(D22),ISBLANK(D28),ISBLANK(D29),ISBLANK(D30),ISBLANK(D31)),FALSE,TRUE)</f>
        <v>0</v>
      </c>
      <c r="E34" s="4"/>
      <c r="F34" s="63"/>
      <c r="G34" s="63"/>
      <c r="H34" s="63"/>
      <c r="I34" s="63"/>
      <c r="J34" s="63"/>
      <c r="K34" s="63"/>
      <c r="L34" s="63"/>
      <c r="M34" s="63"/>
      <c r="N34" s="63"/>
    </row>
    <row r="35" spans="1:21" x14ac:dyDescent="0.25">
      <c r="B35" s="4"/>
      <c r="C35" s="4"/>
      <c r="D35" s="4"/>
      <c r="E35" s="4"/>
      <c r="S35" s="92"/>
      <c r="T35" s="92"/>
      <c r="U35" s="92"/>
    </row>
    <row r="36" spans="1:21" x14ac:dyDescent="0.25">
      <c r="O36" s="92"/>
      <c r="P36" s="92"/>
      <c r="Q36" s="92"/>
      <c r="R36" s="92"/>
      <c r="S36" s="92"/>
      <c r="T36" s="92"/>
      <c r="U36" s="92"/>
    </row>
    <row r="37" spans="1:21" x14ac:dyDescent="0.25">
      <c r="Q37" s="92"/>
      <c r="R37" s="92"/>
      <c r="S37" s="92"/>
      <c r="T37" s="92"/>
      <c r="U37" s="92"/>
    </row>
  </sheetData>
  <sheetProtection algorithmName="SHA-512" hashValue="2jsY7ufCl6NzqhRLtl/EU/2ymB/VRBPJCbf6V+OBFWK1qmxOsNX467eRkrWnlQTjRe2WsyY/n7ityEXEiSD9Qg==" saltValue="VydPz9S2f/Yxu5dJUnyaYA==" spinCount="100000" sheet="1" objects="1" scenarios="1"/>
  <mergeCells count="18">
    <mergeCell ref="B31:C31"/>
    <mergeCell ref="B13:D13"/>
    <mergeCell ref="B25:D25"/>
    <mergeCell ref="B28:C28"/>
    <mergeCell ref="B29:C29"/>
    <mergeCell ref="B30:C30"/>
    <mergeCell ref="B15:C15"/>
    <mergeCell ref="B2:D2"/>
    <mergeCell ref="B17:C17"/>
    <mergeCell ref="B16:C16"/>
    <mergeCell ref="B6:D6"/>
    <mergeCell ref="B23:C23"/>
    <mergeCell ref="B18:C18"/>
    <mergeCell ref="B19:C19"/>
    <mergeCell ref="B20:C20"/>
    <mergeCell ref="B22:C22"/>
    <mergeCell ref="B14:C14"/>
    <mergeCell ref="B21:C21"/>
  </mergeCells>
  <conditionalFormatting sqref="D34">
    <cfRule type="cellIs" dxfId="206" priority="1" operator="equal">
      <formula>TRUE</formula>
    </cfRule>
    <cfRule type="cellIs" dxfId="205" priority="2" operator="equal">
      <formula>FALSE</formula>
    </cfRule>
  </conditionalFormatting>
  <dataValidations count="7">
    <dataValidation type="whole" operator="greaterThanOrEqual" allowBlank="1" showInputMessage="1" showErrorMessage="1" promptTitle="Input data" prompt="Insert non-negative integer value" sqref="D32" xr:uid="{00000000-0002-0000-0100-000002000000}">
      <formula1>0</formula1>
    </dataValidation>
    <dataValidation type="list" operator="greaterThanOrEqual" allowBlank="1" showInputMessage="1" showErrorMessage="1" sqref="D21" xr:uid="{00000000-0002-0000-0100-000003000000}">
      <formula1>Manager</formula1>
    </dataValidation>
    <dataValidation type="date" operator="greaterThanOrEqual" allowBlank="1" showInputMessage="1" showErrorMessage="1" sqref="D18" xr:uid="{00000000-0002-0000-0100-000004000000}">
      <formula1>45775</formula1>
    </dataValidation>
    <dataValidation operator="greaterThanOrEqual" allowBlank="1" showInputMessage="1" showErrorMessage="1" sqref="D31 D19:D20 D22 D28" xr:uid="{00000000-0002-0000-0100-000005000000}"/>
    <dataValidation type="whole" operator="notBetween" allowBlank="1" showInputMessage="1" showErrorMessage="1" sqref="D29:D30" xr:uid="{00000000-0002-0000-0100-000006000000}">
      <formula1>0</formula1>
      <formula2>0</formula2>
    </dataValidation>
    <dataValidation type="date" operator="greaterThanOrEqual" allowBlank="1" showInputMessage="1" showErrorMessage="1" sqref="D15 D14" xr:uid="{00000000-0002-0000-0100-000007000000}">
      <formula1>44197</formula1>
    </dataValidation>
    <dataValidation type="date" operator="greaterThanOrEqual" allowBlank="1" showInputMessage="1" showErrorMessage="1" sqref="D16:D17" xr:uid="{CDAC33F2-3841-4415-A0CF-9DB329A56C4E}">
      <formula1>44926</formula1>
    </dataValidation>
  </dataValidations>
  <pageMargins left="0.7" right="0.7" top="0.75" bottom="0.75" header="0.3" footer="0.3"/>
  <pageSetup scale="94" orientation="landscape"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F379"/>
  <sheetViews>
    <sheetView showGridLines="0" view="pageBreakPreview" zoomScaleNormal="100" zoomScaleSheetLayoutView="100" workbookViewId="0"/>
  </sheetViews>
  <sheetFormatPr defaultColWidth="9.140625" defaultRowHeight="15" x14ac:dyDescent="0.25"/>
  <cols>
    <col min="1" max="1" width="3.7109375" style="17" customWidth="1"/>
    <col min="2" max="2" width="6.5703125" style="17" customWidth="1"/>
    <col min="3" max="3" width="122.140625" style="491" customWidth="1"/>
    <col min="4" max="4" width="2.28515625" style="17" customWidth="1"/>
    <col min="5" max="5" width="21" style="17" customWidth="1"/>
    <col min="6" max="6" width="3.7109375" style="283" customWidth="1"/>
    <col min="7" max="16384" width="9.140625" style="17"/>
  </cols>
  <sheetData>
    <row r="1" spans="2:6" x14ac:dyDescent="0.25">
      <c r="E1" s="15"/>
      <c r="F1" s="16"/>
    </row>
    <row r="2" spans="2:6" ht="18.75" x14ac:dyDescent="0.25">
      <c r="B2" s="734" t="str">
        <f>Instructions!B1</f>
        <v>Form RBSF-MC</v>
      </c>
      <c r="C2" s="734"/>
      <c r="D2" s="734"/>
      <c r="E2" s="734"/>
      <c r="F2" s="16"/>
    </row>
    <row r="3" spans="2:6" x14ac:dyDescent="0.25">
      <c r="B3" s="15"/>
      <c r="C3" s="492"/>
      <c r="D3" s="15"/>
      <c r="E3" s="15"/>
      <c r="F3" s="16"/>
    </row>
    <row r="4" spans="2:6" x14ac:dyDescent="0.25">
      <c r="B4" s="15"/>
      <c r="C4" s="492"/>
      <c r="D4" s="15"/>
      <c r="E4" s="15"/>
      <c r="F4" s="16"/>
    </row>
    <row r="5" spans="2:6" x14ac:dyDescent="0.25">
      <c r="B5" s="15"/>
      <c r="C5" s="492"/>
      <c r="D5" s="15"/>
      <c r="E5" s="15"/>
      <c r="F5" s="16"/>
    </row>
    <row r="6" spans="2:6" x14ac:dyDescent="0.25">
      <c r="B6" s="15"/>
      <c r="C6" s="492"/>
      <c r="D6" s="15"/>
      <c r="E6" s="15"/>
      <c r="F6" s="16"/>
    </row>
    <row r="7" spans="2:6" ht="24.95" customHeight="1" x14ac:dyDescent="0.25">
      <c r="B7" s="738" t="s">
        <v>92</v>
      </c>
      <c r="C7" s="738"/>
      <c r="D7" s="738"/>
      <c r="E7" s="738"/>
      <c r="F7" s="16"/>
    </row>
    <row r="8" spans="2:6" ht="6" customHeight="1" x14ac:dyDescent="0.25">
      <c r="B8" s="15"/>
      <c r="C8" s="492"/>
      <c r="D8" s="15"/>
      <c r="E8" s="15"/>
      <c r="F8" s="16"/>
    </row>
    <row r="9" spans="2:6" ht="24.95" customHeight="1" x14ac:dyDescent="0.25">
      <c r="B9" s="278"/>
      <c r="C9" s="493" t="s">
        <v>15</v>
      </c>
      <c r="D9" s="19"/>
      <c r="E9" s="15"/>
      <c r="F9" s="16"/>
    </row>
    <row r="10" spans="2:6" ht="6" customHeight="1" x14ac:dyDescent="0.25">
      <c r="B10" s="15"/>
      <c r="C10" s="492"/>
      <c r="D10" s="15"/>
      <c r="E10" s="15"/>
      <c r="F10" s="16"/>
    </row>
    <row r="11" spans="2:6" ht="33" customHeight="1" x14ac:dyDescent="0.25">
      <c r="B11" s="18">
        <v>1</v>
      </c>
      <c r="C11" s="55" t="s">
        <v>761</v>
      </c>
      <c r="D11" s="19"/>
      <c r="E11" s="20" t="b">
        <f>('Section B'!K18)=('Section B'!C63+'Section B'!C79+'Section B'!C94)</f>
        <v>1</v>
      </c>
      <c r="F11" s="16"/>
    </row>
    <row r="12" spans="2:6" ht="6" customHeight="1" x14ac:dyDescent="0.25">
      <c r="B12" s="22"/>
      <c r="C12" s="56"/>
      <c r="D12" s="21"/>
      <c r="E12" s="15"/>
      <c r="F12" s="16"/>
    </row>
    <row r="13" spans="2:6" ht="33" customHeight="1" x14ac:dyDescent="0.25">
      <c r="B13" s="18">
        <v>2</v>
      </c>
      <c r="C13" s="55" t="s">
        <v>762</v>
      </c>
      <c r="D13" s="19"/>
      <c r="E13" s="20" t="b">
        <f>'Section B'!I31='Section B'!E63+'Section B'!E79+'Section B'!E94</f>
        <v>1</v>
      </c>
      <c r="F13" s="16"/>
    </row>
    <row r="14" spans="2:6" ht="6" customHeight="1" x14ac:dyDescent="0.25">
      <c r="B14" s="22"/>
      <c r="C14" s="56"/>
      <c r="D14" s="21"/>
      <c r="E14" s="15"/>
      <c r="F14" s="16"/>
    </row>
    <row r="15" spans="2:6" ht="33" customHeight="1" x14ac:dyDescent="0.25">
      <c r="B15" s="22">
        <v>3</v>
      </c>
      <c r="C15" s="55" t="s">
        <v>763</v>
      </c>
      <c r="D15" s="19"/>
      <c r="E15" s="20" t="b">
        <f>'Section B'!K18='Section B'!C114+'Section B'!C129</f>
        <v>1</v>
      </c>
      <c r="F15" s="16"/>
    </row>
    <row r="16" spans="2:6" ht="6" customHeight="1" x14ac:dyDescent="0.25">
      <c r="B16" s="22"/>
      <c r="C16" s="56"/>
      <c r="D16" s="21"/>
      <c r="E16" s="15"/>
      <c r="F16" s="23"/>
    </row>
    <row r="17" spans="2:6" ht="33" customHeight="1" x14ac:dyDescent="0.25">
      <c r="B17" s="22">
        <v>4</v>
      </c>
      <c r="C17" s="55" t="s">
        <v>764</v>
      </c>
      <c r="D17" s="19"/>
      <c r="E17" s="20" t="b">
        <f>'Section B'!E114+'Section B'!E129='Section B'!I31</f>
        <v>1</v>
      </c>
      <c r="F17" s="16"/>
    </row>
    <row r="18" spans="2:6" ht="6" customHeight="1" x14ac:dyDescent="0.25">
      <c r="B18" s="18"/>
      <c r="C18" s="494"/>
      <c r="D18" s="24"/>
      <c r="E18" s="38"/>
      <c r="F18" s="16"/>
    </row>
    <row r="19" spans="2:6" ht="33" customHeight="1" x14ac:dyDescent="0.25">
      <c r="B19" s="22">
        <v>5</v>
      </c>
      <c r="C19" s="55" t="s">
        <v>766</v>
      </c>
      <c r="D19" s="19"/>
      <c r="E19" s="26" t="b">
        <f>'Section B'!C164&lt;='Section B'!C63</f>
        <v>1</v>
      </c>
      <c r="F19" s="16"/>
    </row>
    <row r="20" spans="2:6" ht="6" customHeight="1" x14ac:dyDescent="0.25">
      <c r="B20" s="18"/>
      <c r="C20" s="494"/>
      <c r="D20" s="24"/>
      <c r="E20" s="38"/>
      <c r="F20" s="16"/>
    </row>
    <row r="21" spans="2:6" ht="33" customHeight="1" x14ac:dyDescent="0.25">
      <c r="B21" s="22">
        <v>6</v>
      </c>
      <c r="C21" s="55" t="s">
        <v>765</v>
      </c>
      <c r="D21" s="19"/>
      <c r="E21" s="26" t="b">
        <f>'Section B'!E63&gt;='Section B'!E164</f>
        <v>1</v>
      </c>
      <c r="F21" s="16"/>
    </row>
    <row r="22" spans="2:6" ht="6" customHeight="1" x14ac:dyDescent="0.25">
      <c r="B22" s="18"/>
      <c r="C22" s="494"/>
      <c r="D22" s="24"/>
      <c r="E22" s="38"/>
      <c r="F22" s="16"/>
    </row>
    <row r="23" spans="2:6" ht="33" customHeight="1" x14ac:dyDescent="0.25">
      <c r="B23" s="22">
        <v>7</v>
      </c>
      <c r="C23" s="55" t="s">
        <v>767</v>
      </c>
      <c r="D23" s="19"/>
      <c r="E23" s="26" t="b">
        <f>'Section B'!C179&lt;='Section B'!C63</f>
        <v>1</v>
      </c>
      <c r="F23" s="16"/>
    </row>
    <row r="24" spans="2:6" ht="6" customHeight="1" x14ac:dyDescent="0.25">
      <c r="B24" s="18"/>
      <c r="C24" s="494"/>
      <c r="D24" s="24"/>
      <c r="E24" s="38"/>
      <c r="F24" s="16"/>
    </row>
    <row r="25" spans="2:6" ht="33" customHeight="1" x14ac:dyDescent="0.25">
      <c r="B25" s="22">
        <v>8</v>
      </c>
      <c r="C25" s="55" t="s">
        <v>768</v>
      </c>
      <c r="D25" s="19"/>
      <c r="E25" s="26" t="b">
        <f>'Section B'!E63&gt;='Section B'!E179</f>
        <v>1</v>
      </c>
      <c r="F25" s="16"/>
    </row>
    <row r="26" spans="2:6" ht="6" customHeight="1" x14ac:dyDescent="0.25">
      <c r="B26" s="18"/>
      <c r="C26" s="494"/>
      <c r="D26" s="24"/>
      <c r="E26" s="38"/>
      <c r="F26" s="16"/>
    </row>
    <row r="27" spans="2:6" ht="33" customHeight="1" x14ac:dyDescent="0.25">
      <c r="B27" s="22">
        <v>9</v>
      </c>
      <c r="C27" s="55" t="s">
        <v>769</v>
      </c>
      <c r="D27" s="19"/>
      <c r="E27" s="26" t="b">
        <f>'Section B'!C194&lt;='Section B'!C63</f>
        <v>1</v>
      </c>
      <c r="F27" s="16"/>
    </row>
    <row r="28" spans="2:6" ht="6" customHeight="1" x14ac:dyDescent="0.25">
      <c r="B28" s="18"/>
      <c r="C28" s="494"/>
      <c r="D28" s="24"/>
      <c r="E28" s="38"/>
      <c r="F28" s="16"/>
    </row>
    <row r="29" spans="2:6" ht="33" customHeight="1" x14ac:dyDescent="0.25">
      <c r="B29" s="22">
        <v>10</v>
      </c>
      <c r="C29" s="55" t="s">
        <v>770</v>
      </c>
      <c r="D29" s="19"/>
      <c r="E29" s="26" t="b">
        <f>'Section B'!E63&gt;='Section B'!E194</f>
        <v>1</v>
      </c>
      <c r="F29" s="16"/>
    </row>
    <row r="30" spans="2:6" ht="6" customHeight="1" x14ac:dyDescent="0.25">
      <c r="B30" s="18"/>
      <c r="C30" s="494"/>
      <c r="D30" s="24"/>
      <c r="E30" s="38"/>
      <c r="F30" s="16"/>
    </row>
    <row r="31" spans="2:6" ht="33" customHeight="1" x14ac:dyDescent="0.25">
      <c r="B31" s="22">
        <v>11</v>
      </c>
      <c r="C31" s="55" t="s">
        <v>771</v>
      </c>
      <c r="D31" s="19"/>
      <c r="E31" s="26" t="b">
        <f>'Section B'!C209&lt;='Section B'!C63</f>
        <v>1</v>
      </c>
      <c r="F31" s="16"/>
    </row>
    <row r="32" spans="2:6" ht="6" customHeight="1" x14ac:dyDescent="0.25">
      <c r="B32" s="18"/>
      <c r="C32" s="494"/>
      <c r="D32" s="24"/>
      <c r="E32" s="38"/>
      <c r="F32" s="16"/>
    </row>
    <row r="33" spans="2:6" ht="33" customHeight="1" x14ac:dyDescent="0.25">
      <c r="B33" s="22">
        <v>12</v>
      </c>
      <c r="C33" s="55" t="s">
        <v>772</v>
      </c>
      <c r="D33" s="19"/>
      <c r="E33" s="26" t="b">
        <f>'Section B'!E63&gt;='Section B'!E209</f>
        <v>1</v>
      </c>
      <c r="F33" s="16"/>
    </row>
    <row r="34" spans="2:6" ht="6" customHeight="1" x14ac:dyDescent="0.25">
      <c r="B34" s="18"/>
      <c r="C34" s="494"/>
      <c r="D34" s="24"/>
      <c r="E34" s="38"/>
      <c r="F34" s="16"/>
    </row>
    <row r="35" spans="2:6" ht="33" customHeight="1" x14ac:dyDescent="0.25">
      <c r="B35" s="22">
        <v>13</v>
      </c>
      <c r="C35" s="55" t="s">
        <v>779</v>
      </c>
      <c r="D35" s="19"/>
      <c r="E35" s="26" t="b">
        <f>('Section B'!C164+'Section B'!C179+'Section B'!C194+'Section B'!C209)&gt;='Section B'!C63</f>
        <v>1</v>
      </c>
      <c r="F35" s="16"/>
    </row>
    <row r="36" spans="2:6" ht="6" customHeight="1" x14ac:dyDescent="0.25">
      <c r="B36" s="18"/>
      <c r="C36" s="494"/>
      <c r="D36" s="24"/>
      <c r="E36" s="38"/>
      <c r="F36" s="16"/>
    </row>
    <row r="37" spans="2:6" ht="33" customHeight="1" x14ac:dyDescent="0.25">
      <c r="B37" s="22">
        <v>14</v>
      </c>
      <c r="C37" s="55" t="s">
        <v>780</v>
      </c>
      <c r="D37" s="19"/>
      <c r="E37" s="26" t="b">
        <f>('Section B'!E164+'Section B'!E179+'Section B'!E194+'Section B'!E209)&gt;='Section B'!E63</f>
        <v>1</v>
      </c>
      <c r="F37" s="16"/>
    </row>
    <row r="38" spans="2:6" ht="6" customHeight="1" x14ac:dyDescent="0.25">
      <c r="B38" s="22"/>
      <c r="C38" s="494"/>
      <c r="D38" s="24"/>
      <c r="E38" s="39"/>
      <c r="F38" s="16"/>
    </row>
    <row r="39" spans="2:6" ht="33" customHeight="1" x14ac:dyDescent="0.25">
      <c r="B39" s="22">
        <v>15</v>
      </c>
      <c r="C39" s="55" t="s">
        <v>789</v>
      </c>
      <c r="D39" s="19"/>
      <c r="E39" s="26" t="b">
        <f>IF('Section B'!C63=0,IF(AND('Section B'!C164=0,'Section B'!C179=0,'Section B'!C194=0,'Section B'!C209=0),TRUE,FALSE),TRUE)</f>
        <v>1</v>
      </c>
      <c r="F39" s="16"/>
    </row>
    <row r="40" spans="2:6" ht="6" customHeight="1" x14ac:dyDescent="0.25">
      <c r="B40" s="22"/>
      <c r="C40" s="494"/>
      <c r="D40" s="24"/>
      <c r="E40" s="39"/>
      <c r="F40" s="16"/>
    </row>
    <row r="41" spans="2:6" ht="33" customHeight="1" x14ac:dyDescent="0.25">
      <c r="B41" s="22">
        <v>16</v>
      </c>
      <c r="C41" s="55" t="s">
        <v>834</v>
      </c>
      <c r="D41" s="19"/>
      <c r="E41" s="26" t="b">
        <f>IF('Section B'!E63=0,IF(AND('Section B'!E164=0,'Section B'!E179=0,'Section B'!E194=0,'Section B'!E209=0),TRUE,FALSE),TRUE)</f>
        <v>1</v>
      </c>
      <c r="F41" s="16"/>
    </row>
    <row r="42" spans="2:6" ht="6" customHeight="1" x14ac:dyDescent="0.25">
      <c r="B42" s="22"/>
      <c r="C42" s="494"/>
      <c r="D42" s="24"/>
      <c r="E42" s="39"/>
      <c r="F42" s="16"/>
    </row>
    <row r="43" spans="2:6" ht="33" customHeight="1" x14ac:dyDescent="0.25">
      <c r="B43" s="22">
        <v>17</v>
      </c>
      <c r="C43" s="55" t="s">
        <v>773</v>
      </c>
      <c r="D43" s="19"/>
      <c r="E43" s="26" t="b">
        <f>'Section B'!C226&lt;='Section B'!K18</f>
        <v>1</v>
      </c>
      <c r="F43" s="16"/>
    </row>
    <row r="44" spans="2:6" ht="6" customHeight="1" x14ac:dyDescent="0.25">
      <c r="B44" s="22"/>
      <c r="C44" s="494"/>
      <c r="D44" s="24"/>
      <c r="E44" s="39"/>
      <c r="F44" s="16"/>
    </row>
    <row r="45" spans="2:6" ht="33" customHeight="1" x14ac:dyDescent="0.25">
      <c r="B45" s="22">
        <v>18</v>
      </c>
      <c r="C45" s="55" t="s">
        <v>774</v>
      </c>
      <c r="D45" s="19"/>
      <c r="E45" s="26" t="b">
        <f>'Section B'!I31&gt;='Section B'!E226</f>
        <v>1</v>
      </c>
      <c r="F45" s="16"/>
    </row>
    <row r="46" spans="2:6" ht="6" customHeight="1" x14ac:dyDescent="0.25">
      <c r="B46" s="22"/>
      <c r="C46" s="494"/>
      <c r="D46" s="24"/>
      <c r="E46" s="38"/>
      <c r="F46" s="16"/>
    </row>
    <row r="47" spans="2:6" ht="33" customHeight="1" x14ac:dyDescent="0.25">
      <c r="B47" s="22">
        <v>19</v>
      </c>
      <c r="C47" s="55" t="s">
        <v>775</v>
      </c>
      <c r="D47" s="19"/>
      <c r="E47" s="26" t="b">
        <f>'Section B'!K18&gt;='Section B'!C240</f>
        <v>1</v>
      </c>
      <c r="F47" s="16"/>
    </row>
    <row r="48" spans="2:6" ht="6" customHeight="1" x14ac:dyDescent="0.25">
      <c r="B48" s="22"/>
      <c r="C48" s="494"/>
      <c r="D48" s="24"/>
      <c r="E48" s="38"/>
      <c r="F48" s="16"/>
    </row>
    <row r="49" spans="2:6" ht="33" customHeight="1" x14ac:dyDescent="0.25">
      <c r="B49" s="22">
        <v>20</v>
      </c>
      <c r="C49" s="55" t="s">
        <v>781</v>
      </c>
      <c r="D49" s="19"/>
      <c r="E49" s="26" t="b">
        <f>'Section B'!I31&gt;='Section B'!E240</f>
        <v>1</v>
      </c>
      <c r="F49" s="16"/>
    </row>
    <row r="50" spans="2:6" ht="6" customHeight="1" x14ac:dyDescent="0.25">
      <c r="B50" s="22"/>
      <c r="C50" s="494"/>
      <c r="D50" s="24"/>
      <c r="E50" s="38"/>
      <c r="F50" s="16"/>
    </row>
    <row r="51" spans="2:6" ht="33" customHeight="1" x14ac:dyDescent="0.25">
      <c r="B51" s="22">
        <v>21</v>
      </c>
      <c r="C51" s="55" t="s">
        <v>776</v>
      </c>
      <c r="D51" s="19"/>
      <c r="E51" s="26" t="b">
        <f>'Section B'!K18&gt;='Section B'!C255</f>
        <v>1</v>
      </c>
      <c r="F51" s="16"/>
    </row>
    <row r="52" spans="2:6" ht="6" customHeight="1" x14ac:dyDescent="0.25">
      <c r="B52" s="22"/>
      <c r="C52" s="494"/>
      <c r="D52" s="24"/>
      <c r="E52" s="38"/>
      <c r="F52" s="16"/>
    </row>
    <row r="53" spans="2:6" ht="33" customHeight="1" x14ac:dyDescent="0.25">
      <c r="B53" s="22">
        <v>22</v>
      </c>
      <c r="C53" s="55" t="s">
        <v>782</v>
      </c>
      <c r="D53" s="19"/>
      <c r="E53" s="26" t="b">
        <f>'Section B'!I31&gt;='Section B'!E255</f>
        <v>1</v>
      </c>
      <c r="F53" s="16"/>
    </row>
    <row r="54" spans="2:6" ht="6" customHeight="1" x14ac:dyDescent="0.25">
      <c r="B54" s="22"/>
      <c r="C54" s="494"/>
      <c r="D54" s="24"/>
      <c r="E54" s="38"/>
      <c r="F54" s="16"/>
    </row>
    <row r="55" spans="2:6" ht="33" customHeight="1" x14ac:dyDescent="0.25">
      <c r="B55" s="22">
        <v>23</v>
      </c>
      <c r="C55" s="55" t="s">
        <v>777</v>
      </c>
      <c r="D55" s="19"/>
      <c r="E55" s="26" t="b">
        <f>'Section B'!K18&gt;='Section B'!C270</f>
        <v>1</v>
      </c>
      <c r="F55" s="16"/>
    </row>
    <row r="56" spans="2:6" ht="6" customHeight="1" x14ac:dyDescent="0.25">
      <c r="B56" s="22"/>
      <c r="C56" s="494"/>
      <c r="D56" s="24"/>
      <c r="E56" s="38"/>
      <c r="F56" s="16"/>
    </row>
    <row r="57" spans="2:6" ht="33" customHeight="1" x14ac:dyDescent="0.25">
      <c r="B57" s="22">
        <v>24</v>
      </c>
      <c r="C57" s="55" t="s">
        <v>783</v>
      </c>
      <c r="D57" s="19"/>
      <c r="E57" s="26" t="b">
        <f>'Section B'!I31&gt;='Section B'!E270</f>
        <v>1</v>
      </c>
      <c r="F57" s="16"/>
    </row>
    <row r="58" spans="2:6" ht="6" customHeight="1" x14ac:dyDescent="0.25">
      <c r="B58" s="22"/>
      <c r="C58" s="494"/>
      <c r="D58" s="24"/>
      <c r="E58" s="38"/>
      <c r="F58" s="16"/>
    </row>
    <row r="59" spans="2:6" ht="33" customHeight="1" x14ac:dyDescent="0.25">
      <c r="B59" s="22">
        <v>25</v>
      </c>
      <c r="C59" s="55" t="s">
        <v>778</v>
      </c>
      <c r="D59" s="19"/>
      <c r="E59" s="26" t="b">
        <f>'Section B'!K18&gt;='Section B'!C284</f>
        <v>1</v>
      </c>
      <c r="F59" s="16"/>
    </row>
    <row r="60" spans="2:6" ht="6" customHeight="1" x14ac:dyDescent="0.25">
      <c r="B60" s="22"/>
      <c r="C60" s="494"/>
      <c r="D60" s="24"/>
      <c r="E60" s="38"/>
      <c r="F60" s="16"/>
    </row>
    <row r="61" spans="2:6" ht="33" customHeight="1" x14ac:dyDescent="0.25">
      <c r="B61" s="22">
        <v>26</v>
      </c>
      <c r="C61" s="55" t="s">
        <v>784</v>
      </c>
      <c r="D61" s="19"/>
      <c r="E61" s="26" t="b">
        <f>'Section B'!I31&gt;='Section B'!E284</f>
        <v>1</v>
      </c>
      <c r="F61" s="16"/>
    </row>
    <row r="62" spans="2:6" ht="6" customHeight="1" x14ac:dyDescent="0.25">
      <c r="B62" s="22"/>
      <c r="C62" s="494"/>
      <c r="D62" s="24"/>
      <c r="E62" s="38"/>
      <c r="F62" s="16"/>
    </row>
    <row r="63" spans="2:6" ht="33" customHeight="1" x14ac:dyDescent="0.25">
      <c r="B63" s="22">
        <v>27</v>
      </c>
      <c r="C63" s="55" t="s">
        <v>785</v>
      </c>
      <c r="D63" s="19"/>
      <c r="E63" s="26" t="b">
        <f>'Section B'!K18&gt;='Section B'!C299</f>
        <v>1</v>
      </c>
      <c r="F63" s="16"/>
    </row>
    <row r="64" spans="2:6" ht="6" customHeight="1" x14ac:dyDescent="0.25">
      <c r="B64" s="22"/>
      <c r="C64" s="494"/>
      <c r="D64" s="24"/>
      <c r="E64" s="38"/>
      <c r="F64" s="16"/>
    </row>
    <row r="65" spans="2:6" ht="33" customHeight="1" x14ac:dyDescent="0.25">
      <c r="B65" s="22">
        <v>28</v>
      </c>
      <c r="C65" s="55" t="s">
        <v>786</v>
      </c>
      <c r="D65" s="19"/>
      <c r="E65" s="26" t="b">
        <f>'Section B'!I31&gt;='Section B'!E299</f>
        <v>1</v>
      </c>
      <c r="F65" s="16"/>
    </row>
    <row r="66" spans="2:6" ht="6" customHeight="1" x14ac:dyDescent="0.25">
      <c r="B66" s="22"/>
      <c r="C66" s="494"/>
      <c r="D66" s="24"/>
      <c r="E66" s="38"/>
      <c r="F66" s="16"/>
    </row>
    <row r="67" spans="2:6" ht="33" customHeight="1" x14ac:dyDescent="0.25">
      <c r="B67" s="22">
        <v>29</v>
      </c>
      <c r="C67" s="55" t="s">
        <v>787</v>
      </c>
      <c r="D67" s="19"/>
      <c r="E67" s="26" t="b">
        <f>'Section B'!K18&gt;='Section B'!C314</f>
        <v>1</v>
      </c>
      <c r="F67" s="16"/>
    </row>
    <row r="68" spans="2:6" ht="6" customHeight="1" x14ac:dyDescent="0.25">
      <c r="B68" s="22"/>
      <c r="C68" s="494"/>
      <c r="D68" s="24"/>
      <c r="E68" s="38"/>
      <c r="F68" s="16"/>
    </row>
    <row r="69" spans="2:6" ht="33" customHeight="1" x14ac:dyDescent="0.25">
      <c r="B69" s="22">
        <v>30</v>
      </c>
      <c r="C69" s="55" t="s">
        <v>788</v>
      </c>
      <c r="D69" s="19"/>
      <c r="E69" s="26" t="b">
        <f>'Section B'!I31&gt;='Section B'!E314</f>
        <v>1</v>
      </c>
      <c r="F69" s="16"/>
    </row>
    <row r="70" spans="2:6" ht="6" customHeight="1" x14ac:dyDescent="0.25">
      <c r="B70" s="22"/>
      <c r="C70" s="494"/>
      <c r="D70" s="24"/>
      <c r="E70" s="38"/>
      <c r="F70" s="16"/>
    </row>
    <row r="71" spans="2:6" ht="33" customHeight="1" x14ac:dyDescent="0.25">
      <c r="B71" s="22">
        <v>31</v>
      </c>
      <c r="C71" s="55" t="s">
        <v>790</v>
      </c>
      <c r="D71" s="19"/>
      <c r="E71" s="26" t="b">
        <f>'Section B'!K18&gt;='Section B'!C328</f>
        <v>1</v>
      </c>
      <c r="F71" s="16"/>
    </row>
    <row r="72" spans="2:6" ht="6" customHeight="1" x14ac:dyDescent="0.25">
      <c r="B72" s="22"/>
      <c r="D72" s="24"/>
      <c r="E72" s="38"/>
      <c r="F72" s="16"/>
    </row>
    <row r="73" spans="2:6" ht="33" customHeight="1" x14ac:dyDescent="0.25">
      <c r="B73" s="22">
        <v>32</v>
      </c>
      <c r="C73" s="55" t="s">
        <v>792</v>
      </c>
      <c r="D73" s="19"/>
      <c r="E73" s="26" t="b">
        <f>'Section B'!I31&gt;='Section B'!E328</f>
        <v>1</v>
      </c>
      <c r="F73" s="16"/>
    </row>
    <row r="74" spans="2:6" ht="6" customHeight="1" x14ac:dyDescent="0.25">
      <c r="B74" s="22"/>
      <c r="D74" s="24"/>
      <c r="E74" s="38"/>
      <c r="F74" s="16"/>
    </row>
    <row r="75" spans="2:6" ht="33" customHeight="1" x14ac:dyDescent="0.25">
      <c r="B75" s="22">
        <v>33</v>
      </c>
      <c r="C75" s="55" t="s">
        <v>791</v>
      </c>
      <c r="D75" s="19"/>
      <c r="E75" s="27" t="b">
        <f>'Section B'!K18&gt;='Section B'!C390</f>
        <v>1</v>
      </c>
      <c r="F75" s="16"/>
    </row>
    <row r="76" spans="2:6" ht="6" customHeight="1" x14ac:dyDescent="0.25">
      <c r="B76" s="22"/>
      <c r="C76" s="494"/>
      <c r="D76" s="24"/>
      <c r="E76" s="15"/>
      <c r="F76" s="16"/>
    </row>
    <row r="77" spans="2:6" ht="33" customHeight="1" x14ac:dyDescent="0.25">
      <c r="B77" s="22">
        <v>34</v>
      </c>
      <c r="C77" s="55" t="s">
        <v>793</v>
      </c>
      <c r="D77" s="19"/>
      <c r="E77" s="27" t="b">
        <f>'Section B'!I31&gt;='Section B'!E390</f>
        <v>1</v>
      </c>
      <c r="F77" s="16"/>
    </row>
    <row r="78" spans="2:6" ht="6" customHeight="1" x14ac:dyDescent="0.25">
      <c r="B78" s="22"/>
      <c r="D78" s="24"/>
      <c r="E78" s="38"/>
      <c r="F78" s="16"/>
    </row>
    <row r="79" spans="2:6" ht="33" customHeight="1" x14ac:dyDescent="0.25">
      <c r="B79" s="22">
        <v>35</v>
      </c>
      <c r="C79" s="55" t="s">
        <v>1532</v>
      </c>
      <c r="D79" s="19"/>
      <c r="E79" s="26" t="b">
        <f>'Section B'!K18&gt;='Section B'!C356</f>
        <v>1</v>
      </c>
      <c r="F79" s="16"/>
    </row>
    <row r="80" spans="2:6" ht="6" customHeight="1" x14ac:dyDescent="0.25">
      <c r="B80" s="22"/>
      <c r="D80" s="24"/>
      <c r="E80" s="38"/>
      <c r="F80" s="16"/>
    </row>
    <row r="81" spans="2:6" ht="33" customHeight="1" x14ac:dyDescent="0.25">
      <c r="B81" s="22">
        <v>36</v>
      </c>
      <c r="C81" s="55" t="s">
        <v>1533</v>
      </c>
      <c r="D81" s="19"/>
      <c r="E81" s="26" t="b">
        <f>'Section B'!I31&gt;='Section B'!E356</f>
        <v>1</v>
      </c>
      <c r="F81" s="16"/>
    </row>
    <row r="82" spans="2:6" ht="6" customHeight="1" x14ac:dyDescent="0.25">
      <c r="B82" s="22"/>
      <c r="D82" s="24"/>
      <c r="E82" s="38"/>
      <c r="F82" s="16"/>
    </row>
    <row r="83" spans="2:6" ht="33" customHeight="1" x14ac:dyDescent="0.25">
      <c r="B83" s="22">
        <v>37</v>
      </c>
      <c r="C83" s="55" t="s">
        <v>794</v>
      </c>
      <c r="D83" s="19"/>
      <c r="E83" s="26" t="b">
        <f>'Section B'!K18&gt;='Section B'!C370</f>
        <v>1</v>
      </c>
      <c r="F83" s="16"/>
    </row>
    <row r="84" spans="2:6" ht="6" customHeight="1" x14ac:dyDescent="0.25">
      <c r="B84" s="22"/>
      <c r="D84" s="24"/>
      <c r="E84" s="38"/>
      <c r="F84" s="16"/>
    </row>
    <row r="85" spans="2:6" ht="33" customHeight="1" x14ac:dyDescent="0.25">
      <c r="B85" s="22">
        <v>38</v>
      </c>
      <c r="C85" s="55" t="s">
        <v>795</v>
      </c>
      <c r="D85" s="19"/>
      <c r="E85" s="26" t="b">
        <f>'Section B'!I31&gt;='Section B'!E370</f>
        <v>1</v>
      </c>
      <c r="F85" s="16"/>
    </row>
    <row r="86" spans="2:6" ht="6" customHeight="1" x14ac:dyDescent="0.25">
      <c r="B86" s="22"/>
      <c r="D86" s="24"/>
      <c r="E86" s="38"/>
      <c r="F86" s="16"/>
    </row>
    <row r="87" spans="2:6" ht="33" customHeight="1" x14ac:dyDescent="0.25">
      <c r="B87" s="22">
        <v>39</v>
      </c>
      <c r="C87" s="55" t="s">
        <v>796</v>
      </c>
      <c r="D87" s="19"/>
      <c r="E87" s="26" t="b">
        <f>'Section B'!C66+'Section B'!C81+'Section B'!C96='Section  C1'!F8</f>
        <v>1</v>
      </c>
      <c r="F87" s="16"/>
    </row>
    <row r="88" spans="2:6" ht="6" customHeight="1" x14ac:dyDescent="0.25">
      <c r="B88" s="22"/>
      <c r="C88" s="56"/>
      <c r="D88" s="21"/>
      <c r="E88" s="15"/>
      <c r="F88" s="16"/>
    </row>
    <row r="89" spans="2:6" ht="33" customHeight="1" x14ac:dyDescent="0.25">
      <c r="B89" s="22">
        <v>40</v>
      </c>
      <c r="C89" s="55" t="s">
        <v>797</v>
      </c>
      <c r="D89" s="19"/>
      <c r="E89" s="26" t="b">
        <f>'Section B'!E96+'Section B'!E81+'Section B'!E66='Section C2'!E8</f>
        <v>1</v>
      </c>
      <c r="F89" s="16"/>
    </row>
    <row r="90" spans="2:6" ht="6" customHeight="1" x14ac:dyDescent="0.25">
      <c r="B90" s="22"/>
      <c r="C90" s="56"/>
      <c r="D90" s="21"/>
      <c r="E90" s="15"/>
      <c r="F90" s="16"/>
    </row>
    <row r="91" spans="2:6" ht="33" customHeight="1" x14ac:dyDescent="0.25">
      <c r="B91" s="22">
        <v>41</v>
      </c>
      <c r="C91" s="55" t="s">
        <v>798</v>
      </c>
      <c r="D91" s="19"/>
      <c r="E91" s="26" t="b">
        <f>'Section B'!C116+'Section B'!C131='Section  C1'!F8</f>
        <v>1</v>
      </c>
      <c r="F91" s="16"/>
    </row>
    <row r="92" spans="2:6" ht="6" customHeight="1" x14ac:dyDescent="0.25">
      <c r="B92" s="22"/>
      <c r="C92" s="56"/>
      <c r="D92" s="21"/>
      <c r="E92" s="15"/>
      <c r="F92" s="16"/>
    </row>
    <row r="93" spans="2:6" ht="33" customHeight="1" x14ac:dyDescent="0.25">
      <c r="B93" s="22">
        <v>42</v>
      </c>
      <c r="C93" s="55" t="s">
        <v>799</v>
      </c>
      <c r="D93" s="19"/>
      <c r="E93" s="26" t="b">
        <f>'Section B'!E116+'Section B'!E131='Section C2'!E8</f>
        <v>1</v>
      </c>
      <c r="F93" s="16"/>
    </row>
    <row r="94" spans="2:6" ht="6" customHeight="1" x14ac:dyDescent="0.25">
      <c r="B94" s="22"/>
      <c r="C94" s="56"/>
      <c r="D94" s="21"/>
      <c r="E94" s="15"/>
      <c r="F94" s="16"/>
    </row>
    <row r="95" spans="2:6" ht="33" customHeight="1" x14ac:dyDescent="0.25">
      <c r="B95" s="22">
        <v>43</v>
      </c>
      <c r="C95" s="368" t="s">
        <v>835</v>
      </c>
      <c r="D95" s="19"/>
      <c r="E95" s="26" t="b">
        <f>('Section B'!C166+'Section B'!C181+'Section B'!C196+'Section B'!C211)&gt;='Section B'!C66</f>
        <v>1</v>
      </c>
      <c r="F95" s="16"/>
    </row>
    <row r="96" spans="2:6" ht="6" customHeight="1" x14ac:dyDescent="0.25">
      <c r="B96" s="22"/>
      <c r="C96" s="494"/>
      <c r="D96" s="24"/>
      <c r="E96" s="15"/>
      <c r="F96" s="16"/>
    </row>
    <row r="97" spans="2:6" ht="33" customHeight="1" x14ac:dyDescent="0.25">
      <c r="B97" s="22">
        <v>44</v>
      </c>
      <c r="C97" s="368" t="s">
        <v>836</v>
      </c>
      <c r="D97" s="19"/>
      <c r="E97" s="26" t="b">
        <f>('Section B'!E166+'Section B'!E181+'Section B'!E196+'Section B'!E211)&gt;='Section B'!E66</f>
        <v>1</v>
      </c>
      <c r="F97" s="16"/>
    </row>
    <row r="98" spans="2:6" ht="6" customHeight="1" x14ac:dyDescent="0.25">
      <c r="B98" s="22"/>
      <c r="C98" s="494"/>
      <c r="D98" s="24"/>
      <c r="E98" s="15"/>
      <c r="F98" s="16"/>
    </row>
    <row r="99" spans="2:6" ht="33" customHeight="1" x14ac:dyDescent="0.25">
      <c r="B99" s="22">
        <v>45</v>
      </c>
      <c r="C99" s="368" t="s">
        <v>845</v>
      </c>
      <c r="D99" s="19"/>
      <c r="E99" s="26" t="b">
        <f>IF('Section B'!C66=0,IF(AND('Section B'!C166=0,'Section B'!C181=0,'Section B'!C196=0,'Section B'!C211=0),TRUE,FALSE),TRUE)</f>
        <v>1</v>
      </c>
      <c r="F99" s="16"/>
    </row>
    <row r="100" spans="2:6" ht="6" customHeight="1" x14ac:dyDescent="0.25">
      <c r="B100" s="22"/>
      <c r="C100" s="494"/>
      <c r="D100" s="24"/>
      <c r="E100" s="15"/>
      <c r="F100" s="16"/>
    </row>
    <row r="101" spans="2:6" ht="33" customHeight="1" x14ac:dyDescent="0.25">
      <c r="B101" s="22">
        <v>46</v>
      </c>
      <c r="C101" s="368" t="s">
        <v>846</v>
      </c>
      <c r="D101" s="19"/>
      <c r="E101" s="26" t="b">
        <f>IF('Section B'!E66=0,IF(AND('Section B'!E166=0,'Section B'!E181=0,'Section B'!E196=0,'Section B'!E211=0),TRUE,FALSE),TRUE)</f>
        <v>1</v>
      </c>
      <c r="F101" s="16"/>
    </row>
    <row r="102" spans="2:6" ht="6" customHeight="1" x14ac:dyDescent="0.25">
      <c r="B102" s="22"/>
      <c r="C102" s="369"/>
      <c r="D102" s="21"/>
      <c r="E102" s="15"/>
      <c r="F102" s="16"/>
    </row>
    <row r="103" spans="2:6" ht="33" customHeight="1" x14ac:dyDescent="0.25">
      <c r="B103" s="22">
        <v>47</v>
      </c>
      <c r="C103" s="368" t="s">
        <v>837</v>
      </c>
      <c r="D103" s="19"/>
      <c r="E103" s="26" t="b">
        <f>'Section B'!C66&gt;='Section B'!C166</f>
        <v>1</v>
      </c>
      <c r="F103" s="16"/>
    </row>
    <row r="104" spans="2:6" ht="6" customHeight="1" x14ac:dyDescent="0.25">
      <c r="B104" s="22"/>
      <c r="C104" s="369"/>
      <c r="D104" s="21"/>
      <c r="E104" s="15"/>
      <c r="F104" s="16"/>
    </row>
    <row r="105" spans="2:6" ht="33" customHeight="1" x14ac:dyDescent="0.25">
      <c r="B105" s="22">
        <v>48</v>
      </c>
      <c r="C105" s="368" t="s">
        <v>838</v>
      </c>
      <c r="D105" s="19"/>
      <c r="E105" s="26" t="b">
        <f>'Section B'!C66&gt;='Section B'!C181</f>
        <v>1</v>
      </c>
      <c r="F105" s="16"/>
    </row>
    <row r="106" spans="2:6" ht="6" customHeight="1" x14ac:dyDescent="0.25">
      <c r="B106" s="22"/>
      <c r="C106" s="369"/>
      <c r="D106" s="21"/>
      <c r="E106" s="15"/>
      <c r="F106" s="16"/>
    </row>
    <row r="107" spans="2:6" ht="33" customHeight="1" x14ac:dyDescent="0.25">
      <c r="B107" s="22">
        <v>49</v>
      </c>
      <c r="C107" s="368" t="s">
        <v>839</v>
      </c>
      <c r="D107" s="19"/>
      <c r="E107" s="26" t="b">
        <f>'Section B'!C66&gt;='Section B'!C196</f>
        <v>1</v>
      </c>
      <c r="F107" s="16"/>
    </row>
    <row r="108" spans="2:6" ht="6" customHeight="1" x14ac:dyDescent="0.25">
      <c r="B108" s="22"/>
      <c r="C108" s="369"/>
      <c r="D108" s="21"/>
      <c r="E108" s="15"/>
      <c r="F108" s="16"/>
    </row>
    <row r="109" spans="2:6" ht="33" customHeight="1" x14ac:dyDescent="0.25">
      <c r="B109" s="22">
        <v>50</v>
      </c>
      <c r="C109" s="368" t="s">
        <v>840</v>
      </c>
      <c r="D109" s="19"/>
      <c r="E109" s="26" t="b">
        <f>'Section B'!C66&gt;='Section B'!C211</f>
        <v>1</v>
      </c>
      <c r="F109" s="16"/>
    </row>
    <row r="110" spans="2:6" ht="6" customHeight="1" x14ac:dyDescent="0.25">
      <c r="B110" s="22"/>
      <c r="C110" s="369"/>
      <c r="D110" s="21"/>
      <c r="E110" s="15"/>
      <c r="F110" s="16"/>
    </row>
    <row r="111" spans="2:6" ht="33" customHeight="1" x14ac:dyDescent="0.25">
      <c r="B111" s="22">
        <v>51</v>
      </c>
      <c r="C111" s="368" t="s">
        <v>841</v>
      </c>
      <c r="D111" s="19"/>
      <c r="E111" s="26" t="b">
        <f>'Section B'!E66&gt;='Section B'!E166</f>
        <v>1</v>
      </c>
      <c r="F111" s="16"/>
    </row>
    <row r="112" spans="2:6" ht="6" customHeight="1" x14ac:dyDescent="0.25">
      <c r="B112" s="22"/>
      <c r="C112" s="369"/>
      <c r="D112" s="21"/>
      <c r="E112" s="15"/>
      <c r="F112" s="16"/>
    </row>
    <row r="113" spans="2:6" ht="33" customHeight="1" x14ac:dyDescent="0.25">
      <c r="B113" s="22">
        <v>52</v>
      </c>
      <c r="C113" s="368" t="s">
        <v>842</v>
      </c>
      <c r="D113" s="19"/>
      <c r="E113" s="26" t="b">
        <f>'Section B'!E66&gt;='Section B'!E181</f>
        <v>1</v>
      </c>
      <c r="F113" s="16"/>
    </row>
    <row r="114" spans="2:6" ht="6" customHeight="1" x14ac:dyDescent="0.25">
      <c r="B114" s="22"/>
      <c r="C114" s="369"/>
      <c r="D114" s="24"/>
      <c r="E114" s="15"/>
      <c r="F114" s="16"/>
    </row>
    <row r="115" spans="2:6" ht="33" customHeight="1" x14ac:dyDescent="0.25">
      <c r="B115" s="22">
        <v>53</v>
      </c>
      <c r="C115" s="368" t="s">
        <v>843</v>
      </c>
      <c r="D115" s="19"/>
      <c r="E115" s="26" t="b">
        <f>'Section B'!E66&gt;='Section B'!E196</f>
        <v>1</v>
      </c>
      <c r="F115" s="16"/>
    </row>
    <row r="116" spans="2:6" ht="6" customHeight="1" x14ac:dyDescent="0.25">
      <c r="B116" s="22"/>
      <c r="C116" s="369"/>
      <c r="D116" s="24"/>
      <c r="E116" s="15"/>
      <c r="F116" s="16"/>
    </row>
    <row r="117" spans="2:6" ht="33" customHeight="1" x14ac:dyDescent="0.25">
      <c r="B117" s="22">
        <v>54</v>
      </c>
      <c r="C117" s="368" t="s">
        <v>844</v>
      </c>
      <c r="D117" s="19"/>
      <c r="E117" s="26" t="b">
        <f>'Section B'!E66&gt;='Section B'!E211</f>
        <v>1</v>
      </c>
      <c r="F117" s="16"/>
    </row>
    <row r="118" spans="2:6" ht="6" customHeight="1" x14ac:dyDescent="0.25">
      <c r="B118" s="22"/>
      <c r="C118" s="494"/>
      <c r="D118" s="24"/>
      <c r="E118" s="15"/>
      <c r="F118" s="16"/>
    </row>
    <row r="119" spans="2:6" ht="33" customHeight="1" x14ac:dyDescent="0.25">
      <c r="B119" s="22">
        <v>55</v>
      </c>
      <c r="C119" s="55" t="s">
        <v>802</v>
      </c>
      <c r="D119" s="19"/>
      <c r="E119" s="26" t="b">
        <f>'Section B'!C330&lt;='Section  C1'!F8</f>
        <v>1</v>
      </c>
      <c r="F119" s="16"/>
    </row>
    <row r="120" spans="2:6" ht="6" customHeight="1" x14ac:dyDescent="0.25">
      <c r="B120" s="22"/>
      <c r="C120" s="494"/>
      <c r="D120" s="24"/>
      <c r="E120" s="15"/>
      <c r="F120" s="16"/>
    </row>
    <row r="121" spans="2:6" ht="33" customHeight="1" x14ac:dyDescent="0.25">
      <c r="B121" s="22">
        <v>56</v>
      </c>
      <c r="C121" s="55" t="s">
        <v>804</v>
      </c>
      <c r="D121" s="19"/>
      <c r="E121" s="26" t="b">
        <f>'Section B'!E330&lt;='Section C2'!E8</f>
        <v>1</v>
      </c>
      <c r="F121" s="16"/>
    </row>
    <row r="122" spans="2:6" ht="6" customHeight="1" x14ac:dyDescent="0.25">
      <c r="B122" s="22"/>
      <c r="C122" s="494"/>
      <c r="D122" s="24"/>
      <c r="E122" s="15"/>
      <c r="F122" s="16"/>
    </row>
    <row r="123" spans="2:6" ht="33" customHeight="1" x14ac:dyDescent="0.25">
      <c r="B123" s="22">
        <v>57</v>
      </c>
      <c r="C123" s="55" t="s">
        <v>803</v>
      </c>
      <c r="D123" s="19"/>
      <c r="E123" s="26" t="b">
        <f>'Section B'!C392&lt;='Section  C1'!F8</f>
        <v>1</v>
      </c>
      <c r="F123" s="16"/>
    </row>
    <row r="124" spans="2:6" ht="6" customHeight="1" x14ac:dyDescent="0.25">
      <c r="B124" s="22"/>
      <c r="C124" s="494"/>
      <c r="D124" s="24"/>
      <c r="E124" s="15"/>
      <c r="F124" s="16"/>
    </row>
    <row r="125" spans="2:6" ht="33" customHeight="1" x14ac:dyDescent="0.25">
      <c r="B125" s="22">
        <v>58</v>
      </c>
      <c r="C125" s="55" t="s">
        <v>805</v>
      </c>
      <c r="D125" s="19"/>
      <c r="E125" s="26" t="b">
        <f>'Section B'!E392&lt;='Section C2'!E8</f>
        <v>1</v>
      </c>
      <c r="F125" s="16"/>
    </row>
    <row r="126" spans="2:6" ht="6" customHeight="1" x14ac:dyDescent="0.25">
      <c r="B126" s="22"/>
      <c r="C126" s="494"/>
      <c r="D126" s="24"/>
      <c r="E126" s="15"/>
      <c r="F126" s="16"/>
    </row>
    <row r="127" spans="2:6" ht="33" customHeight="1" x14ac:dyDescent="0.25">
      <c r="B127" s="22">
        <v>59</v>
      </c>
      <c r="C127" s="55" t="s">
        <v>1534</v>
      </c>
      <c r="D127" s="19"/>
      <c r="E127" s="26" t="b">
        <f>'Section B'!C358&lt;='Section  C1'!F8</f>
        <v>1</v>
      </c>
      <c r="F127" s="16"/>
    </row>
    <row r="128" spans="2:6" ht="6" customHeight="1" x14ac:dyDescent="0.25">
      <c r="B128" s="22"/>
      <c r="C128" s="494"/>
      <c r="D128" s="24"/>
      <c r="E128" s="15"/>
      <c r="F128" s="16"/>
    </row>
    <row r="129" spans="2:6" ht="33" customHeight="1" x14ac:dyDescent="0.25">
      <c r="B129" s="22">
        <v>60</v>
      </c>
      <c r="C129" s="55" t="s">
        <v>1535</v>
      </c>
      <c r="D129" s="19"/>
      <c r="E129" s="26" t="b">
        <f>'Section B'!E358&lt;='Section C2'!E8</f>
        <v>1</v>
      </c>
      <c r="F129" s="16"/>
    </row>
    <row r="130" spans="2:6" ht="6" customHeight="1" x14ac:dyDescent="0.25">
      <c r="B130" s="22"/>
      <c r="C130" s="494"/>
      <c r="D130" s="24"/>
      <c r="E130" s="15"/>
      <c r="F130" s="16"/>
    </row>
    <row r="131" spans="2:6" ht="33" customHeight="1" x14ac:dyDescent="0.25">
      <c r="B131" s="22">
        <v>61</v>
      </c>
      <c r="C131" s="55" t="s">
        <v>806</v>
      </c>
      <c r="D131" s="19"/>
      <c r="E131" s="26" t="b">
        <f>'Section B'!C372&lt;='Section  C1'!F8</f>
        <v>1</v>
      </c>
      <c r="F131" s="16"/>
    </row>
    <row r="132" spans="2:6" ht="6" customHeight="1" x14ac:dyDescent="0.25">
      <c r="B132" s="22"/>
      <c r="C132" s="494"/>
      <c r="D132" s="24"/>
      <c r="E132" s="15"/>
      <c r="F132" s="16"/>
    </row>
    <row r="133" spans="2:6" ht="33" customHeight="1" x14ac:dyDescent="0.25">
      <c r="B133" s="22">
        <v>62</v>
      </c>
      <c r="C133" s="55" t="s">
        <v>807</v>
      </c>
      <c r="D133" s="19"/>
      <c r="E133" s="26" t="b">
        <f>'Section B'!E372&lt;='Section C2'!E8</f>
        <v>1</v>
      </c>
      <c r="F133" s="16"/>
    </row>
    <row r="134" spans="2:6" ht="6" customHeight="1" x14ac:dyDescent="0.25">
      <c r="B134" s="22"/>
      <c r="C134" s="494"/>
      <c r="D134" s="24"/>
      <c r="E134" s="15"/>
      <c r="F134" s="16"/>
    </row>
    <row r="135" spans="2:6" ht="33" customHeight="1" x14ac:dyDescent="0.25">
      <c r="B135" s="22">
        <v>63</v>
      </c>
      <c r="C135" s="55" t="s">
        <v>734</v>
      </c>
      <c r="D135" s="19"/>
      <c r="E135" s="26" t="b">
        <f>('Section B'!C69+'Section B'!C99+'Section B'!C84)=('Section B'!C119+'Section B'!C134)</f>
        <v>1</v>
      </c>
      <c r="F135" s="16"/>
    </row>
    <row r="136" spans="2:6" ht="6" customHeight="1" x14ac:dyDescent="0.25">
      <c r="B136" s="22"/>
      <c r="C136" s="494"/>
      <c r="D136" s="24"/>
      <c r="E136" s="15"/>
      <c r="F136" s="16"/>
    </row>
    <row r="137" spans="2:6" ht="33" customHeight="1" x14ac:dyDescent="0.25">
      <c r="B137" s="22">
        <v>64</v>
      </c>
      <c r="C137" s="55" t="s">
        <v>735</v>
      </c>
      <c r="D137" s="19"/>
      <c r="E137" s="26" t="b">
        <f>('Section B'!C169+'Section B'!C184+'Section B'!C199+'Section B'!C214)&gt;='Section B'!C69</f>
        <v>1</v>
      </c>
      <c r="F137" s="16"/>
    </row>
    <row r="138" spans="2:6" ht="6" customHeight="1" x14ac:dyDescent="0.25">
      <c r="B138" s="22"/>
      <c r="C138" s="494"/>
      <c r="D138" s="24"/>
      <c r="E138" s="15"/>
      <c r="F138" s="16"/>
    </row>
    <row r="139" spans="2:6" ht="33" customHeight="1" x14ac:dyDescent="0.25">
      <c r="B139" s="22">
        <v>65</v>
      </c>
      <c r="C139" s="55" t="s">
        <v>736</v>
      </c>
      <c r="D139" s="19"/>
      <c r="E139" s="26" t="b">
        <f>IF('Section B'!C69=0,IF(AND('Section B'!C169=0,'Section B'!C184=0,'Section B'!C199=0,'Section B'!C214=0),TRUE,FALSE),TRUE)</f>
        <v>1</v>
      </c>
      <c r="F139" s="16"/>
    </row>
    <row r="140" spans="2:6" ht="6" customHeight="1" x14ac:dyDescent="0.25">
      <c r="B140" s="22"/>
      <c r="C140" s="494"/>
      <c r="D140" s="24"/>
      <c r="E140" s="15"/>
      <c r="F140" s="16"/>
    </row>
    <row r="141" spans="2:6" ht="33" customHeight="1" x14ac:dyDescent="0.25">
      <c r="B141" s="22">
        <v>66</v>
      </c>
      <c r="C141" s="55" t="s">
        <v>847</v>
      </c>
      <c r="D141" s="19"/>
      <c r="E141" s="26" t="b">
        <f>'Section B'!C69&gt;='Section B'!C169</f>
        <v>1</v>
      </c>
      <c r="F141" s="16"/>
    </row>
    <row r="142" spans="2:6" ht="6" customHeight="1" x14ac:dyDescent="0.25">
      <c r="B142" s="22"/>
      <c r="C142" s="494"/>
      <c r="D142" s="24"/>
      <c r="E142" s="15"/>
      <c r="F142" s="16"/>
    </row>
    <row r="143" spans="2:6" ht="33" customHeight="1" x14ac:dyDescent="0.25">
      <c r="B143" s="22">
        <v>67</v>
      </c>
      <c r="C143" s="55" t="s">
        <v>848</v>
      </c>
      <c r="D143" s="19"/>
      <c r="E143" s="26" t="b">
        <f>'Section B'!C69&gt;='Section B'!C184</f>
        <v>1</v>
      </c>
      <c r="F143" s="16"/>
    </row>
    <row r="144" spans="2:6" ht="6" customHeight="1" x14ac:dyDescent="0.25">
      <c r="B144" s="22"/>
      <c r="C144" s="494"/>
      <c r="D144" s="24"/>
      <c r="E144" s="15"/>
      <c r="F144" s="16"/>
    </row>
    <row r="145" spans="2:6" ht="33" customHeight="1" x14ac:dyDescent="0.25">
      <c r="B145" s="22">
        <v>68</v>
      </c>
      <c r="C145" s="55" t="s">
        <v>849</v>
      </c>
      <c r="D145" s="19"/>
      <c r="E145" s="26" t="b">
        <f>'Section B'!C69&gt;='Section B'!C199</f>
        <v>1</v>
      </c>
      <c r="F145" s="16"/>
    </row>
    <row r="146" spans="2:6" ht="6" customHeight="1" x14ac:dyDescent="0.25">
      <c r="B146" s="22"/>
      <c r="C146" s="494"/>
      <c r="D146" s="24"/>
      <c r="E146" s="15"/>
      <c r="F146" s="16"/>
    </row>
    <row r="147" spans="2:6" ht="33" customHeight="1" x14ac:dyDescent="0.25">
      <c r="B147" s="22">
        <v>69</v>
      </c>
      <c r="C147" s="55" t="s">
        <v>850</v>
      </c>
      <c r="D147" s="19"/>
      <c r="E147" s="26" t="b">
        <f>'Section B'!C69&gt;='Section B'!C214</f>
        <v>1</v>
      </c>
      <c r="F147" s="16"/>
    </row>
    <row r="148" spans="2:6" ht="6" customHeight="1" x14ac:dyDescent="0.25">
      <c r="B148" s="22"/>
      <c r="C148" s="494"/>
      <c r="D148" s="24"/>
      <c r="E148" s="15"/>
      <c r="F148" s="16"/>
    </row>
    <row r="149" spans="2:6" ht="33" customHeight="1" x14ac:dyDescent="0.25">
      <c r="B149" s="22">
        <v>70</v>
      </c>
      <c r="C149" s="55" t="s">
        <v>737</v>
      </c>
      <c r="D149" s="19"/>
      <c r="E149" s="26" t="b">
        <f>('Section B'!C72+'Section B'!C87+'Section B'!C102)=('Section B'!C122+'Section B'!C137)</f>
        <v>1</v>
      </c>
      <c r="F149" s="16"/>
    </row>
    <row r="150" spans="2:6" ht="6" customHeight="1" x14ac:dyDescent="0.25">
      <c r="B150" s="22"/>
      <c r="C150" s="494"/>
      <c r="D150" s="24"/>
      <c r="E150" s="15"/>
      <c r="F150" s="16"/>
    </row>
    <row r="151" spans="2:6" ht="33" customHeight="1" x14ac:dyDescent="0.25">
      <c r="B151" s="22">
        <v>71</v>
      </c>
      <c r="C151" s="55" t="s">
        <v>738</v>
      </c>
      <c r="D151" s="19"/>
      <c r="E151" s="26" t="b">
        <f>('Section B'!C217+'Section B'!C202+'Section B'!C187+'Section B'!C172)&gt;='Section B'!C72</f>
        <v>1</v>
      </c>
      <c r="F151" s="16"/>
    </row>
    <row r="152" spans="2:6" ht="6" customHeight="1" x14ac:dyDescent="0.25">
      <c r="B152" s="22"/>
      <c r="C152" s="494"/>
      <c r="D152" s="24"/>
      <c r="E152" s="15"/>
      <c r="F152" s="16"/>
    </row>
    <row r="153" spans="2:6" ht="33" customHeight="1" x14ac:dyDescent="0.25">
      <c r="B153" s="22">
        <v>72</v>
      </c>
      <c r="C153" s="55" t="s">
        <v>739</v>
      </c>
      <c r="D153" s="19"/>
      <c r="E153" s="26" t="b">
        <f>IF('Section B'!C72=0,IF(AND('Section B'!C172=0,'Section B'!C187=0,'Section B'!C202=0,'Section B'!C217=0),TRUE,FALSE),TRUE)</f>
        <v>1</v>
      </c>
      <c r="F153" s="16"/>
    </row>
    <row r="154" spans="2:6" ht="6" customHeight="1" x14ac:dyDescent="0.25">
      <c r="B154" s="22"/>
      <c r="C154" s="494"/>
      <c r="D154" s="24"/>
      <c r="E154" s="15"/>
      <c r="F154" s="16"/>
    </row>
    <row r="155" spans="2:6" ht="33" customHeight="1" x14ac:dyDescent="0.25">
      <c r="B155" s="22">
        <v>73</v>
      </c>
      <c r="C155" s="55" t="s">
        <v>851</v>
      </c>
      <c r="D155" s="19"/>
      <c r="E155" s="26" t="b">
        <f>'Section B'!C72&gt;='Section B'!C172</f>
        <v>1</v>
      </c>
      <c r="F155" s="16"/>
    </row>
    <row r="156" spans="2:6" ht="6" customHeight="1" x14ac:dyDescent="0.25">
      <c r="B156" s="22"/>
      <c r="C156" s="494"/>
      <c r="D156" s="24"/>
      <c r="E156" s="15"/>
      <c r="F156" s="16"/>
    </row>
    <row r="157" spans="2:6" ht="33" customHeight="1" x14ac:dyDescent="0.25">
      <c r="B157" s="22">
        <v>74</v>
      </c>
      <c r="C157" s="55" t="s">
        <v>852</v>
      </c>
      <c r="D157" s="19"/>
      <c r="E157" s="26" t="b">
        <f>'Section B'!C72&gt;='Section B'!C187</f>
        <v>1</v>
      </c>
      <c r="F157" s="16"/>
    </row>
    <row r="158" spans="2:6" ht="6" customHeight="1" x14ac:dyDescent="0.25">
      <c r="B158" s="22"/>
      <c r="C158" s="494"/>
      <c r="D158" s="24"/>
      <c r="E158" s="15"/>
      <c r="F158" s="16"/>
    </row>
    <row r="159" spans="2:6" ht="33" customHeight="1" x14ac:dyDescent="0.25">
      <c r="B159" s="22">
        <v>75</v>
      </c>
      <c r="C159" s="55" t="s">
        <v>853</v>
      </c>
      <c r="D159" s="19"/>
      <c r="E159" s="26" t="b">
        <f>'Section B'!C72&gt;='Section B'!C202</f>
        <v>1</v>
      </c>
      <c r="F159" s="16"/>
    </row>
    <row r="160" spans="2:6" ht="6" customHeight="1" x14ac:dyDescent="0.25">
      <c r="B160" s="22"/>
      <c r="C160" s="494"/>
      <c r="D160" s="24"/>
      <c r="E160" s="15"/>
      <c r="F160" s="16"/>
    </row>
    <row r="161" spans="2:6" ht="33" customHeight="1" x14ac:dyDescent="0.25">
      <c r="B161" s="22">
        <v>76</v>
      </c>
      <c r="C161" s="55" t="s">
        <v>854</v>
      </c>
      <c r="D161" s="19"/>
      <c r="E161" s="26" t="b">
        <f>'Section B'!C72&gt;='Section B'!C217</f>
        <v>1</v>
      </c>
      <c r="F161" s="16"/>
    </row>
    <row r="162" spans="2:6" ht="6" customHeight="1" x14ac:dyDescent="0.25">
      <c r="B162" s="22"/>
      <c r="C162" s="494"/>
      <c r="D162" s="24"/>
      <c r="E162" s="15"/>
      <c r="F162" s="16"/>
    </row>
    <row r="163" spans="2:6" ht="33" customHeight="1" x14ac:dyDescent="0.25">
      <c r="B163" s="22">
        <v>77</v>
      </c>
      <c r="C163" s="55" t="s">
        <v>808</v>
      </c>
      <c r="D163" s="19"/>
      <c r="E163" s="26" t="b">
        <f>('Section B'!C69+'Section B'!C84+'Section B'!C99)&gt;='Section B'!C231</f>
        <v>1</v>
      </c>
      <c r="F163" s="16"/>
    </row>
    <row r="164" spans="2:6" ht="6" customHeight="1" x14ac:dyDescent="0.25">
      <c r="B164" s="22"/>
      <c r="C164" s="494"/>
      <c r="D164" s="24"/>
      <c r="E164" s="15"/>
      <c r="F164" s="16"/>
    </row>
    <row r="165" spans="2:6" ht="33" customHeight="1" x14ac:dyDescent="0.25">
      <c r="B165" s="22">
        <v>78</v>
      </c>
      <c r="C165" s="55" t="s">
        <v>809</v>
      </c>
      <c r="D165" s="19"/>
      <c r="E165" s="26" t="b">
        <f>('Section B'!C69+'Section B'!C84+'Section B'!C99)&gt;='Section B'!C245</f>
        <v>1</v>
      </c>
      <c r="F165" s="16"/>
    </row>
    <row r="166" spans="2:6" ht="6" customHeight="1" x14ac:dyDescent="0.25">
      <c r="B166" s="22"/>
      <c r="C166" s="494"/>
      <c r="D166" s="24"/>
      <c r="E166" s="15"/>
      <c r="F166" s="16"/>
    </row>
    <row r="167" spans="2:6" ht="33" customHeight="1" x14ac:dyDescent="0.25">
      <c r="B167" s="22">
        <v>79</v>
      </c>
      <c r="C167" s="55" t="s">
        <v>810</v>
      </c>
      <c r="D167" s="19"/>
      <c r="E167" s="26" t="b">
        <f>('Section B'!C69+'Section B'!C84+'Section B'!C99)&gt;='Section B'!C260</f>
        <v>1</v>
      </c>
      <c r="F167" s="16"/>
    </row>
    <row r="168" spans="2:6" ht="6" customHeight="1" x14ac:dyDescent="0.25">
      <c r="B168" s="22"/>
      <c r="C168" s="494"/>
      <c r="D168" s="24"/>
      <c r="E168" s="15"/>
      <c r="F168" s="16"/>
    </row>
    <row r="169" spans="2:6" ht="33" customHeight="1" x14ac:dyDescent="0.25">
      <c r="B169" s="22">
        <v>80</v>
      </c>
      <c r="C169" s="55" t="s">
        <v>811</v>
      </c>
      <c r="D169" s="19"/>
      <c r="E169" s="26" t="b">
        <f>('Section B'!C69+'Section B'!C84+'Section B'!C99)&gt;='Section B'!C275</f>
        <v>1</v>
      </c>
      <c r="F169" s="16"/>
    </row>
    <row r="170" spans="2:6" ht="6" customHeight="1" x14ac:dyDescent="0.25">
      <c r="B170" s="22"/>
      <c r="C170" s="494"/>
      <c r="D170" s="24"/>
      <c r="E170" s="15"/>
      <c r="F170" s="16"/>
    </row>
    <row r="171" spans="2:6" ht="33" customHeight="1" x14ac:dyDescent="0.25">
      <c r="B171" s="22">
        <v>81</v>
      </c>
      <c r="C171" s="55" t="s">
        <v>812</v>
      </c>
      <c r="D171" s="19"/>
      <c r="E171" s="26" t="b">
        <f>('Section B'!C69+'Section B'!C84+'Section B'!C99)&gt;='Section B'!C289</f>
        <v>1</v>
      </c>
      <c r="F171" s="16"/>
    </row>
    <row r="172" spans="2:6" ht="6" customHeight="1" x14ac:dyDescent="0.25">
      <c r="B172" s="22"/>
      <c r="C172" s="494"/>
      <c r="D172" s="24"/>
      <c r="E172" s="15"/>
      <c r="F172" s="16"/>
    </row>
    <row r="173" spans="2:6" ht="33" customHeight="1" x14ac:dyDescent="0.25">
      <c r="B173" s="22">
        <v>82</v>
      </c>
      <c r="C173" s="55" t="s">
        <v>813</v>
      </c>
      <c r="D173" s="19"/>
      <c r="E173" s="26" t="b">
        <f>('Section B'!C69+'Section B'!C84+'Section B'!C99)&gt;='Section B'!C304</f>
        <v>1</v>
      </c>
      <c r="F173" s="16"/>
    </row>
    <row r="174" spans="2:6" ht="6" customHeight="1" x14ac:dyDescent="0.25">
      <c r="B174" s="22"/>
      <c r="C174" s="494"/>
      <c r="D174" s="24"/>
      <c r="E174" s="15"/>
      <c r="F174" s="16"/>
    </row>
    <row r="175" spans="2:6" ht="33" customHeight="1" x14ac:dyDescent="0.25">
      <c r="B175" s="22">
        <v>83</v>
      </c>
      <c r="C175" s="55" t="s">
        <v>814</v>
      </c>
      <c r="D175" s="19"/>
      <c r="E175" s="26" t="b">
        <f>('Section B'!C69+'Section B'!C84+'Section B'!C99)&gt;='Section B'!C319</f>
        <v>1</v>
      </c>
      <c r="F175" s="16"/>
    </row>
    <row r="176" spans="2:6" ht="6" customHeight="1" x14ac:dyDescent="0.25">
      <c r="B176" s="22"/>
      <c r="C176" s="494"/>
      <c r="D176" s="24"/>
      <c r="E176" s="15"/>
      <c r="F176" s="16"/>
    </row>
    <row r="177" spans="2:6" ht="33" customHeight="1" x14ac:dyDescent="0.25">
      <c r="B177" s="22">
        <v>84</v>
      </c>
      <c r="C177" s="55" t="s">
        <v>740</v>
      </c>
      <c r="D177" s="19"/>
      <c r="E177" s="26" t="b">
        <f>('Section B'!C69+'Section B'!C84+'Section B'!C99)&gt;='Section B'!C333</f>
        <v>1</v>
      </c>
      <c r="F177" s="16"/>
    </row>
    <row r="178" spans="2:6" ht="6" customHeight="1" x14ac:dyDescent="0.25">
      <c r="C178" s="494"/>
      <c r="D178" s="24"/>
      <c r="E178" s="15"/>
      <c r="F178" s="16"/>
    </row>
    <row r="179" spans="2:6" ht="33" customHeight="1" x14ac:dyDescent="0.25">
      <c r="B179" s="22">
        <v>85</v>
      </c>
      <c r="C179" s="55" t="s">
        <v>1536</v>
      </c>
      <c r="D179" s="19"/>
      <c r="E179" s="26" t="b">
        <f>('Section B'!C69+'Section B'!C84+'Section B'!C99)&gt;='Section B'!C361</f>
        <v>1</v>
      </c>
      <c r="F179" s="16"/>
    </row>
    <row r="180" spans="2:6" ht="6" customHeight="1" x14ac:dyDescent="0.25">
      <c r="B180" s="22"/>
      <c r="C180" s="494"/>
      <c r="D180" s="24"/>
      <c r="E180" s="15"/>
      <c r="F180" s="16"/>
    </row>
    <row r="181" spans="2:6" ht="33" customHeight="1" x14ac:dyDescent="0.25">
      <c r="B181" s="22">
        <v>86</v>
      </c>
      <c r="C181" s="55" t="s">
        <v>815</v>
      </c>
      <c r="D181" s="19"/>
      <c r="E181" s="26" t="b">
        <f>('Section B'!C69+'Section B'!C84+'Section B'!C99)&gt;='Section B'!C375</f>
        <v>1</v>
      </c>
      <c r="F181" s="16"/>
    </row>
    <row r="182" spans="2:6" ht="6" customHeight="1" x14ac:dyDescent="0.25">
      <c r="B182" s="22"/>
      <c r="C182" s="494"/>
      <c r="D182" s="24"/>
      <c r="E182" s="15"/>
      <c r="F182" s="16"/>
    </row>
    <row r="183" spans="2:6" ht="33" customHeight="1" x14ac:dyDescent="0.25">
      <c r="B183" s="22">
        <v>87</v>
      </c>
      <c r="C183" s="55" t="s">
        <v>741</v>
      </c>
      <c r="D183" s="19"/>
      <c r="E183" s="26" t="b">
        <f>('Section B'!C69+'Section B'!C84+'Section B'!C99)&gt;='Section B'!C395</f>
        <v>1</v>
      </c>
      <c r="F183" s="16"/>
    </row>
    <row r="184" spans="2:6" ht="6" customHeight="1" x14ac:dyDescent="0.25">
      <c r="B184" s="22"/>
      <c r="C184" s="494"/>
      <c r="D184" s="24"/>
      <c r="E184" s="15"/>
      <c r="F184" s="16"/>
    </row>
    <row r="185" spans="2:6" ht="33" customHeight="1" x14ac:dyDescent="0.25">
      <c r="B185" s="22">
        <v>88</v>
      </c>
      <c r="C185" s="55" t="s">
        <v>816</v>
      </c>
      <c r="D185" s="19"/>
      <c r="E185" s="26" t="b">
        <f>('Section B'!C72+'Section B'!C87+'Section B'!C102)&gt;='Section B'!C234</f>
        <v>1</v>
      </c>
      <c r="F185" s="16"/>
    </row>
    <row r="186" spans="2:6" ht="6" customHeight="1" x14ac:dyDescent="0.25">
      <c r="B186" s="22"/>
      <c r="C186" s="494"/>
      <c r="D186" s="24"/>
      <c r="E186" s="15"/>
      <c r="F186" s="16"/>
    </row>
    <row r="187" spans="2:6" ht="33" customHeight="1" x14ac:dyDescent="0.25">
      <c r="B187" s="22">
        <v>89</v>
      </c>
      <c r="C187" s="55" t="s">
        <v>817</v>
      </c>
      <c r="D187" s="19"/>
      <c r="E187" s="26" t="b">
        <f>('Section B'!C72+'Section B'!C87+'Section B'!C102)&gt;='Section B'!C248</f>
        <v>1</v>
      </c>
      <c r="F187" s="16"/>
    </row>
    <row r="188" spans="2:6" ht="6" customHeight="1" x14ac:dyDescent="0.25">
      <c r="B188" s="22"/>
      <c r="C188" s="494"/>
      <c r="D188" s="24"/>
      <c r="E188" s="15"/>
      <c r="F188" s="16"/>
    </row>
    <row r="189" spans="2:6" ht="33" customHeight="1" x14ac:dyDescent="0.25">
      <c r="B189" s="22">
        <v>90</v>
      </c>
      <c r="C189" s="55" t="s">
        <v>818</v>
      </c>
      <c r="D189" s="19"/>
      <c r="E189" s="26" t="b">
        <f>('Section B'!C72+'Section B'!C87+'Section B'!C102)&gt;='Section B'!C263</f>
        <v>1</v>
      </c>
      <c r="F189" s="16"/>
    </row>
    <row r="190" spans="2:6" ht="6" customHeight="1" x14ac:dyDescent="0.25">
      <c r="B190" s="22"/>
      <c r="C190" s="494"/>
      <c r="D190" s="24"/>
      <c r="E190" s="15"/>
      <c r="F190" s="16"/>
    </row>
    <row r="191" spans="2:6" ht="33" customHeight="1" x14ac:dyDescent="0.25">
      <c r="B191" s="22">
        <v>91</v>
      </c>
      <c r="C191" s="55" t="s">
        <v>819</v>
      </c>
      <c r="D191" s="19"/>
      <c r="E191" s="26" t="b">
        <f>('Section B'!C72+'Section B'!C87+'Section B'!C102)&gt;='Section B'!C278</f>
        <v>1</v>
      </c>
      <c r="F191" s="16"/>
    </row>
    <row r="192" spans="2:6" ht="6" customHeight="1" x14ac:dyDescent="0.25">
      <c r="B192" s="22"/>
      <c r="C192" s="494"/>
      <c r="D192" s="24"/>
      <c r="E192" s="15"/>
      <c r="F192" s="16"/>
    </row>
    <row r="193" spans="2:6" ht="33" customHeight="1" x14ac:dyDescent="0.25">
      <c r="B193" s="22">
        <v>92</v>
      </c>
      <c r="C193" s="55" t="s">
        <v>820</v>
      </c>
      <c r="D193" s="19"/>
      <c r="E193" s="26" t="b">
        <f>('Section B'!C72+'Section B'!C87+'Section B'!C102)&gt;='Section B'!C292</f>
        <v>1</v>
      </c>
      <c r="F193" s="16"/>
    </row>
    <row r="194" spans="2:6" ht="6" customHeight="1" x14ac:dyDescent="0.25">
      <c r="B194" s="22"/>
      <c r="C194" s="494"/>
      <c r="D194" s="24"/>
      <c r="E194" s="15"/>
      <c r="F194" s="16"/>
    </row>
    <row r="195" spans="2:6" ht="33" customHeight="1" x14ac:dyDescent="0.25">
      <c r="B195" s="22">
        <v>93</v>
      </c>
      <c r="C195" s="55" t="s">
        <v>821</v>
      </c>
      <c r="D195" s="19"/>
      <c r="E195" s="26" t="b">
        <f>('Section B'!C72+'Section B'!C87+'Section B'!C102)&gt;='Section B'!C307</f>
        <v>1</v>
      </c>
      <c r="F195" s="16"/>
    </row>
    <row r="196" spans="2:6" ht="6" customHeight="1" x14ac:dyDescent="0.25">
      <c r="B196" s="22"/>
      <c r="C196" s="494"/>
      <c r="D196" s="24"/>
      <c r="E196" s="15"/>
      <c r="F196" s="16"/>
    </row>
    <row r="197" spans="2:6" ht="33" customHeight="1" x14ac:dyDescent="0.25">
      <c r="B197" s="22">
        <v>94</v>
      </c>
      <c r="C197" s="55" t="s">
        <v>822</v>
      </c>
      <c r="D197" s="19"/>
      <c r="E197" s="26" t="b">
        <f>('Section B'!C72+'Section B'!C87+'Section B'!C102)&gt;='Section B'!C322</f>
        <v>1</v>
      </c>
      <c r="F197" s="16"/>
    </row>
    <row r="198" spans="2:6" ht="6" customHeight="1" x14ac:dyDescent="0.25">
      <c r="B198" s="22"/>
      <c r="C198" s="494"/>
      <c r="D198" s="24"/>
      <c r="E198" s="15"/>
      <c r="F198" s="16"/>
    </row>
    <row r="199" spans="2:6" ht="33" customHeight="1" x14ac:dyDescent="0.25">
      <c r="B199" s="22">
        <v>95</v>
      </c>
      <c r="C199" s="55" t="s">
        <v>823</v>
      </c>
      <c r="D199" s="19"/>
      <c r="E199" s="26" t="b">
        <f>('Section B'!C72+'Section B'!C87+'Section B'!C102)&gt;='Section B'!C336</f>
        <v>1</v>
      </c>
      <c r="F199" s="16"/>
    </row>
    <row r="200" spans="2:6" ht="6" customHeight="1" x14ac:dyDescent="0.25">
      <c r="B200" s="22"/>
      <c r="C200" s="494"/>
      <c r="D200" s="24"/>
      <c r="E200" s="15"/>
      <c r="F200" s="16"/>
    </row>
    <row r="201" spans="2:6" ht="33" customHeight="1" x14ac:dyDescent="0.25">
      <c r="B201" s="22">
        <v>96</v>
      </c>
      <c r="C201" s="55" t="s">
        <v>1537</v>
      </c>
      <c r="D201" s="19"/>
      <c r="E201" s="26" t="b">
        <f>('Section B'!C72+'Section B'!C87+'Section B'!C102)&gt;='Section B'!C364</f>
        <v>1</v>
      </c>
      <c r="F201" s="16"/>
    </row>
    <row r="202" spans="2:6" ht="6" customHeight="1" x14ac:dyDescent="0.25">
      <c r="B202" s="22"/>
      <c r="C202" s="494"/>
      <c r="D202" s="24"/>
      <c r="E202" s="15"/>
      <c r="F202" s="16"/>
    </row>
    <row r="203" spans="2:6" ht="33" customHeight="1" x14ac:dyDescent="0.25">
      <c r="B203" s="22">
        <v>97</v>
      </c>
      <c r="C203" s="55" t="s">
        <v>824</v>
      </c>
      <c r="D203" s="19"/>
      <c r="E203" s="26" t="b">
        <f>('Section B'!C72+'Section B'!C87+'Section B'!C102)&gt;='Section B'!C378</f>
        <v>1</v>
      </c>
      <c r="F203" s="16"/>
    </row>
    <row r="204" spans="2:6" ht="6" customHeight="1" x14ac:dyDescent="0.25">
      <c r="B204" s="22"/>
      <c r="C204" s="494"/>
      <c r="D204" s="24"/>
      <c r="E204" s="15"/>
      <c r="F204" s="16"/>
    </row>
    <row r="205" spans="2:6" ht="33" customHeight="1" x14ac:dyDescent="0.25">
      <c r="B205" s="22">
        <v>98</v>
      </c>
      <c r="C205" s="55" t="s">
        <v>742</v>
      </c>
      <c r="D205" s="19"/>
      <c r="E205" s="26" t="b">
        <f>('Section B'!C72+'Section B'!C87+'Section B'!C102)&gt;='Section B'!C398</f>
        <v>1</v>
      </c>
      <c r="F205" s="16"/>
    </row>
    <row r="206" spans="2:6" ht="6" customHeight="1" x14ac:dyDescent="0.25">
      <c r="B206" s="22"/>
      <c r="C206" s="494"/>
      <c r="D206" s="24"/>
      <c r="E206" s="15"/>
      <c r="F206" s="16"/>
    </row>
    <row r="207" spans="2:6" ht="33" customHeight="1" x14ac:dyDescent="0.25">
      <c r="B207" s="555">
        <v>99</v>
      </c>
      <c r="C207" s="556" t="s">
        <v>1520</v>
      </c>
      <c r="D207" s="19"/>
      <c r="E207" s="26" t="b">
        <f>'Section B'!K18='Section B'!K418+'Section B'!K420+'Section B'!K424+'Section B'!K428</f>
        <v>1</v>
      </c>
      <c r="F207" s="16"/>
    </row>
    <row r="208" spans="2:6" ht="6" customHeight="1" x14ac:dyDescent="0.25">
      <c r="B208" s="22"/>
      <c r="C208" s="494"/>
      <c r="D208" s="24"/>
      <c r="E208" s="15"/>
      <c r="F208" s="16"/>
    </row>
    <row r="209" spans="2:6" ht="33" customHeight="1" x14ac:dyDescent="0.25">
      <c r="B209" s="555">
        <v>100</v>
      </c>
      <c r="C209" s="556" t="s">
        <v>1521</v>
      </c>
      <c r="D209" s="19"/>
      <c r="E209" s="26" t="b">
        <f>IF(OR(AND('Section B'!K420&gt;0,'Section B'!K422&gt;0),AND('Section B'!K420=0,'Section B'!K422=0)),TRUE,FALSE)</f>
        <v>1</v>
      </c>
      <c r="F209" s="16"/>
    </row>
    <row r="210" spans="2:6" ht="6" customHeight="1" x14ac:dyDescent="0.25">
      <c r="B210" s="22"/>
      <c r="C210" s="494"/>
      <c r="D210" s="24"/>
      <c r="E210" s="15"/>
      <c r="F210" s="16"/>
    </row>
    <row r="211" spans="2:6" ht="33" customHeight="1" x14ac:dyDescent="0.25">
      <c r="B211" s="555">
        <v>101</v>
      </c>
      <c r="C211" s="556" t="s">
        <v>1522</v>
      </c>
      <c r="D211" s="19"/>
      <c r="E211" s="26" t="b">
        <f>IF(OR(AND('Section B'!K424&gt;0,'Section B'!K426&gt;0),AND('Section B'!K424=0,'Section B'!K426=0)),TRUE,FALSE)</f>
        <v>1</v>
      </c>
      <c r="F211" s="16"/>
    </row>
    <row r="212" spans="2:6" x14ac:dyDescent="0.25">
      <c r="B212" s="25"/>
      <c r="C212" s="495"/>
      <c r="D212" s="24"/>
      <c r="E212" s="15"/>
      <c r="F212" s="16"/>
    </row>
    <row r="213" spans="2:6" ht="24.95" customHeight="1" x14ac:dyDescent="0.25">
      <c r="B213" s="278"/>
      <c r="C213" s="493" t="s">
        <v>484</v>
      </c>
      <c r="D213" s="19"/>
      <c r="E213" s="15"/>
      <c r="F213" s="16"/>
    </row>
    <row r="214" spans="2:6" ht="6" customHeight="1" x14ac:dyDescent="0.25">
      <c r="B214" s="22"/>
      <c r="C214" s="57"/>
      <c r="D214" s="28"/>
      <c r="E214" s="15"/>
      <c r="F214" s="16"/>
    </row>
    <row r="215" spans="2:6" ht="33" customHeight="1" x14ac:dyDescent="0.25">
      <c r="B215" s="22">
        <v>1</v>
      </c>
      <c r="C215" s="57" t="s">
        <v>800</v>
      </c>
      <c r="D215" s="29"/>
      <c r="E215" s="26" t="b">
        <f>'Section  C1'!J21+'Section  C1'!J20+'Section  C1'!J18+'Section  C1'!J16='Section  C1'!F8</f>
        <v>1</v>
      </c>
      <c r="F215" s="16"/>
    </row>
    <row r="216" spans="2:6" ht="6" customHeight="1" x14ac:dyDescent="0.25">
      <c r="B216" s="22"/>
      <c r="C216" s="496"/>
      <c r="D216" s="28"/>
      <c r="E216" s="15"/>
      <c r="F216" s="16"/>
    </row>
    <row r="217" spans="2:6" ht="33" customHeight="1" x14ac:dyDescent="0.25">
      <c r="B217" s="22">
        <v>2</v>
      </c>
      <c r="C217" s="57" t="s">
        <v>894</v>
      </c>
      <c r="D217" s="29"/>
      <c r="E217" s="26" t="b">
        <f>'Section  C1'!C23&lt;='Section  C1'!F8</f>
        <v>1</v>
      </c>
      <c r="F217" s="16"/>
    </row>
    <row r="218" spans="2:6" ht="6" customHeight="1" x14ac:dyDescent="0.25">
      <c r="B218" s="22"/>
      <c r="C218" s="57"/>
      <c r="D218" s="28"/>
      <c r="E218" s="15"/>
      <c r="F218" s="16"/>
    </row>
    <row r="219" spans="2:6" ht="33" customHeight="1" x14ac:dyDescent="0.25">
      <c r="B219" s="22">
        <v>3</v>
      </c>
      <c r="C219" s="57" t="s">
        <v>583</v>
      </c>
      <c r="D219" s="29"/>
      <c r="E219" s="26" t="b">
        <f>'Section  C1'!C26&lt;='Section  C1'!F8</f>
        <v>1</v>
      </c>
      <c r="F219" s="16"/>
    </row>
    <row r="220" spans="2:6" ht="6" customHeight="1" x14ac:dyDescent="0.25">
      <c r="B220" s="22"/>
      <c r="C220" s="496"/>
      <c r="D220" s="28"/>
      <c r="E220" s="15"/>
      <c r="F220" s="16"/>
    </row>
    <row r="221" spans="2:6" ht="33" customHeight="1" x14ac:dyDescent="0.25">
      <c r="B221" s="22">
        <v>4</v>
      </c>
      <c r="C221" s="57" t="s">
        <v>584</v>
      </c>
      <c r="D221" s="29"/>
      <c r="E221" s="26" t="b">
        <f>'Section  C1'!C29&lt;='Section  C1'!F8</f>
        <v>1</v>
      </c>
      <c r="F221" s="16"/>
    </row>
    <row r="222" spans="2:6" ht="6" customHeight="1" x14ac:dyDescent="0.25">
      <c r="B222" s="22"/>
      <c r="C222" s="57"/>
      <c r="D222" s="28"/>
      <c r="E222" s="15"/>
      <c r="F222" s="16"/>
    </row>
    <row r="223" spans="2:6" ht="33" customHeight="1" x14ac:dyDescent="0.25">
      <c r="B223" s="22">
        <v>5</v>
      </c>
      <c r="C223" s="57" t="s">
        <v>801</v>
      </c>
      <c r="D223" s="29"/>
      <c r="E223" s="26" t="b">
        <f>'Section  C1'!J60+'Section  C1'!J62+'Section  C1'!J64+'Section  C1'!J65='Section  C1'!F55</f>
        <v>1</v>
      </c>
      <c r="F223" s="16"/>
    </row>
    <row r="224" spans="2:6" x14ac:dyDescent="0.25">
      <c r="B224" s="25"/>
      <c r="C224" s="497"/>
      <c r="D224" s="28"/>
      <c r="E224" s="15"/>
      <c r="F224" s="16"/>
    </row>
    <row r="225" spans="2:6" ht="24.95" customHeight="1" x14ac:dyDescent="0.25">
      <c r="B225" s="278"/>
      <c r="C225" s="493" t="s">
        <v>546</v>
      </c>
      <c r="D225" s="19"/>
      <c r="E225" s="15"/>
      <c r="F225" s="16"/>
    </row>
    <row r="226" spans="2:6" ht="6" customHeight="1" x14ac:dyDescent="0.25">
      <c r="B226" s="25"/>
      <c r="C226" s="497"/>
      <c r="D226" s="28"/>
      <c r="E226" s="15"/>
      <c r="F226" s="16"/>
    </row>
    <row r="227" spans="2:6" ht="33" customHeight="1" x14ac:dyDescent="0.25">
      <c r="B227" s="22">
        <v>1</v>
      </c>
      <c r="C227" s="55" t="s">
        <v>828</v>
      </c>
      <c r="D227" s="29"/>
      <c r="E227" s="26" t="b">
        <f>'Section C2'!C14&lt;='Section C2'!E8</f>
        <v>1</v>
      </c>
      <c r="F227" s="16"/>
    </row>
    <row r="228" spans="2:6" ht="6" customHeight="1" x14ac:dyDescent="0.25">
      <c r="B228" s="22"/>
      <c r="C228" s="498"/>
      <c r="D228" s="28"/>
      <c r="E228" s="15"/>
      <c r="F228" s="16"/>
    </row>
    <row r="229" spans="2:6" ht="33" customHeight="1" x14ac:dyDescent="0.25">
      <c r="B229" s="22">
        <v>2</v>
      </c>
      <c r="C229" s="55" t="s">
        <v>895</v>
      </c>
      <c r="D229" s="29"/>
      <c r="E229" s="26" t="b">
        <f>'Section C2'!C18&lt;='Section C2'!E8</f>
        <v>1</v>
      </c>
      <c r="F229" s="16"/>
    </row>
    <row r="230" spans="2:6" ht="6" customHeight="1" x14ac:dyDescent="0.25">
      <c r="B230" s="22"/>
      <c r="C230" s="498"/>
      <c r="D230" s="28"/>
      <c r="E230" s="15"/>
      <c r="F230" s="16"/>
    </row>
    <row r="231" spans="2:6" ht="33" customHeight="1" x14ac:dyDescent="0.25">
      <c r="B231" s="22">
        <v>3</v>
      </c>
      <c r="C231" s="55" t="s">
        <v>829</v>
      </c>
      <c r="D231" s="29"/>
      <c r="E231" s="26" t="b">
        <f>'Section C2'!C21&lt;='Section C2'!E8</f>
        <v>1</v>
      </c>
      <c r="F231" s="16"/>
    </row>
    <row r="232" spans="2:6" ht="6" customHeight="1" x14ac:dyDescent="0.25">
      <c r="B232" s="22"/>
      <c r="C232" s="498"/>
      <c r="D232" s="28"/>
      <c r="E232" s="15"/>
      <c r="F232" s="16"/>
    </row>
    <row r="233" spans="2:6" ht="33" customHeight="1" x14ac:dyDescent="0.25">
      <c r="B233" s="22">
        <v>4</v>
      </c>
      <c r="C233" s="55" t="s">
        <v>830</v>
      </c>
      <c r="D233" s="29"/>
      <c r="E233" s="26" t="b">
        <f>'Section C2'!C24&lt;='Section C2'!E8</f>
        <v>1</v>
      </c>
      <c r="F233" s="16"/>
    </row>
    <row r="234" spans="2:6" ht="33" hidden="1" customHeight="1" x14ac:dyDescent="0.25">
      <c r="B234" s="22"/>
      <c r="C234" s="55"/>
      <c r="D234" s="29"/>
      <c r="E234" s="26"/>
      <c r="F234" s="16"/>
    </row>
    <row r="235" spans="2:6" ht="33" hidden="1" customHeight="1" x14ac:dyDescent="0.25">
      <c r="B235" s="22"/>
      <c r="C235" s="55"/>
      <c r="D235" s="29"/>
      <c r="E235" s="26"/>
      <c r="F235" s="16"/>
    </row>
    <row r="236" spans="2:6" ht="33" hidden="1" customHeight="1" x14ac:dyDescent="0.25">
      <c r="B236" s="22"/>
      <c r="C236" s="55"/>
      <c r="D236" s="29"/>
      <c r="E236" s="26"/>
      <c r="F236" s="16"/>
    </row>
    <row r="237" spans="2:6" ht="33" hidden="1" customHeight="1" x14ac:dyDescent="0.25">
      <c r="B237" s="22"/>
      <c r="C237" s="55"/>
      <c r="D237" s="29"/>
      <c r="E237" s="26"/>
      <c r="F237" s="16"/>
    </row>
    <row r="238" spans="2:6" ht="33" hidden="1" customHeight="1" x14ac:dyDescent="0.25">
      <c r="B238" s="22"/>
      <c r="C238" s="55"/>
      <c r="D238" s="29"/>
      <c r="E238" s="26"/>
      <c r="F238" s="16"/>
    </row>
    <row r="239" spans="2:6" ht="33" hidden="1" customHeight="1" x14ac:dyDescent="0.25">
      <c r="B239" s="22"/>
      <c r="C239" s="55"/>
      <c r="D239" s="29"/>
      <c r="E239" s="26"/>
      <c r="F239" s="16"/>
    </row>
    <row r="240" spans="2:6" x14ac:dyDescent="0.25">
      <c r="B240" s="25"/>
      <c r="C240" s="497"/>
      <c r="D240" s="28"/>
      <c r="E240" s="15"/>
      <c r="F240" s="16"/>
    </row>
    <row r="241" spans="2:6" ht="24.95" customHeight="1" x14ac:dyDescent="0.25">
      <c r="B241" s="278"/>
      <c r="C241" s="493" t="s">
        <v>588</v>
      </c>
      <c r="D241" s="19"/>
      <c r="E241" s="15"/>
      <c r="F241" s="16"/>
    </row>
    <row r="242" spans="2:6" ht="6" customHeight="1" x14ac:dyDescent="0.25">
      <c r="B242" s="25"/>
      <c r="C242" s="497"/>
      <c r="D242" s="28"/>
      <c r="E242" s="15"/>
      <c r="F242" s="16"/>
    </row>
    <row r="243" spans="2:6" ht="33" customHeight="1" x14ac:dyDescent="0.25">
      <c r="B243" s="22">
        <v>1</v>
      </c>
      <c r="C243" s="59" t="s">
        <v>631</v>
      </c>
      <c r="D243" s="19"/>
      <c r="E243" s="26" t="b">
        <f>'Section E'!E47='Section E'!E52+'Section E'!E58</f>
        <v>1</v>
      </c>
      <c r="F243" s="16"/>
    </row>
    <row r="244" spans="2:6" ht="6" customHeight="1" x14ac:dyDescent="0.25">
      <c r="B244" s="22"/>
      <c r="C244" s="499"/>
      <c r="D244" s="28"/>
      <c r="E244" s="15"/>
      <c r="F244" s="16"/>
    </row>
    <row r="245" spans="2:6" ht="33" customHeight="1" x14ac:dyDescent="0.25">
      <c r="B245" s="22">
        <v>2</v>
      </c>
      <c r="C245" s="59" t="s">
        <v>632</v>
      </c>
      <c r="D245" s="29"/>
      <c r="E245" s="26" t="b">
        <f>'Section E'!G47='Section E'!G52+'Section E'!G58</f>
        <v>1</v>
      </c>
      <c r="F245" s="16"/>
    </row>
    <row r="246" spans="2:6" ht="6" customHeight="1" x14ac:dyDescent="0.25">
      <c r="B246" s="22"/>
      <c r="C246" s="499"/>
      <c r="D246" s="28"/>
      <c r="E246" s="15"/>
      <c r="F246" s="16"/>
    </row>
    <row r="247" spans="2:6" ht="33" customHeight="1" x14ac:dyDescent="0.25">
      <c r="B247" s="22">
        <v>3</v>
      </c>
      <c r="C247" s="59" t="s">
        <v>600</v>
      </c>
      <c r="D247" s="29"/>
      <c r="E247" s="26" t="b">
        <f>'Section E'!C74&lt;='Section E'!E52</f>
        <v>1</v>
      </c>
      <c r="F247" s="16"/>
    </row>
    <row r="248" spans="2:6" ht="6" customHeight="1" x14ac:dyDescent="0.25">
      <c r="B248" s="22"/>
      <c r="C248" s="499"/>
      <c r="D248" s="28"/>
      <c r="E248" s="15"/>
      <c r="F248" s="16"/>
    </row>
    <row r="249" spans="2:6" ht="33" customHeight="1" x14ac:dyDescent="0.25">
      <c r="B249" s="22">
        <v>4</v>
      </c>
      <c r="C249" s="59" t="s">
        <v>1130</v>
      </c>
      <c r="D249" s="29"/>
      <c r="E249" s="26" t="b">
        <f>'Section E'!E66='Section C2'!C46+'Section I'!FH104</f>
        <v>1</v>
      </c>
      <c r="F249" s="16"/>
    </row>
    <row r="250" spans="2:6" x14ac:dyDescent="0.25">
      <c r="B250" s="30"/>
      <c r="C250" s="500"/>
      <c r="D250" s="30"/>
      <c r="E250" s="15"/>
      <c r="F250" s="16"/>
    </row>
    <row r="251" spans="2:6" ht="24.95" customHeight="1" x14ac:dyDescent="0.25">
      <c r="B251" s="278"/>
      <c r="C251" s="493" t="s">
        <v>589</v>
      </c>
      <c r="D251" s="19"/>
      <c r="E251" s="15"/>
      <c r="F251" s="16"/>
    </row>
    <row r="252" spans="2:6" ht="7.5" customHeight="1" x14ac:dyDescent="0.25">
      <c r="C252" s="501"/>
      <c r="D252" s="31"/>
      <c r="E252" s="15"/>
      <c r="F252" s="16"/>
    </row>
    <row r="253" spans="2:6" ht="33" customHeight="1" x14ac:dyDescent="0.25">
      <c r="B253" s="18">
        <v>1</v>
      </c>
      <c r="C253" s="40" t="s">
        <v>590</v>
      </c>
      <c r="D253" s="32"/>
      <c r="E253" s="20" t="b">
        <f>'Section F'!C42&lt;='Section F'!C38</f>
        <v>1</v>
      </c>
      <c r="F253" s="16"/>
    </row>
    <row r="254" spans="2:6" x14ac:dyDescent="0.25">
      <c r="B254" s="30"/>
      <c r="C254" s="500"/>
      <c r="D254" s="30"/>
      <c r="E254" s="15"/>
      <c r="F254" s="16"/>
    </row>
    <row r="255" spans="2:6" ht="24.95" customHeight="1" x14ac:dyDescent="0.25">
      <c r="B255" s="278"/>
      <c r="C255" s="493" t="s">
        <v>591</v>
      </c>
      <c r="D255" s="19"/>
      <c r="E255" s="15"/>
      <c r="F255" s="16"/>
    </row>
    <row r="256" spans="2:6" ht="7.5" customHeight="1" x14ac:dyDescent="0.25">
      <c r="C256" s="501"/>
      <c r="D256" s="31"/>
      <c r="E256" s="15"/>
      <c r="F256" s="16"/>
    </row>
    <row r="257" spans="2:6" ht="33" customHeight="1" x14ac:dyDescent="0.25">
      <c r="B257" s="18">
        <v>1</v>
      </c>
      <c r="C257" s="40" t="s">
        <v>593</v>
      </c>
      <c r="D257" s="32"/>
      <c r="E257" s="20" t="b">
        <f>'Section G'!C29=('Section G'!D32+'Section G'!F32+'Section G'!H32)</f>
        <v>1</v>
      </c>
      <c r="F257" s="16"/>
    </row>
    <row r="258" spans="2:6" ht="7.5" customHeight="1" x14ac:dyDescent="0.25">
      <c r="C258" s="501"/>
      <c r="D258" s="31"/>
      <c r="E258" s="15"/>
      <c r="F258" s="16"/>
    </row>
    <row r="259" spans="2:6" ht="33" customHeight="1" x14ac:dyDescent="0.25">
      <c r="B259" s="18">
        <v>2</v>
      </c>
      <c r="C259" s="40" t="s">
        <v>592</v>
      </c>
      <c r="D259" s="32"/>
      <c r="E259" s="20" t="b">
        <f>'Section G'!D32&lt;='Section G'!C29</f>
        <v>1</v>
      </c>
      <c r="F259" s="16"/>
    </row>
    <row r="260" spans="2:6" ht="7.5" customHeight="1" x14ac:dyDescent="0.25">
      <c r="C260" s="501"/>
      <c r="D260" s="31"/>
      <c r="E260" s="15"/>
      <c r="F260" s="16"/>
    </row>
    <row r="261" spans="2:6" ht="33" customHeight="1" x14ac:dyDescent="0.25">
      <c r="B261" s="18">
        <v>3</v>
      </c>
      <c r="C261" s="40" t="s">
        <v>594</v>
      </c>
      <c r="D261" s="32"/>
      <c r="E261" s="20" t="b">
        <f>'Section G'!F32&lt;='Section G'!C29</f>
        <v>1</v>
      </c>
      <c r="F261" s="16"/>
    </row>
    <row r="262" spans="2:6" ht="7.5" customHeight="1" x14ac:dyDescent="0.25">
      <c r="C262" s="501"/>
      <c r="D262" s="31"/>
      <c r="E262" s="15"/>
      <c r="F262" s="16"/>
    </row>
    <row r="263" spans="2:6" ht="33" customHeight="1" x14ac:dyDescent="0.25">
      <c r="B263" s="18">
        <v>4</v>
      </c>
      <c r="C263" s="40" t="s">
        <v>595</v>
      </c>
      <c r="D263" s="32"/>
      <c r="E263" s="20" t="b">
        <f>'Section G'!H32&lt;='Section G'!C29</f>
        <v>1</v>
      </c>
      <c r="F263" s="16"/>
    </row>
    <row r="264" spans="2:6" ht="7.5" customHeight="1" x14ac:dyDescent="0.25">
      <c r="C264" s="501"/>
      <c r="D264" s="31"/>
      <c r="E264" s="15"/>
      <c r="F264" s="16"/>
    </row>
    <row r="265" spans="2:6" x14ac:dyDescent="0.25">
      <c r="B265" s="30"/>
      <c r="C265" s="500"/>
      <c r="D265" s="30"/>
      <c r="E265" s="15"/>
      <c r="F265" s="16"/>
    </row>
    <row r="266" spans="2:6" ht="18.75" x14ac:dyDescent="0.25">
      <c r="B266" s="278"/>
      <c r="C266" s="493" t="s">
        <v>596</v>
      </c>
      <c r="D266" s="19"/>
      <c r="E266" s="15"/>
      <c r="F266" s="16"/>
    </row>
    <row r="267" spans="2:6" ht="7.5" customHeight="1" x14ac:dyDescent="0.25">
      <c r="C267" s="501"/>
      <c r="D267" s="31"/>
      <c r="E267" s="15"/>
      <c r="F267" s="16"/>
    </row>
    <row r="268" spans="2:6" ht="33" customHeight="1" x14ac:dyDescent="0.25">
      <c r="B268" s="18">
        <v>1</v>
      </c>
      <c r="C268" s="40" t="s">
        <v>597</v>
      </c>
      <c r="D268" s="32"/>
      <c r="E268" s="20" t="b">
        <f>'Section H'!C15&lt;='Section H'!C12</f>
        <v>1</v>
      </c>
      <c r="F268" s="16"/>
    </row>
    <row r="269" spans="2:6" ht="7.5" customHeight="1" x14ac:dyDescent="0.25">
      <c r="C269" s="501"/>
      <c r="D269" s="31"/>
      <c r="E269" s="15"/>
      <c r="F269" s="16"/>
    </row>
    <row r="270" spans="2:6" ht="33" customHeight="1" x14ac:dyDescent="0.25">
      <c r="B270" s="18">
        <v>2</v>
      </c>
      <c r="C270" s="40" t="s">
        <v>598</v>
      </c>
      <c r="D270" s="32"/>
      <c r="E270" s="20" t="b">
        <f>'Section H'!C21&lt;='Section H'!C18</f>
        <v>1</v>
      </c>
      <c r="F270" s="16"/>
    </row>
    <row r="271" spans="2:6" x14ac:dyDescent="0.25">
      <c r="B271" s="30"/>
      <c r="C271" s="500"/>
      <c r="D271" s="30"/>
      <c r="E271" s="15"/>
      <c r="F271" s="16"/>
    </row>
    <row r="272" spans="2:6" ht="18.75" x14ac:dyDescent="0.25">
      <c r="B272" s="278"/>
      <c r="C272" s="493" t="s">
        <v>547</v>
      </c>
      <c r="D272" s="19"/>
      <c r="E272" s="15"/>
      <c r="F272" s="16"/>
    </row>
    <row r="273" spans="2:6" s="429" customFormat="1" ht="7.5" customHeight="1" x14ac:dyDescent="0.25">
      <c r="C273" s="501"/>
      <c r="D273" s="31"/>
      <c r="E273" s="430"/>
      <c r="F273" s="431"/>
    </row>
    <row r="274" spans="2:6" ht="33" customHeight="1" x14ac:dyDescent="0.25">
      <c r="B274" s="18">
        <v>1</v>
      </c>
      <c r="C274" s="59" t="s">
        <v>1104</v>
      </c>
      <c r="D274" s="32"/>
      <c r="E274" s="20" t="b">
        <f>'Section I'!C160</f>
        <v>1</v>
      </c>
      <c r="F274" s="16"/>
    </row>
    <row r="275" spans="2:6" ht="7.5" customHeight="1" x14ac:dyDescent="0.25">
      <c r="B275" s="58"/>
      <c r="C275" s="499"/>
      <c r="D275" s="31"/>
      <c r="E275" s="15"/>
      <c r="F275" s="16"/>
    </row>
    <row r="276" spans="2:6" ht="33" customHeight="1" x14ac:dyDescent="0.25">
      <c r="B276" s="18">
        <v>2</v>
      </c>
      <c r="C276" s="553" t="s">
        <v>1115</v>
      </c>
      <c r="D276" s="32"/>
      <c r="E276" s="20" t="b">
        <f>'Section I'!FI33&gt;='Section B'!K18</f>
        <v>1</v>
      </c>
      <c r="F276" s="16"/>
    </row>
    <row r="277" spans="2:6" ht="7.5" customHeight="1" x14ac:dyDescent="0.25">
      <c r="B277" s="58"/>
      <c r="C277" s="554"/>
      <c r="D277" s="31"/>
      <c r="E277" s="15"/>
      <c r="F277" s="16"/>
    </row>
    <row r="278" spans="2:6" ht="33" customHeight="1" x14ac:dyDescent="0.25">
      <c r="B278" s="18">
        <v>3</v>
      </c>
      <c r="C278" s="553" t="s">
        <v>1116</v>
      </c>
      <c r="D278" s="32"/>
      <c r="E278" s="20" t="b">
        <f>'Section I'!FI35&gt;='Section B'!E18</f>
        <v>1</v>
      </c>
      <c r="F278" s="16"/>
    </row>
    <row r="279" spans="2:6" ht="7.5" customHeight="1" x14ac:dyDescent="0.25">
      <c r="B279" s="58"/>
      <c r="C279" s="554"/>
      <c r="D279" s="31"/>
      <c r="E279" s="15"/>
      <c r="F279" s="16"/>
    </row>
    <row r="280" spans="2:6" ht="33" customHeight="1" x14ac:dyDescent="0.25">
      <c r="B280" s="18">
        <v>4</v>
      </c>
      <c r="C280" s="553" t="s">
        <v>1117</v>
      </c>
      <c r="D280" s="32"/>
      <c r="E280" s="20" t="b">
        <f>'Section I'!FI37&gt;='Section B'!G18</f>
        <v>1</v>
      </c>
      <c r="F280" s="16"/>
    </row>
    <row r="281" spans="2:6" ht="7.5" customHeight="1" x14ac:dyDescent="0.25">
      <c r="B281" s="58"/>
      <c r="C281" s="554"/>
      <c r="D281" s="31"/>
      <c r="E281" s="15"/>
      <c r="F281" s="16"/>
    </row>
    <row r="282" spans="2:6" ht="33" customHeight="1" x14ac:dyDescent="0.25">
      <c r="B282" s="18">
        <v>5</v>
      </c>
      <c r="C282" s="553" t="s">
        <v>1118</v>
      </c>
      <c r="D282" s="32"/>
      <c r="E282" s="20" t="b">
        <f>'Section I'!FI39&gt;='Section B'!I18</f>
        <v>1</v>
      </c>
      <c r="F282" s="16"/>
    </row>
    <row r="283" spans="2:6" ht="7.5" customHeight="1" x14ac:dyDescent="0.25">
      <c r="B283" s="58"/>
      <c r="C283" s="554"/>
      <c r="D283" s="31"/>
      <c r="E283" s="15"/>
      <c r="F283" s="16"/>
    </row>
    <row r="284" spans="2:6" ht="33" customHeight="1" x14ac:dyDescent="0.25">
      <c r="B284" s="18">
        <v>6</v>
      </c>
      <c r="C284" s="551" t="s">
        <v>1110</v>
      </c>
      <c r="D284" s="32"/>
      <c r="E284" s="20" t="b">
        <f>'Section I'!FI41='Section  C1'!F8</f>
        <v>1</v>
      </c>
      <c r="F284" s="16"/>
    </row>
    <row r="285" spans="2:6" ht="7.5" customHeight="1" x14ac:dyDescent="0.25">
      <c r="B285" s="58"/>
      <c r="C285" s="554"/>
      <c r="D285" s="31"/>
      <c r="E285" s="15"/>
      <c r="F285" s="16"/>
    </row>
    <row r="286" spans="2:6" ht="33" customHeight="1" x14ac:dyDescent="0.25">
      <c r="B286" s="18">
        <v>7</v>
      </c>
      <c r="C286" s="553" t="s">
        <v>1111</v>
      </c>
      <c r="D286" s="32"/>
      <c r="E286" s="20" t="b">
        <f>'Section I'!FI43='Section  C1'!F55</f>
        <v>1</v>
      </c>
      <c r="F286" s="16"/>
    </row>
    <row r="287" spans="2:6" ht="7.5" customHeight="1" x14ac:dyDescent="0.25">
      <c r="B287" s="58"/>
      <c r="C287" s="554"/>
      <c r="D287" s="31"/>
      <c r="E287" s="15"/>
      <c r="F287" s="16"/>
    </row>
    <row r="288" spans="2:6" ht="33" customHeight="1" x14ac:dyDescent="0.25">
      <c r="B288" s="18">
        <v>8</v>
      </c>
      <c r="C288" s="553" t="s">
        <v>1119</v>
      </c>
      <c r="D288" s="32"/>
      <c r="E288" s="20" t="b">
        <f>'Section I'!FI45='Section  C1'!D60+'Section  C1'!D62</f>
        <v>1</v>
      </c>
      <c r="F288" s="16"/>
    </row>
    <row r="289" spans="2:6" ht="7.5" customHeight="1" x14ac:dyDescent="0.25">
      <c r="B289" s="58"/>
      <c r="C289" s="554"/>
      <c r="D289" s="31"/>
      <c r="E289" s="15"/>
      <c r="F289" s="16"/>
    </row>
    <row r="290" spans="2:6" ht="33" customHeight="1" x14ac:dyDescent="0.25">
      <c r="B290" s="18">
        <v>9</v>
      </c>
      <c r="C290" s="553" t="s">
        <v>1120</v>
      </c>
      <c r="D290" s="32"/>
      <c r="E290" s="20" t="b">
        <f>'Section I'!FI47='Section  C1'!F62+'Section  C1'!F64+'Section  C1'!F65</f>
        <v>1</v>
      </c>
      <c r="F290" s="16"/>
    </row>
    <row r="291" spans="2:6" ht="7.5" customHeight="1" x14ac:dyDescent="0.25">
      <c r="B291" s="58"/>
      <c r="C291" s="554"/>
      <c r="D291" s="31"/>
      <c r="E291" s="15"/>
      <c r="F291" s="16"/>
    </row>
    <row r="292" spans="2:6" ht="33" customHeight="1" x14ac:dyDescent="0.25">
      <c r="B292" s="18">
        <v>10</v>
      </c>
      <c r="C292" s="553" t="s">
        <v>1121</v>
      </c>
      <c r="D292" s="32"/>
      <c r="E292" s="20" t="b">
        <f>'Section I'!FI49='Section  C1'!H60+'Section  C1'!H62+'Section  C1'!H64+'Section  C1'!H65</f>
        <v>1</v>
      </c>
      <c r="F292" s="16"/>
    </row>
    <row r="293" spans="2:6" ht="7.5" customHeight="1" x14ac:dyDescent="0.25">
      <c r="B293" s="58"/>
      <c r="C293" s="554"/>
      <c r="D293" s="31"/>
      <c r="E293" s="15"/>
      <c r="F293" s="16"/>
    </row>
    <row r="294" spans="2:6" ht="33" customHeight="1" x14ac:dyDescent="0.25">
      <c r="B294" s="18">
        <v>11</v>
      </c>
      <c r="C294" s="553" t="s">
        <v>1175</v>
      </c>
      <c r="D294" s="32"/>
      <c r="E294" s="20" t="b">
        <f>('Section I'!FI57+'Section I'!FI59+'Section I'!FI61+'Section I'!FI63+'Section I'!FI65+'Section I'!FI67+'Section I'!FI69+'Section I'!FI71+'Section I'!FI73+'Section I'!FI75+'Section I'!FI77)='Section  C1'!F55</f>
        <v>1</v>
      </c>
      <c r="F294" s="16"/>
    </row>
    <row r="295" spans="2:6" ht="18.75" x14ac:dyDescent="0.25">
      <c r="C295" s="501"/>
      <c r="D295" s="31"/>
      <c r="E295" s="15"/>
      <c r="F295" s="16"/>
    </row>
    <row r="296" spans="2:6" ht="18.75" x14ac:dyDescent="0.25">
      <c r="B296" s="278"/>
      <c r="C296" s="493" t="s">
        <v>1200</v>
      </c>
      <c r="D296" s="31"/>
      <c r="F296" s="16"/>
    </row>
    <row r="297" spans="2:6" s="429" customFormat="1" ht="7.5" customHeight="1" x14ac:dyDescent="0.25">
      <c r="C297" s="501"/>
      <c r="D297" s="31"/>
      <c r="E297" s="430"/>
      <c r="F297" s="431"/>
    </row>
    <row r="298" spans="2:6" ht="31.5" customHeight="1" x14ac:dyDescent="0.25">
      <c r="B298" s="22">
        <v>1</v>
      </c>
      <c r="C298" s="551" t="s">
        <v>1159</v>
      </c>
      <c r="D298" s="31"/>
      <c r="E298" s="381" t="b">
        <f>'Section K'!F11&lt;='Section B'!K18+'Section B'!I31</f>
        <v>1</v>
      </c>
      <c r="F298" s="16"/>
    </row>
    <row r="299" spans="2:6" ht="7.5" customHeight="1" x14ac:dyDescent="0.25">
      <c r="B299" s="58"/>
      <c r="C299" s="551"/>
      <c r="D299" s="31"/>
      <c r="F299" s="16"/>
    </row>
    <row r="300" spans="2:6" ht="31.5" customHeight="1" x14ac:dyDescent="0.25">
      <c r="B300" s="22">
        <v>2</v>
      </c>
      <c r="C300" s="551" t="s">
        <v>1160</v>
      </c>
      <c r="D300" s="31"/>
      <c r="E300" s="381" t="b">
        <f>'Section K'!F13&lt;='Section B'!K18+'Section B'!I31</f>
        <v>1</v>
      </c>
      <c r="F300" s="16"/>
    </row>
    <row r="301" spans="2:6" ht="7.5" customHeight="1" x14ac:dyDescent="0.25">
      <c r="B301" s="58"/>
      <c r="C301" s="551"/>
      <c r="D301" s="31"/>
      <c r="F301" s="16"/>
    </row>
    <row r="302" spans="2:6" ht="31.5" customHeight="1" x14ac:dyDescent="0.25">
      <c r="B302" s="22">
        <v>3</v>
      </c>
      <c r="C302" s="551" t="s">
        <v>1161</v>
      </c>
      <c r="D302" s="31"/>
      <c r="E302" s="381" t="b">
        <f>'Section K'!F15&lt;='Section B'!K18+'Section B'!I31</f>
        <v>1</v>
      </c>
      <c r="F302" s="16"/>
    </row>
    <row r="303" spans="2:6" ht="7.5" customHeight="1" x14ac:dyDescent="0.25">
      <c r="B303" s="58"/>
      <c r="C303" s="551"/>
      <c r="D303" s="31"/>
      <c r="F303" s="16"/>
    </row>
    <row r="304" spans="2:6" ht="31.5" x14ac:dyDescent="0.25">
      <c r="B304" s="22">
        <v>4</v>
      </c>
      <c r="C304" s="551" t="s">
        <v>1162</v>
      </c>
      <c r="D304" s="31"/>
      <c r="E304" s="381" t="b">
        <f>'Section K'!C18&lt;='Section B'!K18+'Section B'!I31</f>
        <v>1</v>
      </c>
      <c r="F304" s="16"/>
    </row>
    <row r="305" spans="2:6" ht="7.5" customHeight="1" x14ac:dyDescent="0.25">
      <c r="B305" s="58"/>
      <c r="C305" s="551"/>
      <c r="D305" s="31"/>
      <c r="F305" s="16"/>
    </row>
    <row r="306" spans="2:6" ht="47.25" x14ac:dyDescent="0.25">
      <c r="B306" s="22">
        <v>5</v>
      </c>
      <c r="C306" s="551" t="s">
        <v>1163</v>
      </c>
      <c r="D306" s="31"/>
      <c r="E306" s="381" t="b">
        <f>'Section K'!C24&lt;='Section B'!K18+'Section B'!I31</f>
        <v>1</v>
      </c>
      <c r="F306" s="16"/>
    </row>
    <row r="307" spans="2:6" ht="7.5" customHeight="1" x14ac:dyDescent="0.25">
      <c r="B307" s="58"/>
      <c r="C307" s="551"/>
      <c r="D307" s="31"/>
      <c r="F307" s="16"/>
    </row>
    <row r="308" spans="2:6" ht="31.5" x14ac:dyDescent="0.25">
      <c r="B308" s="22">
        <v>6</v>
      </c>
      <c r="C308" s="551" t="s">
        <v>1164</v>
      </c>
      <c r="D308" s="31"/>
      <c r="E308" s="381" t="b">
        <f>'Section K'!C27&lt;='Section B'!K18+'Section B'!I31</f>
        <v>1</v>
      </c>
      <c r="F308" s="16"/>
    </row>
    <row r="309" spans="2:6" ht="7.5" customHeight="1" x14ac:dyDescent="0.25">
      <c r="B309" s="58"/>
      <c r="C309" s="551"/>
      <c r="D309" s="31"/>
      <c r="F309" s="16"/>
    </row>
    <row r="310" spans="2:6" ht="31.5" x14ac:dyDescent="0.25">
      <c r="B310" s="22">
        <v>7</v>
      </c>
      <c r="C310" s="551" t="s">
        <v>1166</v>
      </c>
      <c r="D310" s="31"/>
      <c r="E310" s="381" t="b">
        <f>'Section K'!C35:F35&lt;='Section B'!K18+'Section B'!I31</f>
        <v>1</v>
      </c>
      <c r="F310" s="16"/>
    </row>
    <row r="311" spans="2:6" ht="7.5" customHeight="1" x14ac:dyDescent="0.25">
      <c r="B311" s="58"/>
      <c r="C311" s="551"/>
      <c r="D311" s="31"/>
      <c r="F311" s="16"/>
    </row>
    <row r="312" spans="2:6" ht="31.5" x14ac:dyDescent="0.25">
      <c r="B312" s="22">
        <v>8</v>
      </c>
      <c r="C312" s="551" t="s">
        <v>1075</v>
      </c>
      <c r="D312" s="31"/>
      <c r="E312" s="381" t="b">
        <f>'Section K'!C38&lt;='Section B'!I31+'Section B'!K18</f>
        <v>1</v>
      </c>
      <c r="F312" s="16"/>
    </row>
    <row r="313" spans="2:6" ht="7.5" customHeight="1" x14ac:dyDescent="0.25">
      <c r="B313" s="58"/>
      <c r="C313" s="551"/>
      <c r="D313" s="31"/>
      <c r="F313" s="16"/>
    </row>
    <row r="314" spans="2:6" ht="47.25" x14ac:dyDescent="0.25">
      <c r="B314" s="22">
        <v>9</v>
      </c>
      <c r="C314" s="551" t="s">
        <v>1070</v>
      </c>
      <c r="D314" s="31"/>
      <c r="E314" s="381" t="b">
        <f>'Section K'!C41&lt;='Section B'!I31+'Section B'!K18</f>
        <v>1</v>
      </c>
      <c r="F314" s="16"/>
    </row>
    <row r="315" spans="2:6" ht="7.5" customHeight="1" x14ac:dyDescent="0.25">
      <c r="B315" s="58"/>
      <c r="C315" s="551"/>
      <c r="D315" s="31"/>
      <c r="F315" s="16"/>
    </row>
    <row r="316" spans="2:6" ht="31.5" x14ac:dyDescent="0.25">
      <c r="B316" s="22">
        <v>10</v>
      </c>
      <c r="C316" s="551" t="s">
        <v>1165</v>
      </c>
      <c r="D316" s="31"/>
      <c r="E316" s="381" t="b">
        <f>'Section K'!C47&lt;='Section B'!K18+'Section B'!I31</f>
        <v>1</v>
      </c>
      <c r="F316" s="16"/>
    </row>
    <row r="317" spans="2:6" ht="18.75" x14ac:dyDescent="0.25">
      <c r="C317" s="501"/>
      <c r="D317" s="31"/>
      <c r="E317" s="15"/>
      <c r="F317" s="16"/>
    </row>
    <row r="318" spans="2:6" ht="18.75" x14ac:dyDescent="0.25">
      <c r="B318" s="278"/>
      <c r="C318" s="493" t="s">
        <v>1199</v>
      </c>
      <c r="D318" s="31"/>
      <c r="F318" s="16"/>
    </row>
    <row r="319" spans="2:6" s="429" customFormat="1" ht="7.5" customHeight="1" x14ac:dyDescent="0.25">
      <c r="C319" s="501"/>
      <c r="D319" s="31"/>
      <c r="E319" s="430"/>
      <c r="F319" s="431"/>
    </row>
    <row r="320" spans="2:6" ht="47.25" x14ac:dyDescent="0.25">
      <c r="B320" s="22">
        <v>1</v>
      </c>
      <c r="C320" s="551" t="s">
        <v>1071</v>
      </c>
      <c r="D320" s="31"/>
      <c r="E320" s="381" t="b">
        <f>'Section L'!D11&lt;='Section B'!I31+'Section B'!K18</f>
        <v>1</v>
      </c>
      <c r="F320" s="16"/>
    </row>
    <row r="321" spans="2:6" ht="7.5" customHeight="1" x14ac:dyDescent="0.25">
      <c r="B321" s="58"/>
      <c r="C321" s="551"/>
      <c r="D321" s="31"/>
      <c r="F321" s="16"/>
    </row>
    <row r="322" spans="2:6" ht="31.5" x14ac:dyDescent="0.25">
      <c r="B322" s="22">
        <v>2</v>
      </c>
      <c r="C322" s="551" t="s">
        <v>1538</v>
      </c>
      <c r="D322" s="31"/>
      <c r="E322" s="381" t="b">
        <f>'Section L'!D16&lt;='Section B'!I31+'Section B'!K18</f>
        <v>1</v>
      </c>
      <c r="F322" s="16"/>
    </row>
    <row r="323" spans="2:6" ht="7.5" customHeight="1" x14ac:dyDescent="0.25">
      <c r="B323" s="58"/>
      <c r="C323" s="551"/>
      <c r="D323" s="31"/>
      <c r="F323" s="16"/>
    </row>
    <row r="324" spans="2:6" ht="31.5" x14ac:dyDescent="0.25">
      <c r="B324" s="22">
        <v>3</v>
      </c>
      <c r="C324" s="551" t="s">
        <v>1072</v>
      </c>
      <c r="D324" s="31"/>
      <c r="E324" s="381" t="b">
        <f>'Section L'!D20&lt;='Section B'!I31+'Section B'!K18</f>
        <v>1</v>
      </c>
      <c r="F324" s="16"/>
    </row>
    <row r="325" spans="2:6" ht="7.5" customHeight="1" x14ac:dyDescent="0.25">
      <c r="B325" s="58"/>
      <c r="C325" s="551"/>
      <c r="D325" s="31"/>
      <c r="F325" s="16"/>
    </row>
    <row r="326" spans="2:6" ht="31.5" x14ac:dyDescent="0.25">
      <c r="B326" s="22">
        <v>4</v>
      </c>
      <c r="C326" s="551" t="s">
        <v>1073</v>
      </c>
      <c r="D326" s="31"/>
      <c r="E326" s="381" t="b">
        <f>'Section L'!D24&lt;='Section B'!I31+'Section B'!K18</f>
        <v>1</v>
      </c>
      <c r="F326" s="16"/>
    </row>
    <row r="327" spans="2:6" ht="18.75" x14ac:dyDescent="0.25">
      <c r="C327" s="59"/>
      <c r="D327" s="31"/>
      <c r="F327" s="16"/>
    </row>
    <row r="328" spans="2:6" ht="18.75" x14ac:dyDescent="0.25">
      <c r="B328" s="278"/>
      <c r="C328" s="493" t="s">
        <v>1205</v>
      </c>
      <c r="D328" s="31"/>
      <c r="F328" s="16"/>
    </row>
    <row r="329" spans="2:6" s="429" customFormat="1" ht="7.5" customHeight="1" x14ac:dyDescent="0.25">
      <c r="C329" s="501"/>
      <c r="D329" s="31"/>
      <c r="E329" s="430"/>
      <c r="F329" s="431"/>
    </row>
    <row r="330" spans="2:6" ht="31.5" customHeight="1" x14ac:dyDescent="0.25">
      <c r="B330" s="22">
        <v>1</v>
      </c>
      <c r="C330" s="59" t="s">
        <v>904</v>
      </c>
      <c r="D330" s="31"/>
      <c r="E330" s="20" t="b">
        <f>'Section M'!I19</f>
        <v>1</v>
      </c>
      <c r="F330" s="16"/>
    </row>
    <row r="331" spans="2:6" s="429" customFormat="1" ht="7.5" customHeight="1" x14ac:dyDescent="0.25">
      <c r="C331" s="501"/>
      <c r="D331" s="31"/>
      <c r="E331" s="430"/>
      <c r="F331" s="431"/>
    </row>
    <row r="332" spans="2:6" ht="31.5" customHeight="1" x14ac:dyDescent="0.25">
      <c r="B332" s="22">
        <v>2</v>
      </c>
      <c r="C332" s="59" t="s">
        <v>905</v>
      </c>
      <c r="D332" s="31"/>
      <c r="E332" s="20" t="b">
        <f>'Section M'!I57</f>
        <v>1</v>
      </c>
      <c r="F332" s="16"/>
    </row>
    <row r="333" spans="2:6" ht="18.75" x14ac:dyDescent="0.25">
      <c r="C333" s="59"/>
      <c r="D333" s="31"/>
      <c r="F333" s="16"/>
    </row>
    <row r="334" spans="2:6" ht="18.75" x14ac:dyDescent="0.25">
      <c r="B334" s="278"/>
      <c r="C334" s="493" t="s">
        <v>1204</v>
      </c>
      <c r="D334" s="31"/>
      <c r="F334" s="16"/>
    </row>
    <row r="335" spans="2:6" s="429" customFormat="1" ht="7.5" customHeight="1" x14ac:dyDescent="0.25">
      <c r="C335" s="501"/>
      <c r="D335" s="31"/>
      <c r="E335" s="430"/>
      <c r="F335" s="431"/>
    </row>
    <row r="336" spans="2:6" ht="47.25" x14ac:dyDescent="0.25">
      <c r="B336" s="22">
        <v>1</v>
      </c>
      <c r="C336" s="551" t="s">
        <v>1074</v>
      </c>
      <c r="D336" s="31"/>
      <c r="E336" s="20" t="b">
        <f>'Section N'!C10&lt;='Section B'!I31+'Section B'!K18</f>
        <v>1</v>
      </c>
      <c r="F336" s="16"/>
    </row>
    <row r="337" spans="2:6" s="429" customFormat="1" ht="7.5" customHeight="1" x14ac:dyDescent="0.25">
      <c r="C337" s="552"/>
      <c r="D337" s="31"/>
      <c r="E337" s="430"/>
      <c r="F337" s="431"/>
    </row>
    <row r="338" spans="2:6" ht="31.5" customHeight="1" x14ac:dyDescent="0.25">
      <c r="B338" s="22">
        <v>2</v>
      </c>
      <c r="C338" s="551" t="s">
        <v>1077</v>
      </c>
      <c r="D338" s="31"/>
      <c r="E338" s="20" t="b">
        <f>'Section N'!C18&lt;='Section B'!I31+'Section B'!K18</f>
        <v>1</v>
      </c>
      <c r="F338" s="16"/>
    </row>
    <row r="339" spans="2:6" s="429" customFormat="1" ht="7.5" customHeight="1" x14ac:dyDescent="0.25">
      <c r="C339" s="552"/>
      <c r="D339" s="31"/>
      <c r="E339" s="430"/>
      <c r="F339" s="431"/>
    </row>
    <row r="340" spans="2:6" ht="31.5" customHeight="1" x14ac:dyDescent="0.25">
      <c r="B340" s="22">
        <v>3</v>
      </c>
      <c r="C340" s="551" t="s">
        <v>1078</v>
      </c>
      <c r="D340" s="31"/>
      <c r="E340" s="20" t="b">
        <f>'Section N'!C26&lt;='Section B'!I31+'Section B'!K18</f>
        <v>1</v>
      </c>
      <c r="F340" s="16"/>
    </row>
    <row r="341" spans="2:6" s="429" customFormat="1" ht="7.5" customHeight="1" x14ac:dyDescent="0.25">
      <c r="C341" s="552"/>
      <c r="D341" s="31"/>
      <c r="E341" s="430"/>
      <c r="F341" s="431"/>
    </row>
    <row r="342" spans="2:6" ht="31.5" customHeight="1" x14ac:dyDescent="0.25">
      <c r="B342" s="22">
        <v>4</v>
      </c>
      <c r="C342" s="551" t="s">
        <v>1079</v>
      </c>
      <c r="D342" s="31"/>
      <c r="E342" s="20" t="b">
        <f>'Section N'!C31&lt;='Section B'!I31+'Section B'!K18</f>
        <v>1</v>
      </c>
      <c r="F342" s="16"/>
    </row>
    <row r="343" spans="2:6" s="429" customFormat="1" ht="7.5" customHeight="1" x14ac:dyDescent="0.25">
      <c r="C343" s="552"/>
      <c r="D343" s="31"/>
      <c r="E343" s="430"/>
      <c r="F343" s="431"/>
    </row>
    <row r="344" spans="2:6" ht="31.5" customHeight="1" x14ac:dyDescent="0.25">
      <c r="B344" s="22">
        <v>5</v>
      </c>
      <c r="C344" s="551" t="s">
        <v>1080</v>
      </c>
      <c r="D344" s="31"/>
      <c r="E344" s="20" t="b">
        <f>'Section N'!C36&lt;='Section B'!I31+'Section B'!K18</f>
        <v>1</v>
      </c>
      <c r="F344" s="16"/>
    </row>
    <row r="345" spans="2:6" s="429" customFormat="1" ht="7.5" customHeight="1" x14ac:dyDescent="0.25">
      <c r="C345" s="552"/>
      <c r="D345" s="31"/>
      <c r="E345" s="430"/>
      <c r="F345" s="431"/>
    </row>
    <row r="346" spans="2:6" ht="31.5" customHeight="1" x14ac:dyDescent="0.25">
      <c r="B346" s="22">
        <v>6</v>
      </c>
      <c r="C346" s="551" t="s">
        <v>1081</v>
      </c>
      <c r="D346" s="31"/>
      <c r="E346" s="20" t="b">
        <f>'Section N'!C41&lt;='Section B'!I31+'Section B'!K18</f>
        <v>1</v>
      </c>
      <c r="F346" s="16"/>
    </row>
    <row r="347" spans="2:6" s="429" customFormat="1" ht="7.5" customHeight="1" x14ac:dyDescent="0.25">
      <c r="C347" s="552"/>
      <c r="D347" s="31"/>
      <c r="E347" s="430"/>
      <c r="F347" s="431"/>
    </row>
    <row r="348" spans="2:6" ht="31.5" customHeight="1" x14ac:dyDescent="0.25">
      <c r="B348" s="22">
        <v>7</v>
      </c>
      <c r="C348" s="551" t="s">
        <v>1082</v>
      </c>
      <c r="D348" s="31"/>
      <c r="E348" s="20" t="b">
        <f>'Section N'!C46&lt;='Section B'!I31+'Section B'!K18</f>
        <v>1</v>
      </c>
      <c r="F348" s="16"/>
    </row>
    <row r="349" spans="2:6" s="429" customFormat="1" ht="7.5" customHeight="1" x14ac:dyDescent="0.25">
      <c r="C349" s="552"/>
      <c r="D349" s="31"/>
      <c r="E349" s="430"/>
      <c r="F349" s="431"/>
    </row>
    <row r="350" spans="2:6" ht="31.5" customHeight="1" x14ac:dyDescent="0.25">
      <c r="B350" s="22">
        <v>8</v>
      </c>
      <c r="C350" s="551" t="s">
        <v>1083</v>
      </c>
      <c r="D350" s="31"/>
      <c r="E350" s="20" t="b">
        <f>'Section N'!C51&lt;='Section B'!I31+'Section B'!K18</f>
        <v>1</v>
      </c>
      <c r="F350" s="16"/>
    </row>
    <row r="351" spans="2:6" s="429" customFormat="1" ht="7.5" customHeight="1" x14ac:dyDescent="0.25">
      <c r="C351" s="552"/>
      <c r="D351" s="31"/>
      <c r="E351" s="430"/>
      <c r="F351" s="431"/>
    </row>
    <row r="352" spans="2:6" ht="50.25" customHeight="1" x14ac:dyDescent="0.25">
      <c r="B352" s="22">
        <v>9</v>
      </c>
      <c r="C352" s="551" t="s">
        <v>1539</v>
      </c>
      <c r="D352" s="31"/>
      <c r="E352" s="20" t="b">
        <f>'Section N'!C56&lt;='Section B'!I31+'Section B'!K18</f>
        <v>1</v>
      </c>
      <c r="F352" s="16"/>
    </row>
    <row r="353" spans="2:6" s="429" customFormat="1" ht="18.75" x14ac:dyDescent="0.25">
      <c r="C353" s="501"/>
      <c r="D353" s="31"/>
      <c r="E353" s="430"/>
      <c r="F353" s="431"/>
    </row>
    <row r="354" spans="2:6" ht="18.75" x14ac:dyDescent="0.25">
      <c r="B354" s="278"/>
      <c r="C354" s="493" t="s">
        <v>1201</v>
      </c>
      <c r="D354" s="19"/>
      <c r="E354" s="33"/>
      <c r="F354" s="16"/>
    </row>
    <row r="355" spans="2:6" ht="6" customHeight="1" x14ac:dyDescent="0.25">
      <c r="B355" s="34"/>
      <c r="C355" s="500"/>
      <c r="D355" s="30"/>
      <c r="E355" s="33"/>
      <c r="F355" s="16"/>
    </row>
    <row r="356" spans="2:6" ht="33" customHeight="1" x14ac:dyDescent="0.25">
      <c r="B356" s="18">
        <v>1</v>
      </c>
      <c r="C356" s="40" t="s">
        <v>1202</v>
      </c>
      <c r="D356" s="32"/>
      <c r="E356" s="35" t="b">
        <f>IF(AND('Section B'!K18+'Section B'!I31&gt;0,'Section P'!D20=0),FALSE,TRUE)</f>
        <v>1</v>
      </c>
      <c r="F356" s="16"/>
    </row>
    <row r="357" spans="2:6" ht="6" customHeight="1" x14ac:dyDescent="0.25">
      <c r="B357" s="34"/>
      <c r="C357" s="500"/>
      <c r="D357" s="30"/>
      <c r="E357" s="33"/>
      <c r="F357" s="16"/>
    </row>
    <row r="358" spans="2:6" ht="33" customHeight="1" x14ac:dyDescent="0.25">
      <c r="B358" s="18">
        <v>2</v>
      </c>
      <c r="C358" s="40" t="s">
        <v>1203</v>
      </c>
      <c r="D358" s="32"/>
      <c r="E358" s="35" t="b">
        <f>'Section B'!G164&lt;='Section P'!N20</f>
        <v>1</v>
      </c>
      <c r="F358" s="16"/>
    </row>
    <row r="359" spans="2:6" s="429" customFormat="1" ht="18.75" x14ac:dyDescent="0.25">
      <c r="C359" s="501"/>
      <c r="D359" s="31"/>
      <c r="E359" s="430"/>
      <c r="F359" s="431"/>
    </row>
    <row r="360" spans="2:6" ht="18.75" x14ac:dyDescent="0.25">
      <c r="B360" s="278"/>
      <c r="C360" s="493" t="s">
        <v>1282</v>
      </c>
      <c r="D360" s="19"/>
      <c r="E360" s="33"/>
      <c r="F360" s="16"/>
    </row>
    <row r="361" spans="2:6" ht="6" customHeight="1" x14ac:dyDescent="0.25">
      <c r="B361" s="34"/>
      <c r="C361" s="500"/>
      <c r="D361" s="30"/>
      <c r="E361" s="33"/>
      <c r="F361" s="16"/>
    </row>
    <row r="362" spans="2:6" ht="33" customHeight="1" x14ac:dyDescent="0.25">
      <c r="B362" s="18">
        <v>1</v>
      </c>
      <c r="C362" s="588" t="s">
        <v>1336</v>
      </c>
      <c r="D362" s="32"/>
      <c r="E362" s="35" t="b">
        <f>'Section Q'!B120</f>
        <v>1</v>
      </c>
      <c r="F362" s="16"/>
    </row>
    <row r="363" spans="2:6" ht="6" customHeight="1" x14ac:dyDescent="0.25">
      <c r="B363" s="34"/>
      <c r="C363" s="589"/>
      <c r="D363" s="30"/>
      <c r="E363" s="33"/>
      <c r="F363" s="16"/>
    </row>
    <row r="364" spans="2:6" ht="33" customHeight="1" x14ac:dyDescent="0.25">
      <c r="B364" s="18">
        <v>2</v>
      </c>
      <c r="C364" s="588" t="s">
        <v>1425</v>
      </c>
      <c r="D364" s="32"/>
      <c r="E364" s="35" t="b">
        <f>'Section Q'!B121</f>
        <v>1</v>
      </c>
      <c r="F364" s="16"/>
    </row>
    <row r="365" spans="2:6" ht="6" customHeight="1" x14ac:dyDescent="0.25">
      <c r="B365" s="34"/>
      <c r="C365" s="589"/>
      <c r="D365" s="30"/>
      <c r="E365" s="33"/>
      <c r="F365" s="16"/>
    </row>
    <row r="366" spans="2:6" ht="33" customHeight="1" x14ac:dyDescent="0.25">
      <c r="B366" s="18">
        <v>3</v>
      </c>
      <c r="C366" s="588" t="s">
        <v>1424</v>
      </c>
      <c r="D366" s="32"/>
      <c r="E366" s="35" t="b">
        <f>'Section Q'!B122</f>
        <v>1</v>
      </c>
      <c r="F366" s="16"/>
    </row>
    <row r="367" spans="2:6" ht="6" customHeight="1" x14ac:dyDescent="0.25">
      <c r="B367" s="34"/>
      <c r="C367" s="589"/>
      <c r="D367" s="30"/>
      <c r="E367" s="33"/>
      <c r="F367" s="16"/>
    </row>
    <row r="368" spans="2:6" ht="33" customHeight="1" x14ac:dyDescent="0.25">
      <c r="B368" s="18">
        <v>4</v>
      </c>
      <c r="C368" s="588" t="s">
        <v>1417</v>
      </c>
      <c r="D368" s="32"/>
      <c r="E368" s="35" t="b">
        <f>'Section Q'!B123</f>
        <v>1</v>
      </c>
      <c r="F368" s="16"/>
    </row>
    <row r="369" spans="2:6" ht="6" customHeight="1" x14ac:dyDescent="0.25">
      <c r="B369" s="34"/>
      <c r="C369" s="589"/>
      <c r="D369" s="30"/>
      <c r="E369" s="33"/>
      <c r="F369" s="16"/>
    </row>
    <row r="370" spans="2:6" ht="33" customHeight="1" x14ac:dyDescent="0.25">
      <c r="B370" s="18">
        <v>5</v>
      </c>
      <c r="C370" s="588" t="s">
        <v>1418</v>
      </c>
      <c r="D370" s="32"/>
      <c r="E370" s="35" t="b">
        <f>'Section Q'!B124</f>
        <v>1</v>
      </c>
      <c r="F370" s="16"/>
    </row>
    <row r="371" spans="2:6" s="429" customFormat="1" ht="18.75" x14ac:dyDescent="0.25">
      <c r="C371" s="501"/>
      <c r="D371" s="31"/>
      <c r="E371" s="430"/>
      <c r="F371" s="431"/>
    </row>
    <row r="372" spans="2:6" ht="18.75" x14ac:dyDescent="0.25">
      <c r="B372" s="278"/>
      <c r="C372" s="493" t="s">
        <v>452</v>
      </c>
      <c r="D372" s="19"/>
      <c r="E372" s="33"/>
      <c r="F372" s="16"/>
    </row>
    <row r="373" spans="2:6" ht="6" customHeight="1" x14ac:dyDescent="0.25">
      <c r="B373" s="34"/>
      <c r="C373" s="500"/>
      <c r="D373" s="30"/>
      <c r="E373" s="33"/>
      <c r="F373" s="16"/>
    </row>
    <row r="374" spans="2:6" ht="33" customHeight="1" x14ac:dyDescent="0.25">
      <c r="B374" s="18">
        <v>1</v>
      </c>
      <c r="C374" s="502" t="s">
        <v>453</v>
      </c>
      <c r="D374" s="32"/>
      <c r="E374" s="35" t="b">
        <f>IF(AND(ValidationA=TRUE,ValidationB=TRUE,ValidationC1=TRUE,SectionC2=TRUE,ValidationD=TRUE,ValidationE=TRUE,ValidationF=TRUE,ValidationG=TRUE,ValidationH=TRUE,SI=TRUE,Section_K=TRUE,Section_L=TRUE,Section_M=TRUE,Section_N=TRUE,Section_O=TRUE,Section_P=TRUE,ValidationQ=TRUE,ValidationR=TRUE),TRUE,FALSE)</f>
        <v>0</v>
      </c>
      <c r="F374" s="16"/>
    </row>
    <row r="375" spans="2:6" ht="15.95" customHeight="1" x14ac:dyDescent="0.25">
      <c r="B375" s="15"/>
      <c r="C375" s="500"/>
      <c r="D375" s="30"/>
      <c r="E375" s="36"/>
      <c r="F375" s="16"/>
    </row>
    <row r="376" spans="2:6" ht="18.75" x14ac:dyDescent="0.25">
      <c r="B376" s="278"/>
      <c r="C376" s="493" t="s">
        <v>454</v>
      </c>
      <c r="D376" s="19"/>
      <c r="E376" s="15"/>
      <c r="F376" s="16"/>
    </row>
    <row r="377" spans="2:6" ht="6" customHeight="1" x14ac:dyDescent="0.25">
      <c r="B377" s="15"/>
      <c r="C377" s="492"/>
      <c r="D377" s="15"/>
      <c r="E377" s="15"/>
      <c r="F377" s="16"/>
    </row>
    <row r="378" spans="2:6" ht="33" customHeight="1" x14ac:dyDescent="0.25">
      <c r="B378" s="15"/>
      <c r="C378" s="503" t="str">
        <f>IF(OR(E294=FALSE,E356=FALSE,E358=FALSE,E209=FALSE, E211=FALSE, E310=FALSE,E11=FALSE,E13=FALSE,E15=FALSE,E17=FALSE,E19=FALSE,E21=FALSE,E23=FALSE,E25=FALSE,E27=FALSE,E29=FALSE,E31=FALSE,E33=FALSE,E35=FALSE,E37=FALSE,E39=FALSE,E41=FALSE,E43=FALSE,E45=FALSE,E47=FALSE,E49=FALSE,E51=FALSE,E53=FALSE,E55=FALSE,E57=FALSE,E59=FALSE,E61=FALSE,E63=FALSE,E65=FALSE,E67=FALSE,E69=FALSE,E71=FALSE,E73=FALSE,E75=FALSE,E77=FALSE,E79=FALSE,E81=FALSE,E83=FALSE,E85=FALSE,E87=FALSE,E89=FALSE,E91=FALSE,E93=FALSE,E95=FALSE,E97=FALSE,E115=FALSE,E117=FALSE,E119=FALSE,E121=FALSE,E123=FALSE,E125=FALSE,E127=FALSE,E129=FALSE,E131=FALSE,E133=FALSE,E135=FALSE,E137=FALSE,E139=FALSE,E149=FALSE,E151=FALSE,E153=FALSE,E163=FALSE,E165=FALSE,E167=FALSE,E169=FALSE,E171=FALSE,E173=FALSE,E175=FALSE,E177=FALSE,E179=FALSE,E181=FALSE,E183=FALSE,E185=FALSE,E187=FALSE,E189=FALSE,E191=FALSE,E193=FALSE,E195=FALSE,E197=FALSE,E199=FALSE,E201=FALSE,E203=FALSE,E205=FALSE,E215=FALSE,E217=FALSE,E223=FALSE,E247=FALSE,E219=FALSE,E221=FALSE,E227=FALSE,E229=FALSE,E231=FALSE,E233=FALSE,E243=FALSE,E245=FALSE,E253=FALSE,E257=FALSE,E259=FALSE,E261=FALSE,E263=FALSE,E268=FALSE,E270=FALSE,E374=FALSE,E274=FALSE,E276=FALSE,E330=FALSE,E332=FALSE,E249=FALSE,E155=FALSE,E157=FALSE,E159=FALSE,E161=FALSE,E147=FALSE,E145=FALSE,E143=FALSE,E141=FALSE,E113=FALSE,E111=FALSE,E109=FALSE,E107=FALSE,E105=FALSE,E103=FALSE,E101=FALSE,E99=FALSE, E207=FALSE,E298=FALSE,E300=FALSE,E302=FALSE,E304=FALSE,E306=FALSE,E308=FALSE,E312=FALSE,E314=FALSE,E316=FALSE,E320=FALSE,E322=FALSE,E324=FALSE,E326=FALSE,E336=FALSE,E338=FALSE,E340=FALSE,E342=FALSE,E344=FALSE,E346=FALSE,E348=FALSE,E350=FALSE,E352=FALSE,E278=FALSE, E280=FALSE,E282=FALSE,E284=FALSE,E286=FALSE,E288=FALSE,E290=FALSE,E292=FALSE,E362=FALSE,E364=FALSE,E368=FALSE,E370=FALSE,E366=FALSE),"NOT VALIDATED","VALIDATED")</f>
        <v>NOT VALIDATED</v>
      </c>
      <c r="D378" s="37"/>
      <c r="E378" s="15"/>
      <c r="F378" s="16"/>
    </row>
    <row r="379" spans="2:6" x14ac:dyDescent="0.25">
      <c r="B379" s="15"/>
      <c r="C379" s="492"/>
      <c r="D379" s="15"/>
      <c r="E379" s="15"/>
      <c r="F379" s="16"/>
    </row>
  </sheetData>
  <sheetProtection algorithmName="SHA-512" hashValue="ILNgYBlyADXfee3YMpSt4K8A1l0529TSv5YTiFlizBQm500Ve38pT2gVSCOxaMZUfubmETml038PqdN7pTyBGw==" saltValue="R46Zk1gq8f+/BKSZScE2TQ==" spinCount="100000" sheet="1" objects="1" scenarios="1"/>
  <mergeCells count="2">
    <mergeCell ref="B7:E7"/>
    <mergeCell ref="B2:E2"/>
  </mergeCells>
  <conditionalFormatting sqref="C378:D378">
    <cfRule type="cellIs" dxfId="159" priority="294" stopIfTrue="1" operator="equal">
      <formula>"NOT VALIDATED"</formula>
    </cfRule>
    <cfRule type="cellIs" dxfId="158" priority="293" stopIfTrue="1" operator="equal">
      <formula>"VALIDATED"</formula>
    </cfRule>
  </conditionalFormatting>
  <conditionalFormatting sqref="E11 E253 E257 E259 E261 E263 E268 E270 E374">
    <cfRule type="cellIs" dxfId="157" priority="296" operator="equal">
      <formula>FALSE</formula>
    </cfRule>
    <cfRule type="cellIs" dxfId="156" priority="295" operator="equal">
      <formula>TRUE</formula>
    </cfRule>
  </conditionalFormatting>
  <conditionalFormatting sqref="E13">
    <cfRule type="cellIs" dxfId="155" priority="268" operator="equal">
      <formula>TRUE</formula>
    </cfRule>
    <cfRule type="cellIs" dxfId="154" priority="269" operator="equal">
      <formula>FALSE</formula>
    </cfRule>
  </conditionalFormatting>
  <conditionalFormatting sqref="E15 E17">
    <cfRule type="cellIs" dxfId="153" priority="290" operator="equal">
      <formula>FALSE</formula>
    </cfRule>
    <cfRule type="cellIs" dxfId="152" priority="289" operator="equal">
      <formula>TRUE</formula>
    </cfRule>
  </conditionalFormatting>
  <conditionalFormatting sqref="E19 E43 E47">
    <cfRule type="cellIs" dxfId="151" priority="291" operator="equal">
      <formula>FALSE</formula>
    </cfRule>
    <cfRule type="cellIs" dxfId="150" priority="292" operator="equal">
      <formula>TRUE</formula>
    </cfRule>
  </conditionalFormatting>
  <conditionalFormatting sqref="E21">
    <cfRule type="cellIs" dxfId="149" priority="265" operator="equal">
      <formula>TRUE</formula>
    </cfRule>
    <cfRule type="cellIs" dxfId="148" priority="264" operator="equal">
      <formula>FALSE</formula>
    </cfRule>
  </conditionalFormatting>
  <conditionalFormatting sqref="E23">
    <cfRule type="cellIs" dxfId="147" priority="261" operator="equal">
      <formula>TRUE</formula>
    </cfRule>
    <cfRule type="cellIs" dxfId="146" priority="260" operator="equal">
      <formula>FALSE</formula>
    </cfRule>
  </conditionalFormatting>
  <conditionalFormatting sqref="E25">
    <cfRule type="cellIs" dxfId="145" priority="257" operator="equal">
      <formula>TRUE</formula>
    </cfRule>
    <cfRule type="cellIs" dxfId="144" priority="256" operator="equal">
      <formula>FALSE</formula>
    </cfRule>
  </conditionalFormatting>
  <conditionalFormatting sqref="E27">
    <cfRule type="cellIs" dxfId="143" priority="252" operator="equal">
      <formula>FALSE</formula>
    </cfRule>
    <cfRule type="cellIs" dxfId="142" priority="253" operator="equal">
      <formula>TRUE</formula>
    </cfRule>
  </conditionalFormatting>
  <conditionalFormatting sqref="E29">
    <cfRule type="cellIs" dxfId="141" priority="248" operator="equal">
      <formula>FALSE</formula>
    </cfRule>
    <cfRule type="cellIs" dxfId="140" priority="249" operator="equal">
      <formula>TRUE</formula>
    </cfRule>
  </conditionalFormatting>
  <conditionalFormatting sqref="E31">
    <cfRule type="cellIs" dxfId="139" priority="245" operator="equal">
      <formula>TRUE</formula>
    </cfRule>
    <cfRule type="cellIs" dxfId="138" priority="244" operator="equal">
      <formula>FALSE</formula>
    </cfRule>
  </conditionalFormatting>
  <conditionalFormatting sqref="E33 E35">
    <cfRule type="cellIs" dxfId="137" priority="240" operator="equal">
      <formula>FALSE</formula>
    </cfRule>
    <cfRule type="cellIs" dxfId="136" priority="241" operator="equal">
      <formula>TRUE</formula>
    </cfRule>
  </conditionalFormatting>
  <conditionalFormatting sqref="E37 E39 E41">
    <cfRule type="cellIs" dxfId="135" priority="232" operator="equal">
      <formula>FALSE</formula>
    </cfRule>
    <cfRule type="cellIs" dxfId="134" priority="233" operator="equal">
      <formula>TRUE</formula>
    </cfRule>
  </conditionalFormatting>
  <conditionalFormatting sqref="E45">
    <cfRule type="cellIs" dxfId="133" priority="236" operator="equal">
      <formula>FALSE</formula>
    </cfRule>
    <cfRule type="cellIs" dxfId="132" priority="237" operator="equal">
      <formula>TRUE</formula>
    </cfRule>
  </conditionalFormatting>
  <conditionalFormatting sqref="E49">
    <cfRule type="cellIs" dxfId="131" priority="224" operator="equal">
      <formula>FALSE</formula>
    </cfRule>
    <cfRule type="cellIs" dxfId="130" priority="225" operator="equal">
      <formula>TRUE</formula>
    </cfRule>
  </conditionalFormatting>
  <conditionalFormatting sqref="E51 E55 E59 E75 E77 E87 E89 E91 E93 E95 E97 E99 E101 E103 E105 E107 E109 E111 E113 E115 E117 E119 E121 E123 E125 E135 E137 E139 E141 E143 E145 E147 E177 E183 E215 E217 E219 E221 E227 E229 E231 E233:E239 E243 E245 E247">
    <cfRule type="cellIs" dxfId="129" priority="286" operator="equal">
      <formula>TRUE</formula>
    </cfRule>
  </conditionalFormatting>
  <conditionalFormatting sqref="E53">
    <cfRule type="cellIs" dxfId="128" priority="229" operator="equal">
      <formula>TRUE</formula>
    </cfRule>
    <cfRule type="cellIs" dxfId="127" priority="228" operator="equal">
      <formula>FALSE</formula>
    </cfRule>
  </conditionalFormatting>
  <conditionalFormatting sqref="E57">
    <cfRule type="cellIs" dxfId="126" priority="221" operator="equal">
      <formula>TRUE</formula>
    </cfRule>
    <cfRule type="cellIs" dxfId="125" priority="220" operator="equal">
      <formula>FALSE</formula>
    </cfRule>
  </conditionalFormatting>
  <conditionalFormatting sqref="E61">
    <cfRule type="cellIs" dxfId="124" priority="217" operator="equal">
      <formula>TRUE</formula>
    </cfRule>
    <cfRule type="cellIs" dxfId="123" priority="216" operator="equal">
      <formula>FALSE</formula>
    </cfRule>
  </conditionalFormatting>
  <conditionalFormatting sqref="E63">
    <cfRule type="cellIs" dxfId="122" priority="213" operator="equal">
      <formula>TRUE</formula>
    </cfRule>
    <cfRule type="cellIs" dxfId="121" priority="212" operator="equal">
      <formula>FALSE</formula>
    </cfRule>
  </conditionalFormatting>
  <conditionalFormatting sqref="E65">
    <cfRule type="cellIs" dxfId="120" priority="209" operator="equal">
      <formula>TRUE</formula>
    </cfRule>
    <cfRule type="cellIs" dxfId="119" priority="208" operator="equal">
      <formula>FALSE</formula>
    </cfRule>
  </conditionalFormatting>
  <conditionalFormatting sqref="E67">
    <cfRule type="cellIs" dxfId="118" priority="205" operator="equal">
      <formula>TRUE</formula>
    </cfRule>
    <cfRule type="cellIs" dxfId="117" priority="204" operator="equal">
      <formula>FALSE</formula>
    </cfRule>
  </conditionalFormatting>
  <conditionalFormatting sqref="E69">
    <cfRule type="cellIs" dxfId="116" priority="201" operator="equal">
      <formula>TRUE</formula>
    </cfRule>
    <cfRule type="cellIs" dxfId="115" priority="200" operator="equal">
      <formula>FALSE</formula>
    </cfRule>
  </conditionalFormatting>
  <conditionalFormatting sqref="E71">
    <cfRule type="cellIs" dxfId="114" priority="197" operator="equal">
      <formula>TRUE</formula>
    </cfRule>
    <cfRule type="cellIs" dxfId="113" priority="196" operator="equal">
      <formula>FALSE</formula>
    </cfRule>
  </conditionalFormatting>
  <conditionalFormatting sqref="E73">
    <cfRule type="cellIs" dxfId="112" priority="193" operator="equal">
      <formula>TRUE</formula>
    </cfRule>
    <cfRule type="cellIs" dxfId="111" priority="192" operator="equal">
      <formula>FALSE</formula>
    </cfRule>
  </conditionalFormatting>
  <conditionalFormatting sqref="E75 E77 E51 E55 E59 E87 E89 E91 E93 E95 E97 E99 E101 E103 E105 E107 E109 E111 E113 E115 E117 E119 E121 E123 E125 E135 E137 E139 E141 E143 E145 E147 E177 E183 E215 E217 E219 E221 E227 E229 E231 E233:E239 E243 E245 E247">
    <cfRule type="cellIs" dxfId="110" priority="285" operator="equal">
      <formula>FALSE</formula>
    </cfRule>
  </conditionalFormatting>
  <conditionalFormatting sqref="E75 E77">
    <cfRule type="cellIs" dxfId="109" priority="283" operator="equal">
      <formula>"TRUE"</formula>
    </cfRule>
    <cfRule type="cellIs" dxfId="108" priority="284" operator="equal">
      <formula>"FALSE"</formula>
    </cfRule>
  </conditionalFormatting>
  <conditionalFormatting sqref="E79 E81">
    <cfRule type="cellIs" dxfId="107" priority="185" operator="equal">
      <formula>TRUE</formula>
    </cfRule>
    <cfRule type="cellIs" dxfId="106" priority="184" operator="equal">
      <formula>FALSE</formula>
    </cfRule>
  </conditionalFormatting>
  <conditionalFormatting sqref="E83 E85">
    <cfRule type="cellIs" dxfId="105" priority="181" operator="equal">
      <formula>TRUE</formula>
    </cfRule>
    <cfRule type="cellIs" dxfId="104" priority="180" operator="equal">
      <formula>FALSE</formula>
    </cfRule>
  </conditionalFormatting>
  <conditionalFormatting sqref="E127 E129">
    <cfRule type="cellIs" dxfId="103" priority="163" operator="equal">
      <formula>TRUE</formula>
    </cfRule>
    <cfRule type="cellIs" dxfId="102" priority="162" operator="equal">
      <formula>FALSE</formula>
    </cfRule>
  </conditionalFormatting>
  <conditionalFormatting sqref="E131 E133">
    <cfRule type="cellIs" dxfId="101" priority="159" operator="equal">
      <formula>TRUE</formula>
    </cfRule>
    <cfRule type="cellIs" dxfId="100" priority="158" operator="equal">
      <formula>FALSE</formula>
    </cfRule>
  </conditionalFormatting>
  <conditionalFormatting sqref="E149 E151 E153 E155 E157 E159 E161">
    <cfRule type="cellIs" dxfId="99" priority="278" operator="equal">
      <formula>FALSE</formula>
    </cfRule>
    <cfRule type="cellIs" dxfId="98" priority="279" operator="equal">
      <formula>TRUE</formula>
    </cfRule>
  </conditionalFormatting>
  <conditionalFormatting sqref="E163">
    <cfRule type="cellIs" dxfId="97" priority="151" operator="equal">
      <formula>TRUE</formula>
    </cfRule>
    <cfRule type="cellIs" dxfId="96" priority="150" operator="equal">
      <formula>FALSE</formula>
    </cfRule>
  </conditionalFormatting>
  <conditionalFormatting sqref="E165">
    <cfRule type="cellIs" dxfId="95" priority="146" operator="equal">
      <formula>FALSE</formula>
    </cfRule>
    <cfRule type="cellIs" dxfId="94" priority="147" operator="equal">
      <formula>TRUE</formula>
    </cfRule>
  </conditionalFormatting>
  <conditionalFormatting sqref="E167">
    <cfRule type="cellIs" dxfId="93" priority="142" operator="equal">
      <formula>FALSE</formula>
    </cfRule>
    <cfRule type="cellIs" dxfId="92" priority="143" operator="equal">
      <formula>TRUE</formula>
    </cfRule>
  </conditionalFormatting>
  <conditionalFormatting sqref="E169">
    <cfRule type="cellIs" dxfId="91" priority="139" operator="equal">
      <formula>TRUE</formula>
    </cfRule>
    <cfRule type="cellIs" dxfId="90" priority="138" operator="equal">
      <formula>FALSE</formula>
    </cfRule>
  </conditionalFormatting>
  <conditionalFormatting sqref="E171">
    <cfRule type="cellIs" dxfId="89" priority="134" operator="equal">
      <formula>FALSE</formula>
    </cfRule>
    <cfRule type="cellIs" dxfId="88" priority="135" operator="equal">
      <formula>TRUE</formula>
    </cfRule>
  </conditionalFormatting>
  <conditionalFormatting sqref="E173 E175">
    <cfRule type="cellIs" dxfId="87" priority="131" operator="equal">
      <formula>TRUE</formula>
    </cfRule>
    <cfRule type="cellIs" dxfId="86" priority="130" operator="equal">
      <formula>FALSE</formula>
    </cfRule>
  </conditionalFormatting>
  <conditionalFormatting sqref="E179 E181">
    <cfRule type="cellIs" dxfId="85" priority="127" operator="equal">
      <formula>TRUE</formula>
    </cfRule>
    <cfRule type="cellIs" dxfId="84" priority="126" operator="equal">
      <formula>FALSE</formula>
    </cfRule>
  </conditionalFormatting>
  <conditionalFormatting sqref="E185">
    <cfRule type="cellIs" dxfId="83" priority="118" operator="equal">
      <formula>FALSE</formula>
    </cfRule>
    <cfRule type="cellIs" dxfId="82" priority="119" operator="equal">
      <formula>TRUE</formula>
    </cfRule>
  </conditionalFormatting>
  <conditionalFormatting sqref="E187">
    <cfRule type="cellIs" dxfId="81" priority="115" operator="equal">
      <formula>TRUE</formula>
    </cfRule>
    <cfRule type="cellIs" dxfId="80" priority="114" operator="equal">
      <formula>FALSE</formula>
    </cfRule>
  </conditionalFormatting>
  <conditionalFormatting sqref="E189">
    <cfRule type="cellIs" dxfId="79" priority="111" operator="equal">
      <formula>TRUE</formula>
    </cfRule>
    <cfRule type="cellIs" dxfId="78" priority="110" operator="equal">
      <formula>FALSE</formula>
    </cfRule>
  </conditionalFormatting>
  <conditionalFormatting sqref="E191">
    <cfRule type="cellIs" dxfId="77" priority="107" operator="equal">
      <formula>TRUE</formula>
    </cfRule>
    <cfRule type="cellIs" dxfId="76" priority="106" operator="equal">
      <formula>FALSE</formula>
    </cfRule>
  </conditionalFormatting>
  <conditionalFormatting sqref="E193">
    <cfRule type="cellIs" dxfId="75" priority="103" operator="equal">
      <formula>TRUE</formula>
    </cfRule>
    <cfRule type="cellIs" dxfId="74" priority="102" operator="equal">
      <formula>FALSE</formula>
    </cfRule>
  </conditionalFormatting>
  <conditionalFormatting sqref="E195 E197">
    <cfRule type="cellIs" dxfId="73" priority="98" operator="equal">
      <formula>FALSE</formula>
    </cfRule>
    <cfRule type="cellIs" dxfId="72" priority="99" operator="equal">
      <formula>TRUE</formula>
    </cfRule>
  </conditionalFormatting>
  <conditionalFormatting sqref="E199 E205">
    <cfRule type="cellIs" dxfId="71" priority="123" operator="equal">
      <formula>TRUE</formula>
    </cfRule>
    <cfRule type="cellIs" dxfId="70" priority="122" operator="equal">
      <formula>FALSE</formula>
    </cfRule>
  </conditionalFormatting>
  <conditionalFormatting sqref="E201 E203">
    <cfRule type="cellIs" dxfId="69" priority="95" operator="equal">
      <formula>TRUE</formula>
    </cfRule>
    <cfRule type="cellIs" dxfId="68" priority="94" operator="equal">
      <formula>FALSE</formula>
    </cfRule>
  </conditionalFormatting>
  <conditionalFormatting sqref="E207 E209 E211">
    <cfRule type="cellIs" dxfId="67" priority="79" operator="equal">
      <formula>TRUE</formula>
    </cfRule>
    <cfRule type="cellIs" dxfId="66" priority="78" operator="equal">
      <formula>FALSE</formula>
    </cfRule>
  </conditionalFormatting>
  <conditionalFormatting sqref="E223">
    <cfRule type="cellIs" dxfId="65" priority="176" operator="equal">
      <formula>FALSE</formula>
    </cfRule>
    <cfRule type="cellIs" dxfId="64" priority="177" operator="equal">
      <formula>TRUE</formula>
    </cfRule>
  </conditionalFormatting>
  <conditionalFormatting sqref="E249">
    <cfRule type="cellIs" dxfId="63" priority="85" operator="equal">
      <formula>TRUE</formula>
    </cfRule>
    <cfRule type="cellIs" dxfId="62" priority="84" operator="equal">
      <formula>FALSE</formula>
    </cfRule>
  </conditionalFormatting>
  <conditionalFormatting sqref="E274 E276 E284">
    <cfRule type="cellIs" dxfId="61" priority="276" operator="equal">
      <formula>TRUE</formula>
    </cfRule>
    <cfRule type="cellIs" dxfId="60" priority="277" operator="equal">
      <formula>FALSE</formula>
    </cfRule>
  </conditionalFormatting>
  <conditionalFormatting sqref="E278">
    <cfRule type="cellIs" dxfId="59" priority="48" operator="equal">
      <formula>TRUE</formula>
    </cfRule>
    <cfRule type="cellIs" dxfId="58" priority="49" operator="equal">
      <formula>FALSE</formula>
    </cfRule>
  </conditionalFormatting>
  <conditionalFormatting sqref="E280">
    <cfRule type="cellIs" dxfId="57" priority="46" operator="equal">
      <formula>TRUE</formula>
    </cfRule>
    <cfRule type="cellIs" dxfId="56" priority="47" operator="equal">
      <formula>FALSE</formula>
    </cfRule>
  </conditionalFormatting>
  <conditionalFormatting sqref="E282">
    <cfRule type="cellIs" dxfId="55" priority="44" operator="equal">
      <formula>TRUE</formula>
    </cfRule>
    <cfRule type="cellIs" dxfId="54" priority="45" operator="equal">
      <formula>FALSE</formula>
    </cfRule>
  </conditionalFormatting>
  <conditionalFormatting sqref="E286 E288 E290 E292 E294">
    <cfRule type="cellIs" dxfId="53" priority="39" operator="equal">
      <formula>FALSE</formula>
    </cfRule>
    <cfRule type="cellIs" dxfId="52" priority="38" operator="equal">
      <formula>TRUE</formula>
    </cfRule>
  </conditionalFormatting>
  <conditionalFormatting sqref="E298">
    <cfRule type="cellIs" dxfId="51" priority="74" operator="equal">
      <formula>TRUE</formula>
    </cfRule>
    <cfRule type="cellIs" dxfId="50" priority="75" operator="equal">
      <formula>FALSE</formula>
    </cfRule>
  </conditionalFormatting>
  <conditionalFormatting sqref="E300">
    <cfRule type="cellIs" dxfId="49" priority="73" operator="equal">
      <formula>FALSE</formula>
    </cfRule>
    <cfRule type="cellIs" dxfId="48" priority="72" operator="equal">
      <formula>TRUE</formula>
    </cfRule>
  </conditionalFormatting>
  <conditionalFormatting sqref="E302">
    <cfRule type="cellIs" dxfId="47" priority="70" operator="equal">
      <formula>TRUE</formula>
    </cfRule>
    <cfRule type="cellIs" dxfId="46" priority="71" operator="equal">
      <formula>FALSE</formula>
    </cfRule>
  </conditionalFormatting>
  <conditionalFormatting sqref="E304">
    <cfRule type="cellIs" dxfId="45" priority="69" operator="equal">
      <formula>FALSE</formula>
    </cfRule>
    <cfRule type="cellIs" dxfId="44" priority="68" operator="equal">
      <formula>TRUE</formula>
    </cfRule>
  </conditionalFormatting>
  <conditionalFormatting sqref="E306">
    <cfRule type="cellIs" dxfId="43" priority="67" operator="equal">
      <formula>FALSE</formula>
    </cfRule>
    <cfRule type="cellIs" dxfId="42" priority="66" operator="equal">
      <formula>TRUE</formula>
    </cfRule>
  </conditionalFormatting>
  <conditionalFormatting sqref="E308">
    <cfRule type="cellIs" dxfId="41" priority="65" operator="equal">
      <formula>FALSE</formula>
    </cfRule>
    <cfRule type="cellIs" dxfId="40" priority="64" operator="equal">
      <formula>TRUE</formula>
    </cfRule>
  </conditionalFormatting>
  <conditionalFormatting sqref="E310">
    <cfRule type="cellIs" dxfId="39" priority="35" operator="equal">
      <formula>FALSE</formula>
    </cfRule>
    <cfRule type="cellIs" dxfId="38" priority="34" operator="equal">
      <formula>TRUE</formula>
    </cfRule>
  </conditionalFormatting>
  <conditionalFormatting sqref="E312">
    <cfRule type="cellIs" dxfId="37" priority="62" operator="equal">
      <formula>TRUE</formula>
    </cfRule>
    <cfRule type="cellIs" dxfId="36" priority="63" operator="equal">
      <formula>FALSE</formula>
    </cfRule>
  </conditionalFormatting>
  <conditionalFormatting sqref="E314">
    <cfRule type="cellIs" dxfId="35" priority="60" operator="equal">
      <formula>TRUE</formula>
    </cfRule>
    <cfRule type="cellIs" dxfId="34" priority="61" operator="equal">
      <formula>FALSE</formula>
    </cfRule>
  </conditionalFormatting>
  <conditionalFormatting sqref="E316">
    <cfRule type="cellIs" dxfId="33" priority="59" operator="equal">
      <formula>FALSE</formula>
    </cfRule>
    <cfRule type="cellIs" dxfId="32" priority="58" operator="equal">
      <formula>TRUE</formula>
    </cfRule>
  </conditionalFormatting>
  <conditionalFormatting sqref="E320">
    <cfRule type="cellIs" dxfId="31" priority="56" operator="equal">
      <formula>TRUE</formula>
    </cfRule>
    <cfRule type="cellIs" dxfId="30" priority="57" operator="equal">
      <formula>FALSE</formula>
    </cfRule>
  </conditionalFormatting>
  <conditionalFormatting sqref="E322">
    <cfRule type="cellIs" dxfId="29" priority="55" operator="equal">
      <formula>FALSE</formula>
    </cfRule>
    <cfRule type="cellIs" dxfId="28" priority="54" operator="equal">
      <formula>TRUE</formula>
    </cfRule>
  </conditionalFormatting>
  <conditionalFormatting sqref="E324">
    <cfRule type="cellIs" dxfId="27" priority="53" operator="equal">
      <formula>FALSE</formula>
    </cfRule>
    <cfRule type="cellIs" dxfId="26" priority="52" operator="equal">
      <formula>TRUE</formula>
    </cfRule>
  </conditionalFormatting>
  <conditionalFormatting sqref="E326">
    <cfRule type="cellIs" dxfId="25" priority="51" operator="equal">
      <formula>FALSE</formula>
    </cfRule>
    <cfRule type="cellIs" dxfId="24" priority="50" operator="equal">
      <formula>TRUE</formula>
    </cfRule>
  </conditionalFormatting>
  <conditionalFormatting sqref="E330 E332 E336 E338 E340 E342 E344 E346 E348 E350 E352">
    <cfRule type="cellIs" dxfId="23" priority="271" operator="equal">
      <formula>FALSE</formula>
    </cfRule>
    <cfRule type="cellIs" dxfId="22" priority="270" operator="equal">
      <formula>TRUE</formula>
    </cfRule>
  </conditionalFormatting>
  <conditionalFormatting sqref="E356">
    <cfRule type="cellIs" dxfId="21" priority="33" operator="equal">
      <formula>FALSE</formula>
    </cfRule>
    <cfRule type="cellIs" dxfId="20" priority="32" operator="equal">
      <formula>TRUE</formula>
    </cfRule>
    <cfRule type="cellIs" dxfId="19" priority="31" operator="equal">
      <formula>"FALSE"</formula>
    </cfRule>
  </conditionalFormatting>
  <conditionalFormatting sqref="E358">
    <cfRule type="cellIs" dxfId="18" priority="27" operator="equal">
      <formula>FALSE</formula>
    </cfRule>
    <cfRule type="cellIs" dxfId="17" priority="26" operator="equal">
      <formula>TRUE</formula>
    </cfRule>
    <cfRule type="cellIs" dxfId="16" priority="25" operator="equal">
      <formula>"FALSE"</formula>
    </cfRule>
  </conditionalFormatting>
  <conditionalFormatting sqref="E362">
    <cfRule type="cellIs" dxfId="15" priority="24" operator="equal">
      <formula>FALSE</formula>
    </cfRule>
    <cfRule type="cellIs" dxfId="14" priority="23" operator="equal">
      <formula>TRUE</formula>
    </cfRule>
    <cfRule type="cellIs" dxfId="13" priority="22" operator="equal">
      <formula>"FALSE"</formula>
    </cfRule>
  </conditionalFormatting>
  <conditionalFormatting sqref="E364">
    <cfRule type="cellIs" dxfId="12" priority="21" operator="equal">
      <formula>FALSE</formula>
    </cfRule>
    <cfRule type="cellIs" dxfId="11" priority="20" operator="equal">
      <formula>TRUE</formula>
    </cfRule>
    <cfRule type="cellIs" dxfId="10" priority="19" operator="equal">
      <formula>"FALSE"</formula>
    </cfRule>
  </conditionalFormatting>
  <conditionalFormatting sqref="E366">
    <cfRule type="cellIs" dxfId="9" priority="3" operator="equal">
      <formula>FALSE</formula>
    </cfRule>
    <cfRule type="cellIs" dxfId="8" priority="1" operator="equal">
      <formula>"FALSE"</formula>
    </cfRule>
    <cfRule type="cellIs" dxfId="7" priority="2" operator="equal">
      <formula>TRUE</formula>
    </cfRule>
  </conditionalFormatting>
  <conditionalFormatting sqref="E368">
    <cfRule type="cellIs" dxfId="6" priority="13" operator="equal">
      <formula>"FALSE"</formula>
    </cfRule>
    <cfRule type="cellIs" dxfId="5" priority="15" operator="equal">
      <formula>FALSE</formula>
    </cfRule>
    <cfRule type="cellIs" dxfId="4" priority="14" operator="equal">
      <formula>TRUE</formula>
    </cfRule>
  </conditionalFormatting>
  <conditionalFormatting sqref="E370">
    <cfRule type="cellIs" dxfId="3" priority="12" operator="equal">
      <formula>FALSE</formula>
    </cfRule>
    <cfRule type="cellIs" dxfId="2" priority="11" operator="equal">
      <formula>TRUE</formula>
    </cfRule>
    <cfRule type="cellIs" dxfId="1" priority="10" operator="equal">
      <formula>"FALSE"</formula>
    </cfRule>
  </conditionalFormatting>
  <conditionalFormatting sqref="E374">
    <cfRule type="cellIs" dxfId="0" priority="282" operator="equal">
      <formula>"FALSE"</formula>
    </cfRule>
  </conditionalFormatting>
  <pageMargins left="0.7" right="0.7" top="0.75" bottom="0.75" header="0.3" footer="0.3"/>
  <pageSetup paperSize="9" scale="54" fitToHeight="0" orientation="portrait" r:id="rId1"/>
  <rowBreaks count="6" manualBreakCount="6">
    <brk id="58" max="5" man="1"/>
    <brk id="110" max="5" man="1"/>
    <brk id="162" max="5" man="1"/>
    <brk id="212" max="5" man="1"/>
    <brk id="271" max="5" man="1"/>
    <brk id="317" max="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D702"/>
  <sheetViews>
    <sheetView showGridLines="0" view="pageBreakPreview" zoomScaleNormal="100" zoomScaleSheetLayoutView="100" workbookViewId="0"/>
  </sheetViews>
  <sheetFormatPr defaultColWidth="9.140625" defaultRowHeight="15" x14ac:dyDescent="0.25"/>
  <cols>
    <col min="1" max="1" width="6.5703125" style="272" customWidth="1"/>
    <col min="2" max="2" width="94.85546875" style="272" customWidth="1"/>
    <col min="3" max="3" width="6.5703125" style="63" customWidth="1"/>
    <col min="4" max="16384" width="9.140625" style="63"/>
  </cols>
  <sheetData>
    <row r="1" spans="1:4" x14ac:dyDescent="0.25">
      <c r="A1" s="3"/>
      <c r="B1" s="4"/>
      <c r="C1" s="4"/>
      <c r="D1" s="4"/>
    </row>
    <row r="2" spans="1:4" ht="18.75" customHeight="1" x14ac:dyDescent="0.25">
      <c r="B2" s="273" t="str">
        <f>Instructions!B1</f>
        <v>Form RBSF-MC</v>
      </c>
      <c r="C2" s="334"/>
      <c r="D2" s="334"/>
    </row>
    <row r="3" spans="1:4" x14ac:dyDescent="0.25">
      <c r="A3" s="3"/>
      <c r="B3" s="11"/>
      <c r="C3" s="4"/>
      <c r="D3" s="4"/>
    </row>
    <row r="4" spans="1:4" ht="18.75" customHeight="1" x14ac:dyDescent="0.25">
      <c r="A4" s="955" t="s">
        <v>649</v>
      </c>
      <c r="B4" s="955"/>
      <c r="C4" s="4"/>
      <c r="D4" s="4"/>
    </row>
    <row r="5" spans="1:4" x14ac:dyDescent="0.25">
      <c r="A5" s="3"/>
      <c r="B5" s="11"/>
      <c r="C5" s="4"/>
      <c r="D5" s="4"/>
    </row>
    <row r="6" spans="1:4" x14ac:dyDescent="0.25">
      <c r="A6" s="3"/>
      <c r="B6" s="11"/>
      <c r="C6" s="4"/>
      <c r="D6" s="4"/>
    </row>
    <row r="7" spans="1:4" ht="15.75" x14ac:dyDescent="0.25">
      <c r="A7" s="279" t="s">
        <v>21</v>
      </c>
      <c r="B7" s="280" t="s">
        <v>464</v>
      </c>
      <c r="C7" s="4"/>
      <c r="D7" s="4"/>
    </row>
    <row r="8" spans="1:4" ht="15.75" x14ac:dyDescent="0.25">
      <c r="A8" s="4"/>
      <c r="B8" s="61" t="s">
        <v>465</v>
      </c>
      <c r="C8" s="4"/>
      <c r="D8" s="4"/>
    </row>
    <row r="9" spans="1:4" ht="15.75" x14ac:dyDescent="0.25">
      <c r="A9" s="4"/>
      <c r="B9" s="61" t="s">
        <v>466</v>
      </c>
      <c r="C9" s="4"/>
      <c r="D9" s="4"/>
    </row>
    <row r="10" spans="1:4" x14ac:dyDescent="0.25">
      <c r="A10" s="3"/>
      <c r="B10" s="11"/>
      <c r="C10" s="4"/>
      <c r="D10" s="4"/>
    </row>
    <row r="11" spans="1:4" ht="15.75" x14ac:dyDescent="0.25">
      <c r="A11" s="279" t="s">
        <v>22</v>
      </c>
      <c r="B11" s="280" t="s">
        <v>365</v>
      </c>
      <c r="C11" s="4"/>
      <c r="D11" s="4"/>
    </row>
    <row r="12" spans="1:4" ht="15.75" x14ac:dyDescent="0.25">
      <c r="A12" s="4"/>
      <c r="B12" s="61" t="s">
        <v>366</v>
      </c>
      <c r="C12" s="9" t="s">
        <v>1376</v>
      </c>
      <c r="D12" s="4"/>
    </row>
    <row r="13" spans="1:4" ht="15.75" x14ac:dyDescent="0.25">
      <c r="A13" s="4"/>
      <c r="B13" s="61" t="s">
        <v>76</v>
      </c>
      <c r="C13" s="9" t="s">
        <v>1378</v>
      </c>
      <c r="D13" s="4"/>
    </row>
    <row r="14" spans="1:4" ht="15.75" x14ac:dyDescent="0.25">
      <c r="A14" s="4"/>
      <c r="B14" s="61" t="s">
        <v>77</v>
      </c>
      <c r="C14" s="9" t="s">
        <v>1377</v>
      </c>
      <c r="D14" s="4"/>
    </row>
    <row r="15" spans="1:4" x14ac:dyDescent="0.25">
      <c r="A15" s="3"/>
      <c r="B15" s="11"/>
      <c r="C15" s="4"/>
      <c r="D15" s="4"/>
    </row>
    <row r="16" spans="1:4" ht="15.75" x14ac:dyDescent="0.25">
      <c r="A16" s="279" t="s">
        <v>501</v>
      </c>
      <c r="B16" s="280" t="s">
        <v>379</v>
      </c>
      <c r="C16" s="4"/>
      <c r="D16" s="4"/>
    </row>
    <row r="17" spans="1:4" ht="15.75" x14ac:dyDescent="0.25">
      <c r="A17" s="3"/>
      <c r="B17" s="62" t="s">
        <v>502</v>
      </c>
      <c r="C17" s="4"/>
      <c r="D17" s="4"/>
    </row>
    <row r="18" spans="1:4" ht="15.75" x14ac:dyDescent="0.25">
      <c r="A18" s="3"/>
      <c r="B18" s="62" t="s">
        <v>503</v>
      </c>
      <c r="C18" s="4"/>
      <c r="D18" s="4"/>
    </row>
    <row r="19" spans="1:4" ht="15.75" x14ac:dyDescent="0.25">
      <c r="A19" s="3"/>
      <c r="B19" s="62" t="s">
        <v>504</v>
      </c>
      <c r="C19" s="4"/>
      <c r="D19" s="4"/>
    </row>
    <row r="20" spans="1:4" ht="15.75" x14ac:dyDescent="0.25">
      <c r="A20" s="3"/>
      <c r="B20" s="62" t="s">
        <v>610</v>
      </c>
      <c r="C20" s="4"/>
      <c r="D20" s="4"/>
    </row>
    <row r="21" spans="1:4" x14ac:dyDescent="0.25">
      <c r="A21" s="3"/>
      <c r="B21" s="11"/>
      <c r="C21" s="4"/>
      <c r="D21" s="4"/>
    </row>
    <row r="22" spans="1:4" ht="15.75" x14ac:dyDescent="0.25">
      <c r="A22" s="279" t="s">
        <v>24</v>
      </c>
      <c r="B22" s="280" t="s">
        <v>60</v>
      </c>
      <c r="C22" s="4"/>
      <c r="D22" s="4"/>
    </row>
    <row r="23" spans="1:4" ht="15.75" x14ac:dyDescent="0.25">
      <c r="A23" s="3"/>
      <c r="B23" s="61" t="s">
        <v>475</v>
      </c>
      <c r="C23" s="4"/>
      <c r="D23" s="4"/>
    </row>
    <row r="24" spans="1:4" ht="15.75" x14ac:dyDescent="0.25">
      <c r="A24" s="3"/>
      <c r="B24" s="61" t="s">
        <v>476</v>
      </c>
      <c r="C24" s="4"/>
      <c r="D24" s="4"/>
    </row>
    <row r="25" spans="1:4" ht="15.75" x14ac:dyDescent="0.25">
      <c r="A25" s="3"/>
      <c r="B25" s="61" t="s">
        <v>477</v>
      </c>
      <c r="C25" s="4"/>
      <c r="D25" s="4"/>
    </row>
    <row r="26" spans="1:4" ht="15.75" x14ac:dyDescent="0.25">
      <c r="A26" s="3"/>
      <c r="B26" s="61" t="s">
        <v>478</v>
      </c>
      <c r="C26" s="4"/>
      <c r="D26" s="4"/>
    </row>
    <row r="27" spans="1:4" x14ac:dyDescent="0.25">
      <c r="A27" s="3"/>
      <c r="B27" s="11"/>
      <c r="C27" s="4"/>
      <c r="D27" s="4"/>
    </row>
    <row r="28" spans="1:4" ht="15.75" x14ac:dyDescent="0.25">
      <c r="A28" s="279" t="s">
        <v>25</v>
      </c>
      <c r="B28" s="280" t="s">
        <v>367</v>
      </c>
      <c r="C28" s="4"/>
      <c r="D28" s="4"/>
    </row>
    <row r="29" spans="1:4" ht="15.75" x14ac:dyDescent="0.25">
      <c r="A29" s="3"/>
      <c r="B29" s="61" t="s">
        <v>479</v>
      </c>
      <c r="C29" s="4"/>
      <c r="D29" s="4"/>
    </row>
    <row r="30" spans="1:4" ht="15.75" x14ac:dyDescent="0.25">
      <c r="A30" s="3"/>
      <c r="B30" s="61" t="s">
        <v>480</v>
      </c>
      <c r="C30" s="4"/>
      <c r="D30" s="4"/>
    </row>
    <row r="31" spans="1:4" ht="15.75" x14ac:dyDescent="0.25">
      <c r="A31" s="3"/>
      <c r="B31" s="61" t="s">
        <v>481</v>
      </c>
      <c r="C31" s="4"/>
      <c r="D31" s="4"/>
    </row>
    <row r="32" spans="1:4" ht="15.75" x14ac:dyDescent="0.25">
      <c r="A32" s="3"/>
      <c r="B32" s="271"/>
      <c r="C32" s="4"/>
      <c r="D32" s="4"/>
    </row>
    <row r="33" spans="1:4" ht="15.75" x14ac:dyDescent="0.25">
      <c r="A33" s="279" t="s">
        <v>26</v>
      </c>
      <c r="B33" s="280" t="s">
        <v>472</v>
      </c>
      <c r="C33" s="4"/>
      <c r="D33" s="4"/>
    </row>
    <row r="34" spans="1:4" ht="15.75" x14ac:dyDescent="0.25">
      <c r="A34" s="3"/>
      <c r="B34" s="61" t="s">
        <v>482</v>
      </c>
      <c r="C34" s="4"/>
      <c r="D34" s="4"/>
    </row>
    <row r="35" spans="1:4" ht="15.75" x14ac:dyDescent="0.25">
      <c r="A35" s="3"/>
      <c r="B35" s="61" t="s">
        <v>473</v>
      </c>
      <c r="C35" s="4"/>
      <c r="D35" s="4"/>
    </row>
    <row r="36" spans="1:4" ht="15.75" x14ac:dyDescent="0.25">
      <c r="A36" s="3"/>
      <c r="B36" s="61" t="s">
        <v>474</v>
      </c>
      <c r="C36" s="4"/>
      <c r="D36" s="4"/>
    </row>
    <row r="37" spans="1:4" ht="15.75" x14ac:dyDescent="0.25">
      <c r="A37" s="3"/>
      <c r="B37" s="61" t="s">
        <v>743</v>
      </c>
      <c r="C37" s="4"/>
      <c r="D37" s="4"/>
    </row>
    <row r="38" spans="1:4" ht="15.75" x14ac:dyDescent="0.25">
      <c r="A38" s="3"/>
      <c r="B38" s="61"/>
      <c r="C38" s="4"/>
      <c r="D38" s="4"/>
    </row>
    <row r="39" spans="1:4" ht="15.75" x14ac:dyDescent="0.25">
      <c r="A39" s="279" t="s">
        <v>27</v>
      </c>
      <c r="B39" s="280" t="s">
        <v>531</v>
      </c>
      <c r="C39" s="4"/>
      <c r="D39" s="4"/>
    </row>
    <row r="40" spans="1:4" ht="15.75" x14ac:dyDescent="0.25">
      <c r="A40" s="3"/>
      <c r="B40" s="61" t="s">
        <v>558</v>
      </c>
      <c r="C40" s="4"/>
      <c r="D40" s="4"/>
    </row>
    <row r="41" spans="1:4" ht="15.75" x14ac:dyDescent="0.25">
      <c r="A41" s="3"/>
      <c r="B41" s="61" t="s">
        <v>559</v>
      </c>
      <c r="C41" s="4"/>
      <c r="D41" s="4"/>
    </row>
    <row r="42" spans="1:4" ht="15.75" x14ac:dyDescent="0.25">
      <c r="A42" s="3"/>
      <c r="B42" s="61" t="s">
        <v>560</v>
      </c>
      <c r="C42" s="4"/>
      <c r="D42" s="4"/>
    </row>
    <row r="43" spans="1:4" x14ac:dyDescent="0.25">
      <c r="A43" s="3"/>
      <c r="B43" s="11"/>
      <c r="C43" s="4"/>
      <c r="D43" s="4"/>
    </row>
    <row r="44" spans="1:4" ht="15.75" x14ac:dyDescent="0.25">
      <c r="A44" s="279" t="s">
        <v>28</v>
      </c>
      <c r="B44" s="280" t="s">
        <v>536</v>
      </c>
      <c r="C44" s="4"/>
      <c r="D44" s="4"/>
    </row>
    <row r="45" spans="1:4" ht="15.75" x14ac:dyDescent="0.25">
      <c r="A45" s="60"/>
      <c r="B45" s="61" t="s">
        <v>537</v>
      </c>
      <c r="C45" s="4"/>
      <c r="D45" s="4"/>
    </row>
    <row r="46" spans="1:4" ht="15.75" x14ac:dyDescent="0.25">
      <c r="A46" s="60"/>
      <c r="B46" s="61" t="s">
        <v>538</v>
      </c>
      <c r="C46" s="4"/>
      <c r="D46" s="4"/>
    </row>
    <row r="47" spans="1:4" ht="15.75" x14ac:dyDescent="0.25">
      <c r="A47" s="60"/>
      <c r="B47" s="61" t="s">
        <v>77</v>
      </c>
      <c r="C47" s="4"/>
      <c r="D47" s="4"/>
    </row>
    <row r="48" spans="1:4" x14ac:dyDescent="0.25">
      <c r="A48" s="3"/>
      <c r="B48" s="11"/>
      <c r="C48" s="4"/>
      <c r="D48" s="4"/>
    </row>
    <row r="49" spans="1:4" ht="15.75" x14ac:dyDescent="0.25">
      <c r="A49" s="279" t="s">
        <v>29</v>
      </c>
      <c r="B49" s="280" t="s">
        <v>82</v>
      </c>
      <c r="C49" s="4"/>
      <c r="D49" s="4"/>
    </row>
    <row r="50" spans="1:4" ht="15.75" x14ac:dyDescent="0.25">
      <c r="A50" s="60">
        <v>1</v>
      </c>
      <c r="B50" s="61" t="s">
        <v>112</v>
      </c>
      <c r="C50" s="4"/>
    </row>
    <row r="51" spans="1:4" ht="15.75" x14ac:dyDescent="0.25">
      <c r="A51" s="60">
        <v>2</v>
      </c>
      <c r="B51" s="61" t="s">
        <v>77</v>
      </c>
      <c r="C51" s="4"/>
      <c r="D51" s="4"/>
    </row>
    <row r="52" spans="1:4" ht="15.75" x14ac:dyDescent="0.25">
      <c r="A52" s="60">
        <v>3</v>
      </c>
      <c r="B52" s="62" t="s">
        <v>116</v>
      </c>
      <c r="C52" s="4"/>
      <c r="D52" s="11"/>
    </row>
    <row r="53" spans="1:4" ht="15.75" x14ac:dyDescent="0.25">
      <c r="A53" s="60">
        <v>4</v>
      </c>
      <c r="B53" s="62" t="s">
        <v>117</v>
      </c>
      <c r="C53" s="4"/>
      <c r="D53" s="11"/>
    </row>
    <row r="54" spans="1:4" ht="15.75" x14ac:dyDescent="0.25">
      <c r="A54" s="60">
        <v>5</v>
      </c>
      <c r="B54" s="62" t="s">
        <v>118</v>
      </c>
      <c r="C54" s="4"/>
      <c r="D54" s="11"/>
    </row>
    <row r="55" spans="1:4" ht="15.75" x14ac:dyDescent="0.25">
      <c r="A55" s="60">
        <v>6</v>
      </c>
      <c r="B55" s="62" t="s">
        <v>119</v>
      </c>
      <c r="C55" s="4"/>
      <c r="D55" s="11"/>
    </row>
    <row r="56" spans="1:4" ht="15.75" x14ac:dyDescent="0.25">
      <c r="A56" s="60">
        <v>7</v>
      </c>
      <c r="B56" s="62" t="s">
        <v>120</v>
      </c>
      <c r="C56" s="4"/>
      <c r="D56" s="11"/>
    </row>
    <row r="57" spans="1:4" ht="15.75" x14ac:dyDescent="0.25">
      <c r="A57" s="60">
        <v>8</v>
      </c>
      <c r="B57" s="62" t="s">
        <v>121</v>
      </c>
      <c r="C57" s="4"/>
      <c r="D57" s="11"/>
    </row>
    <row r="58" spans="1:4" ht="15.75" x14ac:dyDescent="0.25">
      <c r="A58" s="60">
        <v>9</v>
      </c>
      <c r="B58" s="62" t="s">
        <v>122</v>
      </c>
      <c r="C58" s="4"/>
      <c r="D58" s="11"/>
    </row>
    <row r="59" spans="1:4" ht="15.75" x14ac:dyDescent="0.25">
      <c r="A59" s="60">
        <v>10</v>
      </c>
      <c r="B59" s="62" t="s">
        <v>123</v>
      </c>
      <c r="C59" s="4"/>
      <c r="D59" s="11"/>
    </row>
    <row r="60" spans="1:4" ht="15.75" x14ac:dyDescent="0.25">
      <c r="A60" s="60">
        <v>11</v>
      </c>
      <c r="B60" s="62" t="s">
        <v>124</v>
      </c>
      <c r="C60" s="4"/>
      <c r="D60" s="11"/>
    </row>
    <row r="61" spans="1:4" ht="15.75" x14ac:dyDescent="0.25">
      <c r="A61" s="60">
        <v>12</v>
      </c>
      <c r="B61" s="62" t="s">
        <v>125</v>
      </c>
      <c r="C61" s="4"/>
      <c r="D61" s="11"/>
    </row>
    <row r="62" spans="1:4" ht="15.75" x14ac:dyDescent="0.25">
      <c r="A62" s="60">
        <v>13</v>
      </c>
      <c r="B62" s="62" t="s">
        <v>126</v>
      </c>
      <c r="C62" s="4"/>
      <c r="D62" s="11"/>
    </row>
    <row r="63" spans="1:4" ht="15.75" x14ac:dyDescent="0.25">
      <c r="A63" s="60">
        <v>14</v>
      </c>
      <c r="B63" s="62" t="s">
        <v>127</v>
      </c>
      <c r="C63" s="4"/>
      <c r="D63" s="11"/>
    </row>
    <row r="64" spans="1:4" ht="15.75" x14ac:dyDescent="0.25">
      <c r="A64" s="60">
        <v>15</v>
      </c>
      <c r="B64" s="62" t="s">
        <v>128</v>
      </c>
      <c r="C64" s="4"/>
      <c r="D64" s="11"/>
    </row>
    <row r="65" spans="1:4" ht="15.75" x14ac:dyDescent="0.25">
      <c r="A65" s="60">
        <v>16</v>
      </c>
      <c r="B65" s="62" t="s">
        <v>129</v>
      </c>
      <c r="C65" s="4"/>
      <c r="D65" s="11"/>
    </row>
    <row r="66" spans="1:4" ht="15.75" x14ac:dyDescent="0.25">
      <c r="A66" s="60">
        <v>17</v>
      </c>
      <c r="B66" s="62" t="s">
        <v>130</v>
      </c>
      <c r="C66" s="4"/>
      <c r="D66" s="11"/>
    </row>
    <row r="67" spans="1:4" ht="15.75" x14ac:dyDescent="0.25">
      <c r="A67" s="60">
        <v>18</v>
      </c>
      <c r="B67" s="62" t="s">
        <v>131</v>
      </c>
      <c r="C67" s="4"/>
      <c r="D67" s="11"/>
    </row>
    <row r="68" spans="1:4" ht="15.75" x14ac:dyDescent="0.25">
      <c r="A68" s="60">
        <v>19</v>
      </c>
      <c r="B68" s="62" t="s">
        <v>132</v>
      </c>
      <c r="C68" s="4"/>
      <c r="D68" s="11"/>
    </row>
    <row r="69" spans="1:4" ht="15.75" x14ac:dyDescent="0.25">
      <c r="A69" s="60">
        <v>20</v>
      </c>
      <c r="B69" s="62" t="s">
        <v>133</v>
      </c>
      <c r="C69" s="4"/>
      <c r="D69" s="11"/>
    </row>
    <row r="70" spans="1:4" ht="15.75" x14ac:dyDescent="0.25">
      <c r="A70" s="60">
        <v>21</v>
      </c>
      <c r="B70" s="62" t="s">
        <v>134</v>
      </c>
      <c r="C70" s="4"/>
      <c r="D70" s="11"/>
    </row>
    <row r="71" spans="1:4" ht="15.75" x14ac:dyDescent="0.25">
      <c r="A71" s="60">
        <v>22</v>
      </c>
      <c r="B71" s="62" t="s">
        <v>135</v>
      </c>
      <c r="C71" s="4"/>
      <c r="D71" s="11"/>
    </row>
    <row r="72" spans="1:4" ht="15.75" x14ac:dyDescent="0.25">
      <c r="A72" s="60">
        <v>23</v>
      </c>
      <c r="B72" s="62" t="s">
        <v>136</v>
      </c>
      <c r="C72" s="4"/>
      <c r="D72" s="11"/>
    </row>
    <row r="73" spans="1:4" ht="15.75" x14ac:dyDescent="0.25">
      <c r="A73" s="60">
        <v>24</v>
      </c>
      <c r="B73" s="62" t="s">
        <v>137</v>
      </c>
      <c r="C73" s="4"/>
      <c r="D73" s="11"/>
    </row>
    <row r="74" spans="1:4" ht="15.75" x14ac:dyDescent="0.25">
      <c r="A74" s="60">
        <v>25</v>
      </c>
      <c r="B74" s="62" t="s">
        <v>138</v>
      </c>
      <c r="C74" s="4"/>
      <c r="D74" s="11"/>
    </row>
    <row r="75" spans="1:4" ht="15.75" x14ac:dyDescent="0.25">
      <c r="A75" s="60">
        <v>26</v>
      </c>
      <c r="B75" s="62" t="s">
        <v>139</v>
      </c>
      <c r="C75" s="4"/>
      <c r="D75" s="11"/>
    </row>
    <row r="76" spans="1:4" ht="15.75" x14ac:dyDescent="0.25">
      <c r="A76" s="60">
        <v>27</v>
      </c>
      <c r="B76" s="62" t="s">
        <v>140</v>
      </c>
      <c r="C76" s="4"/>
      <c r="D76" s="11"/>
    </row>
    <row r="77" spans="1:4" ht="15.75" x14ac:dyDescent="0.25">
      <c r="A77" s="60">
        <v>28</v>
      </c>
      <c r="B77" s="62" t="s">
        <v>141</v>
      </c>
      <c r="C77" s="4"/>
      <c r="D77" s="11"/>
    </row>
    <row r="78" spans="1:4" ht="15.75" x14ac:dyDescent="0.25">
      <c r="A78" s="60">
        <v>29</v>
      </c>
      <c r="B78" s="62" t="s">
        <v>142</v>
      </c>
      <c r="C78" s="4"/>
      <c r="D78" s="11"/>
    </row>
    <row r="79" spans="1:4" ht="15.75" x14ac:dyDescent="0.25">
      <c r="A79" s="60">
        <v>30</v>
      </c>
      <c r="B79" s="62" t="s">
        <v>143</v>
      </c>
      <c r="C79" s="4"/>
      <c r="D79" s="11"/>
    </row>
    <row r="80" spans="1:4" ht="15.75" x14ac:dyDescent="0.25">
      <c r="A80" s="60">
        <v>31</v>
      </c>
      <c r="B80" s="62" t="s">
        <v>144</v>
      </c>
      <c r="C80" s="4"/>
      <c r="D80" s="11"/>
    </row>
    <row r="81" spans="1:4" ht="15.75" x14ac:dyDescent="0.25">
      <c r="A81" s="60">
        <v>32</v>
      </c>
      <c r="B81" s="62" t="s">
        <v>145</v>
      </c>
      <c r="C81" s="4"/>
      <c r="D81" s="11"/>
    </row>
    <row r="82" spans="1:4" ht="15.75" x14ac:dyDescent="0.25">
      <c r="A82" s="60">
        <v>33</v>
      </c>
      <c r="B82" s="62" t="s">
        <v>146</v>
      </c>
      <c r="C82" s="4"/>
      <c r="D82" s="11"/>
    </row>
    <row r="83" spans="1:4" ht="15.75" x14ac:dyDescent="0.25">
      <c r="A83" s="60">
        <v>34</v>
      </c>
      <c r="B83" s="62" t="s">
        <v>147</v>
      </c>
      <c r="C83" s="4"/>
      <c r="D83" s="11"/>
    </row>
    <row r="84" spans="1:4" ht="15.75" x14ac:dyDescent="0.25">
      <c r="A84" s="60">
        <v>35</v>
      </c>
      <c r="B84" s="62" t="s">
        <v>148</v>
      </c>
      <c r="C84" s="4"/>
      <c r="D84" s="11"/>
    </row>
    <row r="85" spans="1:4" ht="15.75" x14ac:dyDescent="0.25">
      <c r="A85" s="60">
        <v>36</v>
      </c>
      <c r="B85" s="62" t="s">
        <v>149</v>
      </c>
      <c r="C85" s="4"/>
      <c r="D85" s="11"/>
    </row>
    <row r="86" spans="1:4" ht="15.75" x14ac:dyDescent="0.25">
      <c r="A86" s="60">
        <v>37</v>
      </c>
      <c r="B86" s="62" t="s">
        <v>150</v>
      </c>
      <c r="C86" s="4"/>
      <c r="D86" s="11"/>
    </row>
    <row r="87" spans="1:4" ht="15.75" x14ac:dyDescent="0.25">
      <c r="A87" s="60">
        <v>38</v>
      </c>
      <c r="B87" s="62" t="s">
        <v>151</v>
      </c>
      <c r="C87" s="4"/>
      <c r="D87" s="11"/>
    </row>
    <row r="88" spans="1:4" ht="15.75" x14ac:dyDescent="0.25">
      <c r="A88" s="60">
        <v>39</v>
      </c>
      <c r="B88" s="62" t="s">
        <v>152</v>
      </c>
      <c r="C88" s="4"/>
      <c r="D88" s="11"/>
    </row>
    <row r="89" spans="1:4" ht="15.75" x14ac:dyDescent="0.25">
      <c r="A89" s="60">
        <v>40</v>
      </c>
      <c r="B89" s="62" t="s">
        <v>153</v>
      </c>
      <c r="C89" s="4"/>
      <c r="D89" s="11"/>
    </row>
    <row r="90" spans="1:4" ht="15.75" x14ac:dyDescent="0.25">
      <c r="A90" s="60">
        <v>41</v>
      </c>
      <c r="B90" s="62" t="s">
        <v>154</v>
      </c>
      <c r="C90" s="4"/>
      <c r="D90" s="11"/>
    </row>
    <row r="91" spans="1:4" ht="15.75" x14ac:dyDescent="0.25">
      <c r="A91" s="60">
        <v>42</v>
      </c>
      <c r="B91" s="62" t="s">
        <v>155</v>
      </c>
      <c r="C91" s="4"/>
      <c r="D91" s="11"/>
    </row>
    <row r="92" spans="1:4" ht="15.75" x14ac:dyDescent="0.25">
      <c r="A92" s="60">
        <v>43</v>
      </c>
      <c r="B92" s="62" t="s">
        <v>156</v>
      </c>
      <c r="C92" s="4"/>
      <c r="D92" s="11"/>
    </row>
    <row r="93" spans="1:4" ht="15.75" x14ac:dyDescent="0.25">
      <c r="A93" s="60">
        <v>44</v>
      </c>
      <c r="B93" s="62" t="s">
        <v>157</v>
      </c>
      <c r="C93" s="4"/>
      <c r="D93" s="11"/>
    </row>
    <row r="94" spans="1:4" ht="15.75" x14ac:dyDescent="0.25">
      <c r="A94" s="60">
        <v>45</v>
      </c>
      <c r="B94" s="62" t="s">
        <v>158</v>
      </c>
      <c r="C94" s="4"/>
      <c r="D94" s="11"/>
    </row>
    <row r="95" spans="1:4" ht="15.75" x14ac:dyDescent="0.25">
      <c r="A95" s="60">
        <v>46</v>
      </c>
      <c r="B95" s="62" t="s">
        <v>159</v>
      </c>
      <c r="C95" s="4"/>
      <c r="D95" s="11"/>
    </row>
    <row r="96" spans="1:4" ht="15.75" x14ac:dyDescent="0.25">
      <c r="A96" s="60">
        <v>47</v>
      </c>
      <c r="B96" s="62" t="s">
        <v>160</v>
      </c>
      <c r="C96" s="4"/>
      <c r="D96" s="11"/>
    </row>
    <row r="97" spans="1:4" ht="15.75" x14ac:dyDescent="0.25">
      <c r="A97" s="60">
        <v>48</v>
      </c>
      <c r="B97" s="62" t="s">
        <v>161</v>
      </c>
      <c r="C97" s="4"/>
      <c r="D97" s="11"/>
    </row>
    <row r="98" spans="1:4" ht="15.75" x14ac:dyDescent="0.25">
      <c r="A98" s="60">
        <v>49</v>
      </c>
      <c r="B98" s="62" t="s">
        <v>162</v>
      </c>
      <c r="C98" s="4"/>
      <c r="D98" s="11"/>
    </row>
    <row r="99" spans="1:4" ht="15.75" x14ac:dyDescent="0.25">
      <c r="A99" s="60">
        <v>50</v>
      </c>
      <c r="B99" s="62" t="s">
        <v>163</v>
      </c>
      <c r="C99" s="4"/>
      <c r="D99" s="11"/>
    </row>
    <row r="100" spans="1:4" ht="15.75" x14ac:dyDescent="0.25">
      <c r="A100" s="60">
        <v>51</v>
      </c>
      <c r="B100" s="62" t="s">
        <v>164</v>
      </c>
      <c r="C100" s="4"/>
      <c r="D100" s="11"/>
    </row>
    <row r="101" spans="1:4" ht="15.75" x14ac:dyDescent="0.25">
      <c r="A101" s="60">
        <v>52</v>
      </c>
      <c r="B101" s="62" t="s">
        <v>165</v>
      </c>
      <c r="C101" s="4"/>
      <c r="D101" s="11"/>
    </row>
    <row r="102" spans="1:4" ht="15.75" x14ac:dyDescent="0.25">
      <c r="A102" s="60">
        <v>53</v>
      </c>
      <c r="B102" s="62" t="s">
        <v>166</v>
      </c>
      <c r="C102" s="4"/>
      <c r="D102" s="11"/>
    </row>
    <row r="103" spans="1:4" ht="15.75" x14ac:dyDescent="0.25">
      <c r="A103" s="60">
        <v>54</v>
      </c>
      <c r="B103" s="62" t="s">
        <v>167</v>
      </c>
      <c r="C103" s="4"/>
      <c r="D103" s="11"/>
    </row>
    <row r="104" spans="1:4" ht="15.75" x14ac:dyDescent="0.25">
      <c r="A104" s="60">
        <v>55</v>
      </c>
      <c r="B104" s="62" t="s">
        <v>168</v>
      </c>
      <c r="C104" s="4"/>
      <c r="D104" s="11"/>
    </row>
    <row r="105" spans="1:4" ht="15.75" x14ac:dyDescent="0.25">
      <c r="A105" s="60">
        <v>56</v>
      </c>
      <c r="B105" s="62" t="s">
        <v>169</v>
      </c>
      <c r="C105" s="4"/>
      <c r="D105" s="11"/>
    </row>
    <row r="106" spans="1:4" ht="15.75" x14ac:dyDescent="0.25">
      <c r="A106" s="60">
        <v>57</v>
      </c>
      <c r="B106" s="62" t="s">
        <v>170</v>
      </c>
      <c r="C106" s="4"/>
      <c r="D106" s="11"/>
    </row>
    <row r="107" spans="1:4" ht="15.75" x14ac:dyDescent="0.25">
      <c r="A107" s="60">
        <v>58</v>
      </c>
      <c r="B107" s="62" t="s">
        <v>171</v>
      </c>
      <c r="C107" s="4"/>
      <c r="D107" s="11"/>
    </row>
    <row r="108" spans="1:4" ht="15.75" x14ac:dyDescent="0.25">
      <c r="A108" s="60">
        <v>59</v>
      </c>
      <c r="B108" s="62" t="s">
        <v>172</v>
      </c>
      <c r="C108" s="4"/>
      <c r="D108" s="11"/>
    </row>
    <row r="109" spans="1:4" ht="15.75" x14ac:dyDescent="0.25">
      <c r="A109" s="60">
        <v>60</v>
      </c>
      <c r="B109" s="62" t="s">
        <v>173</v>
      </c>
      <c r="C109" s="4"/>
      <c r="D109" s="11"/>
    </row>
    <row r="110" spans="1:4" ht="15.75" x14ac:dyDescent="0.25">
      <c r="A110" s="60">
        <v>61</v>
      </c>
      <c r="B110" s="62" t="s">
        <v>174</v>
      </c>
      <c r="C110" s="4"/>
      <c r="D110" s="11"/>
    </row>
    <row r="111" spans="1:4" ht="15.75" x14ac:dyDescent="0.25">
      <c r="A111" s="60">
        <v>62</v>
      </c>
      <c r="B111" s="62" t="s">
        <v>175</v>
      </c>
      <c r="C111" s="4"/>
      <c r="D111" s="11"/>
    </row>
    <row r="112" spans="1:4" ht="15.75" x14ac:dyDescent="0.25">
      <c r="A112" s="60">
        <v>63</v>
      </c>
      <c r="B112" s="62" t="s">
        <v>176</v>
      </c>
      <c r="C112" s="4"/>
      <c r="D112" s="11"/>
    </row>
    <row r="113" spans="1:4" ht="15.75" x14ac:dyDescent="0.25">
      <c r="A113" s="60">
        <v>64</v>
      </c>
      <c r="B113" s="62" t="s">
        <v>177</v>
      </c>
      <c r="C113" s="4"/>
      <c r="D113" s="11"/>
    </row>
    <row r="114" spans="1:4" ht="15.75" x14ac:dyDescent="0.25">
      <c r="A114" s="60">
        <v>65</v>
      </c>
      <c r="B114" s="62" t="s">
        <v>178</v>
      </c>
      <c r="C114" s="4"/>
      <c r="D114" s="11"/>
    </row>
    <row r="115" spans="1:4" ht="15.75" x14ac:dyDescent="0.25">
      <c r="A115" s="60">
        <v>66</v>
      </c>
      <c r="B115" s="62" t="s">
        <v>179</v>
      </c>
      <c r="C115" s="4"/>
      <c r="D115" s="11"/>
    </row>
    <row r="116" spans="1:4" ht="15.75" x14ac:dyDescent="0.25">
      <c r="A116" s="60">
        <v>67</v>
      </c>
      <c r="B116" s="62" t="s">
        <v>180</v>
      </c>
      <c r="C116" s="4"/>
      <c r="D116" s="11"/>
    </row>
    <row r="117" spans="1:4" ht="15.75" x14ac:dyDescent="0.25">
      <c r="A117" s="60">
        <v>68</v>
      </c>
      <c r="B117" s="62" t="s">
        <v>181</v>
      </c>
      <c r="C117" s="4"/>
      <c r="D117" s="11"/>
    </row>
    <row r="118" spans="1:4" ht="15.75" x14ac:dyDescent="0.25">
      <c r="A118" s="60">
        <v>69</v>
      </c>
      <c r="B118" s="62" t="s">
        <v>182</v>
      </c>
      <c r="C118" s="4"/>
      <c r="D118" s="11"/>
    </row>
    <row r="119" spans="1:4" ht="15.75" x14ac:dyDescent="0.25">
      <c r="A119" s="60">
        <v>70</v>
      </c>
      <c r="B119" s="62" t="s">
        <v>183</v>
      </c>
      <c r="C119" s="4"/>
      <c r="D119" s="11"/>
    </row>
    <row r="120" spans="1:4" ht="15.75" x14ac:dyDescent="0.25">
      <c r="A120" s="60">
        <v>71</v>
      </c>
      <c r="B120" s="62" t="s">
        <v>184</v>
      </c>
      <c r="C120" s="4"/>
      <c r="D120" s="11"/>
    </row>
    <row r="121" spans="1:4" ht="15.75" x14ac:dyDescent="0.25">
      <c r="A121" s="60">
        <v>72</v>
      </c>
      <c r="B121" s="62" t="s">
        <v>185</v>
      </c>
      <c r="C121" s="4"/>
      <c r="D121" s="11"/>
    </row>
    <row r="122" spans="1:4" ht="15.75" x14ac:dyDescent="0.25">
      <c r="A122" s="60">
        <v>73</v>
      </c>
      <c r="B122" s="62" t="s">
        <v>186</v>
      </c>
      <c r="C122" s="4"/>
      <c r="D122" s="11"/>
    </row>
    <row r="123" spans="1:4" ht="15.75" x14ac:dyDescent="0.25">
      <c r="A123" s="60">
        <v>74</v>
      </c>
      <c r="B123" s="62" t="s">
        <v>187</v>
      </c>
      <c r="C123" s="4"/>
      <c r="D123" s="11"/>
    </row>
    <row r="124" spans="1:4" ht="15.75" x14ac:dyDescent="0.25">
      <c r="A124" s="60">
        <v>75</v>
      </c>
      <c r="B124" s="62" t="s">
        <v>188</v>
      </c>
      <c r="C124" s="4"/>
      <c r="D124" s="11"/>
    </row>
    <row r="125" spans="1:4" ht="15.75" x14ac:dyDescent="0.25">
      <c r="A125" s="60">
        <v>76</v>
      </c>
      <c r="B125" s="62" t="s">
        <v>189</v>
      </c>
      <c r="C125" s="4"/>
      <c r="D125" s="11"/>
    </row>
    <row r="126" spans="1:4" ht="15.75" x14ac:dyDescent="0.25">
      <c r="A126" s="60">
        <v>77</v>
      </c>
      <c r="B126" s="62" t="s">
        <v>190</v>
      </c>
      <c r="C126" s="4"/>
      <c r="D126" s="11"/>
    </row>
    <row r="127" spans="1:4" ht="15.75" x14ac:dyDescent="0.25">
      <c r="A127" s="60">
        <v>78</v>
      </c>
      <c r="B127" s="62" t="s">
        <v>191</v>
      </c>
      <c r="C127" s="4"/>
      <c r="D127" s="11"/>
    </row>
    <row r="128" spans="1:4" ht="15.75" x14ac:dyDescent="0.25">
      <c r="A128" s="60">
        <v>79</v>
      </c>
      <c r="B128" s="62" t="s">
        <v>192</v>
      </c>
      <c r="C128" s="4"/>
      <c r="D128" s="11"/>
    </row>
    <row r="129" spans="1:4" ht="15.75" x14ac:dyDescent="0.25">
      <c r="A129" s="60">
        <v>80</v>
      </c>
      <c r="B129" s="62" t="s">
        <v>193</v>
      </c>
      <c r="C129" s="4"/>
      <c r="D129" s="11"/>
    </row>
    <row r="130" spans="1:4" ht="15.75" x14ac:dyDescent="0.25">
      <c r="A130" s="60">
        <v>81</v>
      </c>
      <c r="B130" s="62" t="s">
        <v>194</v>
      </c>
      <c r="C130" s="4"/>
      <c r="D130" s="11"/>
    </row>
    <row r="131" spans="1:4" ht="15.75" x14ac:dyDescent="0.25">
      <c r="A131" s="60">
        <v>82</v>
      </c>
      <c r="B131" s="62" t="s">
        <v>195</v>
      </c>
      <c r="C131" s="4"/>
      <c r="D131" s="11"/>
    </row>
    <row r="132" spans="1:4" ht="15.75" x14ac:dyDescent="0.25">
      <c r="A132" s="60">
        <v>83</v>
      </c>
      <c r="B132" s="62" t="s">
        <v>196</v>
      </c>
      <c r="C132" s="4"/>
      <c r="D132" s="11"/>
    </row>
    <row r="133" spans="1:4" ht="15.75" x14ac:dyDescent="0.25">
      <c r="A133" s="60">
        <v>84</v>
      </c>
      <c r="B133" s="62" t="s">
        <v>197</v>
      </c>
      <c r="C133" s="4"/>
      <c r="D133" s="11"/>
    </row>
    <row r="134" spans="1:4" ht="15.75" x14ac:dyDescent="0.25">
      <c r="A134" s="60">
        <v>85</v>
      </c>
      <c r="B134" s="62" t="s">
        <v>198</v>
      </c>
      <c r="C134" s="4"/>
      <c r="D134" s="11"/>
    </row>
    <row r="135" spans="1:4" ht="15.75" x14ac:dyDescent="0.25">
      <c r="A135" s="60">
        <v>86</v>
      </c>
      <c r="B135" s="62" t="s">
        <v>199</v>
      </c>
      <c r="C135" s="4"/>
      <c r="D135" s="11"/>
    </row>
    <row r="136" spans="1:4" ht="15.75" x14ac:dyDescent="0.25">
      <c r="A136" s="60">
        <v>87</v>
      </c>
      <c r="B136" s="62" t="s">
        <v>200</v>
      </c>
      <c r="C136" s="4"/>
      <c r="D136" s="11"/>
    </row>
    <row r="137" spans="1:4" ht="15.75" x14ac:dyDescent="0.25">
      <c r="A137" s="60">
        <v>88</v>
      </c>
      <c r="B137" s="62" t="s">
        <v>201</v>
      </c>
      <c r="C137" s="4"/>
      <c r="D137" s="11"/>
    </row>
    <row r="138" spans="1:4" ht="15.75" x14ac:dyDescent="0.25">
      <c r="A138" s="60">
        <v>89</v>
      </c>
      <c r="B138" s="62" t="s">
        <v>202</v>
      </c>
      <c r="C138" s="4"/>
      <c r="D138" s="11"/>
    </row>
    <row r="139" spans="1:4" ht="15.75" x14ac:dyDescent="0.25">
      <c r="A139" s="60">
        <v>90</v>
      </c>
      <c r="B139" s="62" t="s">
        <v>203</v>
      </c>
      <c r="C139" s="4"/>
      <c r="D139" s="11"/>
    </row>
    <row r="140" spans="1:4" ht="15.75" x14ac:dyDescent="0.25">
      <c r="A140" s="60">
        <v>91</v>
      </c>
      <c r="B140" s="62" t="s">
        <v>204</v>
      </c>
      <c r="C140" s="4"/>
      <c r="D140" s="11"/>
    </row>
    <row r="141" spans="1:4" ht="15.75" x14ac:dyDescent="0.25">
      <c r="A141" s="60">
        <v>92</v>
      </c>
      <c r="B141" s="62" t="s">
        <v>205</v>
      </c>
      <c r="C141" s="4"/>
      <c r="D141" s="11"/>
    </row>
    <row r="142" spans="1:4" ht="15.75" x14ac:dyDescent="0.25">
      <c r="A142" s="60">
        <v>93</v>
      </c>
      <c r="B142" s="62" t="s">
        <v>206</v>
      </c>
      <c r="C142" s="4"/>
      <c r="D142" s="11"/>
    </row>
    <row r="143" spans="1:4" ht="15.75" x14ac:dyDescent="0.25">
      <c r="A143" s="60">
        <v>94</v>
      </c>
      <c r="B143" s="62" t="s">
        <v>207</v>
      </c>
      <c r="C143" s="4"/>
      <c r="D143" s="11"/>
    </row>
    <row r="144" spans="1:4" ht="15.75" x14ac:dyDescent="0.25">
      <c r="A144" s="60">
        <v>95</v>
      </c>
      <c r="B144" s="62" t="s">
        <v>208</v>
      </c>
      <c r="C144" s="4"/>
      <c r="D144" s="11"/>
    </row>
    <row r="145" spans="1:4" ht="15.75" x14ac:dyDescent="0.25">
      <c r="A145" s="60">
        <v>96</v>
      </c>
      <c r="B145" s="62" t="s">
        <v>209</v>
      </c>
      <c r="C145" s="4"/>
      <c r="D145" s="11"/>
    </row>
    <row r="146" spans="1:4" ht="15.75" x14ac:dyDescent="0.25">
      <c r="A146" s="60">
        <v>97</v>
      </c>
      <c r="B146" s="62" t="s">
        <v>210</v>
      </c>
      <c r="C146" s="4"/>
      <c r="D146" s="11"/>
    </row>
    <row r="147" spans="1:4" ht="15.75" x14ac:dyDescent="0.25">
      <c r="A147" s="60">
        <v>98</v>
      </c>
      <c r="B147" s="62" t="s">
        <v>211</v>
      </c>
      <c r="C147" s="4"/>
      <c r="D147" s="11"/>
    </row>
    <row r="148" spans="1:4" ht="15.75" x14ac:dyDescent="0.25">
      <c r="A148" s="60">
        <v>99</v>
      </c>
      <c r="B148" s="62" t="s">
        <v>212</v>
      </c>
      <c r="C148" s="4"/>
      <c r="D148" s="11"/>
    </row>
    <row r="149" spans="1:4" ht="15.75" x14ac:dyDescent="0.25">
      <c r="A149" s="60">
        <v>100</v>
      </c>
      <c r="B149" s="62" t="s">
        <v>213</v>
      </c>
      <c r="C149" s="4"/>
      <c r="D149" s="11"/>
    </row>
    <row r="150" spans="1:4" ht="15.75" x14ac:dyDescent="0.25">
      <c r="A150" s="60">
        <v>101</v>
      </c>
      <c r="B150" s="62" t="s">
        <v>214</v>
      </c>
      <c r="C150" s="4"/>
      <c r="D150" s="11"/>
    </row>
    <row r="151" spans="1:4" ht="15.75" x14ac:dyDescent="0.25">
      <c r="A151" s="60">
        <v>102</v>
      </c>
      <c r="B151" s="62" t="s">
        <v>215</v>
      </c>
      <c r="C151" s="4"/>
      <c r="D151" s="11"/>
    </row>
    <row r="152" spans="1:4" ht="15.75" x14ac:dyDescent="0.25">
      <c r="A152" s="60">
        <v>103</v>
      </c>
      <c r="B152" s="62" t="s">
        <v>216</v>
      </c>
      <c r="C152" s="4"/>
      <c r="D152" s="11"/>
    </row>
    <row r="153" spans="1:4" ht="15.75" x14ac:dyDescent="0.25">
      <c r="A153" s="60">
        <v>104</v>
      </c>
      <c r="B153" s="62" t="s">
        <v>217</v>
      </c>
      <c r="C153" s="4"/>
      <c r="D153" s="11"/>
    </row>
    <row r="154" spans="1:4" ht="15.75" x14ac:dyDescent="0.25">
      <c r="A154" s="60">
        <v>105</v>
      </c>
      <c r="B154" s="62" t="s">
        <v>218</v>
      </c>
      <c r="C154" s="4"/>
      <c r="D154" s="11"/>
    </row>
    <row r="155" spans="1:4" ht="15.75" x14ac:dyDescent="0.25">
      <c r="A155" s="60">
        <v>106</v>
      </c>
      <c r="B155" s="62" t="s">
        <v>219</v>
      </c>
      <c r="C155" s="4"/>
      <c r="D155" s="11"/>
    </row>
    <row r="156" spans="1:4" ht="15.75" x14ac:dyDescent="0.25">
      <c r="A156" s="60">
        <v>107</v>
      </c>
      <c r="B156" s="62" t="s">
        <v>220</v>
      </c>
      <c r="C156" s="4"/>
      <c r="D156" s="11"/>
    </row>
    <row r="157" spans="1:4" ht="15.75" x14ac:dyDescent="0.25">
      <c r="A157" s="60">
        <v>108</v>
      </c>
      <c r="B157" s="62" t="s">
        <v>221</v>
      </c>
      <c r="C157" s="4"/>
      <c r="D157" s="11"/>
    </row>
    <row r="158" spans="1:4" ht="15.75" x14ac:dyDescent="0.25">
      <c r="A158" s="60">
        <v>109</v>
      </c>
      <c r="B158" s="62" t="s">
        <v>222</v>
      </c>
      <c r="C158" s="4"/>
      <c r="D158" s="11"/>
    </row>
    <row r="159" spans="1:4" ht="15.75" x14ac:dyDescent="0.25">
      <c r="A159" s="60">
        <v>110</v>
      </c>
      <c r="B159" s="62" t="s">
        <v>223</v>
      </c>
      <c r="C159" s="4"/>
      <c r="D159" s="11"/>
    </row>
    <row r="160" spans="1:4" ht="15.75" x14ac:dyDescent="0.25">
      <c r="A160" s="60">
        <v>111</v>
      </c>
      <c r="B160" s="62" t="s">
        <v>224</v>
      </c>
      <c r="C160" s="4"/>
      <c r="D160" s="11"/>
    </row>
    <row r="161" spans="1:4" ht="15.75" x14ac:dyDescent="0.25">
      <c r="A161" s="60">
        <v>112</v>
      </c>
      <c r="B161" s="62" t="s">
        <v>225</v>
      </c>
      <c r="C161" s="4"/>
      <c r="D161" s="11"/>
    </row>
    <row r="162" spans="1:4" ht="15.75" x14ac:dyDescent="0.25">
      <c r="A162" s="60">
        <v>113</v>
      </c>
      <c r="B162" s="62" t="s">
        <v>226</v>
      </c>
      <c r="C162" s="4"/>
      <c r="D162" s="11"/>
    </row>
    <row r="163" spans="1:4" ht="15.75" x14ac:dyDescent="0.25">
      <c r="A163" s="60">
        <v>114</v>
      </c>
      <c r="B163" s="62" t="s">
        <v>227</v>
      </c>
      <c r="C163" s="4"/>
      <c r="D163" s="11"/>
    </row>
    <row r="164" spans="1:4" ht="15.75" x14ac:dyDescent="0.25">
      <c r="A164" s="60">
        <v>115</v>
      </c>
      <c r="B164" s="62" t="s">
        <v>228</v>
      </c>
      <c r="C164" s="4"/>
      <c r="D164" s="11"/>
    </row>
    <row r="165" spans="1:4" ht="15.75" x14ac:dyDescent="0.25">
      <c r="A165" s="60">
        <v>116</v>
      </c>
      <c r="B165" s="62" t="s">
        <v>229</v>
      </c>
      <c r="C165" s="4"/>
      <c r="D165" s="11"/>
    </row>
    <row r="166" spans="1:4" ht="15.75" x14ac:dyDescent="0.25">
      <c r="A166" s="60">
        <v>117</v>
      </c>
      <c r="B166" s="62" t="s">
        <v>230</v>
      </c>
      <c r="C166" s="4"/>
      <c r="D166" s="11"/>
    </row>
    <row r="167" spans="1:4" ht="15.75" x14ac:dyDescent="0.25">
      <c r="A167" s="60">
        <v>118</v>
      </c>
      <c r="B167" s="62" t="s">
        <v>231</v>
      </c>
      <c r="C167" s="4"/>
      <c r="D167" s="11"/>
    </row>
    <row r="168" spans="1:4" ht="15.75" x14ac:dyDescent="0.25">
      <c r="A168" s="60">
        <v>119</v>
      </c>
      <c r="B168" s="62" t="s">
        <v>232</v>
      </c>
      <c r="C168" s="4"/>
      <c r="D168" s="11"/>
    </row>
    <row r="169" spans="1:4" ht="15.75" x14ac:dyDescent="0.25">
      <c r="A169" s="60">
        <v>120</v>
      </c>
      <c r="B169" s="62" t="s">
        <v>233</v>
      </c>
      <c r="C169" s="4"/>
      <c r="D169" s="11"/>
    </row>
    <row r="170" spans="1:4" ht="15.75" x14ac:dyDescent="0.25">
      <c r="A170" s="60">
        <v>121</v>
      </c>
      <c r="B170" s="62" t="s">
        <v>234</v>
      </c>
      <c r="C170" s="4"/>
      <c r="D170" s="11"/>
    </row>
    <row r="171" spans="1:4" ht="15.75" x14ac:dyDescent="0.25">
      <c r="A171" s="60">
        <v>122</v>
      </c>
      <c r="B171" s="62" t="s">
        <v>235</v>
      </c>
      <c r="C171" s="4"/>
      <c r="D171" s="11"/>
    </row>
    <row r="172" spans="1:4" ht="15.75" x14ac:dyDescent="0.25">
      <c r="A172" s="60">
        <v>123</v>
      </c>
      <c r="B172" s="62" t="s">
        <v>236</v>
      </c>
      <c r="C172" s="4"/>
      <c r="D172" s="11"/>
    </row>
    <row r="173" spans="1:4" ht="15.75" x14ac:dyDescent="0.25">
      <c r="A173" s="60">
        <v>124</v>
      </c>
      <c r="B173" s="62" t="s">
        <v>237</v>
      </c>
      <c r="C173" s="4"/>
      <c r="D173" s="11"/>
    </row>
    <row r="174" spans="1:4" ht="15.75" x14ac:dyDescent="0.25">
      <c r="A174" s="60">
        <v>125</v>
      </c>
      <c r="B174" s="62" t="s">
        <v>238</v>
      </c>
      <c r="C174" s="4"/>
      <c r="D174" s="11"/>
    </row>
    <row r="175" spans="1:4" ht="15.75" x14ac:dyDescent="0.25">
      <c r="A175" s="60">
        <v>126</v>
      </c>
      <c r="B175" s="62" t="s">
        <v>239</v>
      </c>
      <c r="C175" s="4"/>
      <c r="D175" s="11"/>
    </row>
    <row r="176" spans="1:4" ht="15.75" x14ac:dyDescent="0.25">
      <c r="A176" s="60">
        <v>127</v>
      </c>
      <c r="B176" s="62" t="s">
        <v>240</v>
      </c>
      <c r="C176" s="4"/>
      <c r="D176" s="11"/>
    </row>
    <row r="177" spans="1:4" ht="15.75" x14ac:dyDescent="0.25">
      <c r="A177" s="60">
        <v>128</v>
      </c>
      <c r="B177" s="62" t="s">
        <v>241</v>
      </c>
      <c r="C177" s="4"/>
      <c r="D177" s="11"/>
    </row>
    <row r="178" spans="1:4" ht="15.75" x14ac:dyDescent="0.25">
      <c r="A178" s="60">
        <v>129</v>
      </c>
      <c r="B178" s="62" t="s">
        <v>242</v>
      </c>
      <c r="C178" s="4"/>
      <c r="D178" s="11"/>
    </row>
    <row r="179" spans="1:4" ht="15.75" x14ac:dyDescent="0.25">
      <c r="A179" s="60">
        <v>130</v>
      </c>
      <c r="B179" s="62" t="s">
        <v>243</v>
      </c>
      <c r="C179" s="4"/>
      <c r="D179" s="11"/>
    </row>
    <row r="180" spans="1:4" ht="15.75" x14ac:dyDescent="0.25">
      <c r="A180" s="60">
        <v>131</v>
      </c>
      <c r="B180" s="62" t="s">
        <v>244</v>
      </c>
      <c r="C180" s="4"/>
      <c r="D180" s="11"/>
    </row>
    <row r="181" spans="1:4" ht="15.75" x14ac:dyDescent="0.25">
      <c r="A181" s="60">
        <v>132</v>
      </c>
      <c r="B181" s="62" t="s">
        <v>245</v>
      </c>
      <c r="C181" s="4"/>
      <c r="D181" s="11"/>
    </row>
    <row r="182" spans="1:4" ht="15.75" x14ac:dyDescent="0.25">
      <c r="A182" s="60">
        <v>133</v>
      </c>
      <c r="B182" s="62" t="s">
        <v>246</v>
      </c>
      <c r="C182" s="4"/>
      <c r="D182" s="11"/>
    </row>
    <row r="183" spans="1:4" ht="15.75" x14ac:dyDescent="0.25">
      <c r="A183" s="60">
        <v>134</v>
      </c>
      <c r="B183" s="62" t="s">
        <v>247</v>
      </c>
      <c r="C183" s="4"/>
      <c r="D183" s="11"/>
    </row>
    <row r="184" spans="1:4" ht="15.75" x14ac:dyDescent="0.25">
      <c r="A184" s="60">
        <v>135</v>
      </c>
      <c r="B184" s="62" t="s">
        <v>248</v>
      </c>
      <c r="C184" s="4"/>
      <c r="D184" s="11"/>
    </row>
    <row r="185" spans="1:4" ht="15.75" x14ac:dyDescent="0.25">
      <c r="A185" s="60">
        <v>136</v>
      </c>
      <c r="B185" s="62" t="s">
        <v>249</v>
      </c>
      <c r="C185" s="4"/>
      <c r="D185" s="11"/>
    </row>
    <row r="186" spans="1:4" ht="15.75" x14ac:dyDescent="0.25">
      <c r="A186" s="60">
        <v>137</v>
      </c>
      <c r="B186" s="62" t="s">
        <v>250</v>
      </c>
      <c r="C186" s="4"/>
      <c r="D186" s="11"/>
    </row>
    <row r="187" spans="1:4" ht="15.75" x14ac:dyDescent="0.25">
      <c r="A187" s="60">
        <v>138</v>
      </c>
      <c r="B187" s="62" t="s">
        <v>251</v>
      </c>
      <c r="C187" s="4"/>
      <c r="D187" s="11"/>
    </row>
    <row r="188" spans="1:4" ht="15.75" x14ac:dyDescent="0.25">
      <c r="A188" s="60">
        <v>139</v>
      </c>
      <c r="B188" s="62" t="s">
        <v>252</v>
      </c>
      <c r="C188" s="4"/>
      <c r="D188" s="11"/>
    </row>
    <row r="189" spans="1:4" ht="15.75" x14ac:dyDescent="0.25">
      <c r="A189" s="60">
        <v>140</v>
      </c>
      <c r="B189" s="62" t="s">
        <v>253</v>
      </c>
      <c r="C189" s="4"/>
      <c r="D189" s="11"/>
    </row>
    <row r="190" spans="1:4" ht="15.75" x14ac:dyDescent="0.25">
      <c r="A190" s="60">
        <v>141</v>
      </c>
      <c r="B190" s="62" t="s">
        <v>254</v>
      </c>
      <c r="C190" s="4"/>
      <c r="D190" s="11"/>
    </row>
    <row r="191" spans="1:4" ht="15.75" x14ac:dyDescent="0.25">
      <c r="A191" s="60">
        <v>142</v>
      </c>
      <c r="B191" s="62" t="s">
        <v>255</v>
      </c>
      <c r="C191" s="4"/>
      <c r="D191" s="11"/>
    </row>
    <row r="192" spans="1:4" ht="15.75" x14ac:dyDescent="0.25">
      <c r="A192" s="60">
        <v>143</v>
      </c>
      <c r="B192" s="62" t="s">
        <v>256</v>
      </c>
      <c r="C192" s="4"/>
      <c r="D192" s="11"/>
    </row>
    <row r="193" spans="1:4" ht="15.75" x14ac:dyDescent="0.25">
      <c r="A193" s="60">
        <v>144</v>
      </c>
      <c r="B193" s="62" t="s">
        <v>257</v>
      </c>
      <c r="C193" s="4"/>
      <c r="D193" s="11"/>
    </row>
    <row r="194" spans="1:4" ht="15.75" x14ac:dyDescent="0.25">
      <c r="A194" s="60">
        <v>145</v>
      </c>
      <c r="B194" s="62" t="s">
        <v>258</v>
      </c>
      <c r="C194" s="4"/>
      <c r="D194" s="11"/>
    </row>
    <row r="195" spans="1:4" ht="15.75" x14ac:dyDescent="0.25">
      <c r="A195" s="60">
        <v>146</v>
      </c>
      <c r="B195" s="62" t="s">
        <v>259</v>
      </c>
      <c r="C195" s="4"/>
      <c r="D195" s="11"/>
    </row>
    <row r="196" spans="1:4" ht="15.75" x14ac:dyDescent="0.25">
      <c r="A196" s="60">
        <v>147</v>
      </c>
      <c r="B196" s="62" t="s">
        <v>260</v>
      </c>
      <c r="C196" s="4"/>
      <c r="D196" s="11"/>
    </row>
    <row r="197" spans="1:4" ht="15.75" x14ac:dyDescent="0.25">
      <c r="A197" s="60">
        <v>148</v>
      </c>
      <c r="B197" s="62" t="s">
        <v>261</v>
      </c>
      <c r="C197" s="4"/>
      <c r="D197" s="11"/>
    </row>
    <row r="198" spans="1:4" ht="15.75" x14ac:dyDescent="0.25">
      <c r="A198" s="60">
        <v>149</v>
      </c>
      <c r="B198" s="62" t="s">
        <v>262</v>
      </c>
      <c r="C198" s="4"/>
      <c r="D198" s="11"/>
    </row>
    <row r="199" spans="1:4" ht="15.75" x14ac:dyDescent="0.25">
      <c r="A199" s="60">
        <v>150</v>
      </c>
      <c r="B199" s="62" t="s">
        <v>263</v>
      </c>
      <c r="C199" s="4"/>
      <c r="D199" s="11"/>
    </row>
    <row r="200" spans="1:4" ht="15.75" x14ac:dyDescent="0.25">
      <c r="A200" s="60">
        <v>151</v>
      </c>
      <c r="B200" s="62" t="s">
        <v>264</v>
      </c>
      <c r="C200" s="4"/>
      <c r="D200" s="11"/>
    </row>
    <row r="201" spans="1:4" ht="15.75" x14ac:dyDescent="0.25">
      <c r="A201" s="60">
        <v>152</v>
      </c>
      <c r="B201" s="62" t="s">
        <v>265</v>
      </c>
      <c r="C201" s="4"/>
      <c r="D201" s="11"/>
    </row>
    <row r="202" spans="1:4" ht="15.75" x14ac:dyDescent="0.25">
      <c r="A202" s="60">
        <v>153</v>
      </c>
      <c r="B202" s="62" t="s">
        <v>266</v>
      </c>
      <c r="C202" s="4"/>
      <c r="D202" s="11"/>
    </row>
    <row r="203" spans="1:4" ht="15.75" x14ac:dyDescent="0.25">
      <c r="A203" s="60">
        <v>154</v>
      </c>
      <c r="B203" s="62" t="s">
        <v>267</v>
      </c>
      <c r="C203" s="4"/>
      <c r="D203" s="11"/>
    </row>
    <row r="204" spans="1:4" ht="15.75" x14ac:dyDescent="0.25">
      <c r="A204" s="60">
        <v>155</v>
      </c>
      <c r="B204" s="62" t="s">
        <v>268</v>
      </c>
      <c r="C204" s="4"/>
      <c r="D204" s="11"/>
    </row>
    <row r="205" spans="1:4" ht="15.75" x14ac:dyDescent="0.25">
      <c r="A205" s="60">
        <v>156</v>
      </c>
      <c r="B205" s="62" t="s">
        <v>269</v>
      </c>
      <c r="C205" s="4"/>
      <c r="D205" s="11"/>
    </row>
    <row r="206" spans="1:4" ht="15.75" x14ac:dyDescent="0.25">
      <c r="A206" s="60">
        <v>157</v>
      </c>
      <c r="B206" s="62" t="s">
        <v>270</v>
      </c>
      <c r="C206" s="4"/>
      <c r="D206" s="11"/>
    </row>
    <row r="207" spans="1:4" ht="15.75" x14ac:dyDescent="0.25">
      <c r="A207" s="60">
        <v>158</v>
      </c>
      <c r="B207" s="62" t="s">
        <v>271</v>
      </c>
      <c r="C207" s="4"/>
      <c r="D207" s="11"/>
    </row>
    <row r="208" spans="1:4" ht="15.75" x14ac:dyDescent="0.25">
      <c r="A208" s="60">
        <v>159</v>
      </c>
      <c r="B208" s="62" t="s">
        <v>272</v>
      </c>
      <c r="C208" s="4"/>
      <c r="D208" s="11"/>
    </row>
    <row r="209" spans="1:4" ht="15.75" x14ac:dyDescent="0.25">
      <c r="A209" s="60">
        <v>160</v>
      </c>
      <c r="B209" s="62" t="s">
        <v>273</v>
      </c>
      <c r="C209" s="4"/>
      <c r="D209" s="11"/>
    </row>
    <row r="210" spans="1:4" ht="15.75" x14ac:dyDescent="0.25">
      <c r="A210" s="60">
        <v>161</v>
      </c>
      <c r="B210" s="62" t="s">
        <v>274</v>
      </c>
      <c r="C210" s="4"/>
      <c r="D210" s="11"/>
    </row>
    <row r="211" spans="1:4" ht="15.75" x14ac:dyDescent="0.25">
      <c r="A211" s="60">
        <v>162</v>
      </c>
      <c r="B211" s="62" t="s">
        <v>275</v>
      </c>
      <c r="C211" s="4"/>
      <c r="D211" s="11"/>
    </row>
    <row r="212" spans="1:4" ht="15.75" x14ac:dyDescent="0.25">
      <c r="A212" s="60">
        <v>163</v>
      </c>
      <c r="B212" s="62" t="s">
        <v>276</v>
      </c>
      <c r="C212" s="4"/>
      <c r="D212" s="11"/>
    </row>
    <row r="213" spans="1:4" ht="15.75" x14ac:dyDescent="0.25">
      <c r="A213" s="60">
        <v>164</v>
      </c>
      <c r="B213" s="62" t="s">
        <v>277</v>
      </c>
      <c r="C213" s="4"/>
      <c r="D213" s="11"/>
    </row>
    <row r="214" spans="1:4" ht="15.75" x14ac:dyDescent="0.25">
      <c r="A214" s="60">
        <v>165</v>
      </c>
      <c r="B214" s="62" t="s">
        <v>278</v>
      </c>
      <c r="C214" s="4"/>
      <c r="D214" s="11"/>
    </row>
    <row r="215" spans="1:4" ht="15.75" x14ac:dyDescent="0.25">
      <c r="A215" s="60">
        <v>166</v>
      </c>
      <c r="B215" s="62" t="s">
        <v>279</v>
      </c>
      <c r="C215" s="4"/>
      <c r="D215" s="11"/>
    </row>
    <row r="216" spans="1:4" ht="15.75" x14ac:dyDescent="0.25">
      <c r="A216" s="60">
        <v>167</v>
      </c>
      <c r="B216" s="62" t="s">
        <v>280</v>
      </c>
      <c r="C216" s="4"/>
      <c r="D216" s="11"/>
    </row>
    <row r="217" spans="1:4" ht="15.75" x14ac:dyDescent="0.25">
      <c r="A217" s="60">
        <v>168</v>
      </c>
      <c r="B217" s="62" t="s">
        <v>281</v>
      </c>
      <c r="C217" s="4"/>
      <c r="D217" s="11"/>
    </row>
    <row r="218" spans="1:4" ht="15.75" x14ac:dyDescent="0.25">
      <c r="A218" s="60">
        <v>169</v>
      </c>
      <c r="B218" s="62" t="s">
        <v>282</v>
      </c>
      <c r="C218" s="4"/>
      <c r="D218" s="11"/>
    </row>
    <row r="219" spans="1:4" ht="15.75" x14ac:dyDescent="0.25">
      <c r="A219" s="60">
        <v>170</v>
      </c>
      <c r="B219" s="62" t="s">
        <v>283</v>
      </c>
      <c r="C219" s="4"/>
      <c r="D219" s="11"/>
    </row>
    <row r="220" spans="1:4" ht="15.75" x14ac:dyDescent="0.25">
      <c r="A220" s="60">
        <v>171</v>
      </c>
      <c r="B220" s="62" t="s">
        <v>284</v>
      </c>
      <c r="C220" s="4"/>
      <c r="D220" s="11"/>
    </row>
    <row r="221" spans="1:4" ht="15.75" x14ac:dyDescent="0.25">
      <c r="A221" s="60">
        <v>172</v>
      </c>
      <c r="B221" s="62" t="s">
        <v>285</v>
      </c>
      <c r="C221" s="4"/>
      <c r="D221" s="11"/>
    </row>
    <row r="222" spans="1:4" ht="15.75" x14ac:dyDescent="0.25">
      <c r="A222" s="60">
        <v>173</v>
      </c>
      <c r="B222" s="62" t="s">
        <v>286</v>
      </c>
      <c r="C222" s="4"/>
      <c r="D222" s="11"/>
    </row>
    <row r="223" spans="1:4" ht="15.75" x14ac:dyDescent="0.25">
      <c r="A223" s="60">
        <v>174</v>
      </c>
      <c r="B223" s="62" t="s">
        <v>287</v>
      </c>
      <c r="C223" s="4"/>
      <c r="D223" s="11"/>
    </row>
    <row r="224" spans="1:4" ht="15.75" x14ac:dyDescent="0.25">
      <c r="A224" s="60">
        <v>175</v>
      </c>
      <c r="B224" s="62" t="s">
        <v>288</v>
      </c>
      <c r="C224" s="4"/>
      <c r="D224" s="11"/>
    </row>
    <row r="225" spans="1:4" ht="15.75" x14ac:dyDescent="0.25">
      <c r="A225" s="60">
        <v>176</v>
      </c>
      <c r="B225" s="62" t="s">
        <v>289</v>
      </c>
      <c r="C225" s="4"/>
      <c r="D225" s="11"/>
    </row>
    <row r="226" spans="1:4" ht="15.75" x14ac:dyDescent="0.25">
      <c r="A226" s="60">
        <v>177</v>
      </c>
      <c r="B226" s="62" t="s">
        <v>290</v>
      </c>
      <c r="C226" s="4"/>
      <c r="D226" s="11"/>
    </row>
    <row r="227" spans="1:4" ht="15.75" x14ac:dyDescent="0.25">
      <c r="A227" s="60">
        <v>178</v>
      </c>
      <c r="B227" s="62" t="s">
        <v>291</v>
      </c>
      <c r="C227" s="4"/>
      <c r="D227" s="11"/>
    </row>
    <row r="228" spans="1:4" ht="15.75" x14ac:dyDescent="0.25">
      <c r="A228" s="60">
        <v>179</v>
      </c>
      <c r="B228" s="62" t="s">
        <v>292</v>
      </c>
      <c r="C228" s="4"/>
      <c r="D228" s="11"/>
    </row>
    <row r="229" spans="1:4" ht="15.75" x14ac:dyDescent="0.25">
      <c r="A229" s="60">
        <v>180</v>
      </c>
      <c r="B229" s="62" t="s">
        <v>293</v>
      </c>
      <c r="C229" s="4"/>
      <c r="D229" s="11"/>
    </row>
    <row r="230" spans="1:4" ht="15.75" x14ac:dyDescent="0.25">
      <c r="A230" s="60">
        <v>181</v>
      </c>
      <c r="B230" s="62" t="s">
        <v>294</v>
      </c>
      <c r="C230" s="4"/>
      <c r="D230" s="11"/>
    </row>
    <row r="231" spans="1:4" ht="15.75" x14ac:dyDescent="0.25">
      <c r="A231" s="60">
        <v>182</v>
      </c>
      <c r="B231" s="62" t="s">
        <v>295</v>
      </c>
      <c r="C231" s="4"/>
      <c r="D231" s="11"/>
    </row>
    <row r="232" spans="1:4" ht="15.75" x14ac:dyDescent="0.25">
      <c r="A232" s="60">
        <v>183</v>
      </c>
      <c r="B232" s="62" t="s">
        <v>296</v>
      </c>
      <c r="C232" s="4"/>
      <c r="D232" s="11"/>
    </row>
    <row r="233" spans="1:4" ht="15.75" x14ac:dyDescent="0.25">
      <c r="A233" s="60">
        <v>184</v>
      </c>
      <c r="B233" s="62" t="s">
        <v>297</v>
      </c>
      <c r="C233" s="4"/>
      <c r="D233" s="11"/>
    </row>
    <row r="234" spans="1:4" ht="15.75" x14ac:dyDescent="0.25">
      <c r="A234" s="60">
        <v>185</v>
      </c>
      <c r="B234" s="62" t="s">
        <v>298</v>
      </c>
      <c r="C234" s="4"/>
      <c r="D234" s="11"/>
    </row>
    <row r="235" spans="1:4" ht="15.75" x14ac:dyDescent="0.25">
      <c r="A235" s="60">
        <v>186</v>
      </c>
      <c r="B235" s="62" t="s">
        <v>299</v>
      </c>
      <c r="C235" s="4"/>
      <c r="D235" s="11"/>
    </row>
    <row r="236" spans="1:4" ht="15.75" x14ac:dyDescent="0.25">
      <c r="A236" s="60">
        <v>187</v>
      </c>
      <c r="B236" s="62" t="s">
        <v>300</v>
      </c>
      <c r="C236" s="4"/>
      <c r="D236" s="11"/>
    </row>
    <row r="237" spans="1:4" ht="15.75" x14ac:dyDescent="0.25">
      <c r="A237" s="60">
        <v>188</v>
      </c>
      <c r="B237" s="62" t="s">
        <v>301</v>
      </c>
      <c r="C237" s="4"/>
      <c r="D237" s="11"/>
    </row>
    <row r="238" spans="1:4" ht="15.75" x14ac:dyDescent="0.25">
      <c r="A238" s="60">
        <v>189</v>
      </c>
      <c r="B238" s="62" t="s">
        <v>302</v>
      </c>
      <c r="C238" s="4"/>
      <c r="D238" s="11"/>
    </row>
    <row r="239" spans="1:4" ht="15.75" x14ac:dyDescent="0.25">
      <c r="A239" s="60">
        <v>190</v>
      </c>
      <c r="B239" s="62" t="s">
        <v>303</v>
      </c>
      <c r="C239" s="4"/>
      <c r="D239" s="11"/>
    </row>
    <row r="240" spans="1:4" ht="15.75" x14ac:dyDescent="0.25">
      <c r="A240" s="60">
        <v>191</v>
      </c>
      <c r="B240" s="62" t="s">
        <v>304</v>
      </c>
      <c r="C240" s="4"/>
      <c r="D240" s="11"/>
    </row>
    <row r="241" spans="1:4" ht="15.75" x14ac:dyDescent="0.25">
      <c r="A241" s="60">
        <v>192</v>
      </c>
      <c r="B241" s="62" t="s">
        <v>305</v>
      </c>
      <c r="C241" s="4"/>
      <c r="D241" s="11"/>
    </row>
    <row r="242" spans="1:4" ht="15.75" x14ac:dyDescent="0.25">
      <c r="A242" s="60">
        <v>193</v>
      </c>
      <c r="B242" s="62" t="s">
        <v>306</v>
      </c>
      <c r="C242" s="4"/>
      <c r="D242" s="11"/>
    </row>
    <row r="243" spans="1:4" ht="15.75" x14ac:dyDescent="0.25">
      <c r="A243" s="60">
        <v>194</v>
      </c>
      <c r="B243" s="62" t="s">
        <v>307</v>
      </c>
      <c r="C243" s="4"/>
      <c r="D243" s="11"/>
    </row>
    <row r="244" spans="1:4" ht="15.75" x14ac:dyDescent="0.25">
      <c r="A244" s="60">
        <v>195</v>
      </c>
      <c r="B244" s="62" t="s">
        <v>308</v>
      </c>
      <c r="C244" s="4"/>
      <c r="D244" s="11"/>
    </row>
    <row r="245" spans="1:4" ht="15.75" x14ac:dyDescent="0.25">
      <c r="A245" s="60">
        <v>196</v>
      </c>
      <c r="B245" s="62" t="s">
        <v>309</v>
      </c>
      <c r="C245" s="4"/>
      <c r="D245" s="11"/>
    </row>
    <row r="246" spans="1:4" ht="15.75" x14ac:dyDescent="0.25">
      <c r="A246" s="60">
        <v>197</v>
      </c>
      <c r="B246" s="62" t="s">
        <v>310</v>
      </c>
      <c r="C246" s="4"/>
      <c r="D246" s="11"/>
    </row>
    <row r="247" spans="1:4" ht="15.75" x14ac:dyDescent="0.25">
      <c r="A247" s="60">
        <v>198</v>
      </c>
      <c r="B247" s="62" t="s">
        <v>311</v>
      </c>
      <c r="C247" s="4"/>
      <c r="D247" s="11"/>
    </row>
    <row r="248" spans="1:4" ht="15.75" x14ac:dyDescent="0.25">
      <c r="A248" s="60">
        <v>199</v>
      </c>
      <c r="B248" s="62" t="s">
        <v>312</v>
      </c>
      <c r="C248" s="4"/>
      <c r="D248" s="11"/>
    </row>
    <row r="249" spans="1:4" ht="15.75" x14ac:dyDescent="0.25">
      <c r="A249" s="60">
        <v>200</v>
      </c>
      <c r="B249" s="62" t="s">
        <v>313</v>
      </c>
      <c r="C249" s="4"/>
      <c r="D249" s="11"/>
    </row>
    <row r="250" spans="1:4" ht="15.75" x14ac:dyDescent="0.25">
      <c r="A250" s="60">
        <v>201</v>
      </c>
      <c r="B250" s="62" t="s">
        <v>314</v>
      </c>
      <c r="C250" s="4"/>
      <c r="D250" s="11"/>
    </row>
    <row r="251" spans="1:4" ht="15.75" x14ac:dyDescent="0.25">
      <c r="A251" s="60">
        <v>202</v>
      </c>
      <c r="B251" s="62" t="s">
        <v>315</v>
      </c>
      <c r="C251" s="4"/>
      <c r="D251" s="11"/>
    </row>
    <row r="252" spans="1:4" ht="15.75" x14ac:dyDescent="0.25">
      <c r="A252" s="60">
        <v>203</v>
      </c>
      <c r="B252" s="62" t="s">
        <v>316</v>
      </c>
      <c r="C252" s="4"/>
      <c r="D252" s="11"/>
    </row>
    <row r="253" spans="1:4" ht="15.75" x14ac:dyDescent="0.25">
      <c r="A253" s="60">
        <v>204</v>
      </c>
      <c r="B253" s="62" t="s">
        <v>317</v>
      </c>
      <c r="C253" s="4"/>
      <c r="D253" s="11"/>
    </row>
    <row r="254" spans="1:4" ht="15.75" x14ac:dyDescent="0.25">
      <c r="A254" s="60">
        <v>205</v>
      </c>
      <c r="B254" s="62" t="s">
        <v>318</v>
      </c>
      <c r="C254" s="4"/>
      <c r="D254" s="11"/>
    </row>
    <row r="255" spans="1:4" ht="15.75" x14ac:dyDescent="0.25">
      <c r="A255" s="60">
        <v>206</v>
      </c>
      <c r="B255" s="62" t="s">
        <v>319</v>
      </c>
      <c r="C255" s="4"/>
      <c r="D255" s="11"/>
    </row>
    <row r="256" spans="1:4" ht="15.75" x14ac:dyDescent="0.25">
      <c r="A256" s="60">
        <v>207</v>
      </c>
      <c r="B256" s="62" t="s">
        <v>320</v>
      </c>
      <c r="C256" s="4"/>
      <c r="D256" s="11"/>
    </row>
    <row r="257" spans="1:4" ht="15.75" x14ac:dyDescent="0.25">
      <c r="A257" s="60">
        <v>208</v>
      </c>
      <c r="B257" s="62" t="s">
        <v>321</v>
      </c>
      <c r="C257" s="4"/>
      <c r="D257" s="11"/>
    </row>
    <row r="258" spans="1:4" ht="15.75" x14ac:dyDescent="0.25">
      <c r="A258" s="60">
        <v>209</v>
      </c>
      <c r="B258" s="62" t="s">
        <v>322</v>
      </c>
      <c r="C258" s="4"/>
      <c r="D258" s="11"/>
    </row>
    <row r="259" spans="1:4" ht="15.75" x14ac:dyDescent="0.25">
      <c r="A259" s="60">
        <v>210</v>
      </c>
      <c r="B259" s="62" t="s">
        <v>323</v>
      </c>
      <c r="C259" s="4"/>
      <c r="D259" s="11"/>
    </row>
    <row r="260" spans="1:4" ht="15.75" x14ac:dyDescent="0.25">
      <c r="A260" s="60">
        <v>211</v>
      </c>
      <c r="B260" s="62" t="s">
        <v>324</v>
      </c>
      <c r="C260" s="4"/>
      <c r="D260" s="11"/>
    </row>
    <row r="261" spans="1:4" ht="15.75" x14ac:dyDescent="0.25">
      <c r="A261" s="60">
        <v>212</v>
      </c>
      <c r="B261" s="62" t="s">
        <v>325</v>
      </c>
      <c r="C261" s="4"/>
      <c r="D261" s="11"/>
    </row>
    <row r="262" spans="1:4" ht="15.75" x14ac:dyDescent="0.25">
      <c r="A262" s="60">
        <v>213</v>
      </c>
      <c r="B262" s="62" t="s">
        <v>326</v>
      </c>
      <c r="C262" s="4"/>
      <c r="D262" s="11"/>
    </row>
    <row r="263" spans="1:4" ht="15.75" x14ac:dyDescent="0.25">
      <c r="A263" s="60">
        <v>214</v>
      </c>
      <c r="B263" s="62" t="s">
        <v>327</v>
      </c>
      <c r="C263" s="4"/>
      <c r="D263" s="11"/>
    </row>
    <row r="264" spans="1:4" ht="15.75" x14ac:dyDescent="0.25">
      <c r="A264" s="60">
        <v>215</v>
      </c>
      <c r="B264" s="62" t="s">
        <v>328</v>
      </c>
      <c r="C264" s="4"/>
      <c r="D264" s="11"/>
    </row>
    <row r="265" spans="1:4" ht="15.75" x14ac:dyDescent="0.25">
      <c r="A265" s="60">
        <v>216</v>
      </c>
      <c r="B265" s="62" t="s">
        <v>329</v>
      </c>
      <c r="C265" s="4"/>
      <c r="D265" s="11"/>
    </row>
    <row r="266" spans="1:4" ht="15.75" x14ac:dyDescent="0.25">
      <c r="A266" s="60">
        <v>217</v>
      </c>
      <c r="B266" s="62" t="s">
        <v>330</v>
      </c>
      <c r="C266" s="4"/>
      <c r="D266" s="11"/>
    </row>
    <row r="267" spans="1:4" ht="15.75" x14ac:dyDescent="0.25">
      <c r="A267" s="60">
        <v>218</v>
      </c>
      <c r="B267" s="62" t="s">
        <v>331</v>
      </c>
      <c r="C267" s="4"/>
      <c r="D267" s="11"/>
    </row>
    <row r="268" spans="1:4" ht="15.75" x14ac:dyDescent="0.25">
      <c r="A268" s="60">
        <v>219</v>
      </c>
      <c r="B268" s="62" t="s">
        <v>332</v>
      </c>
      <c r="C268" s="4"/>
      <c r="D268" s="11"/>
    </row>
    <row r="269" spans="1:4" ht="15.75" x14ac:dyDescent="0.25">
      <c r="A269" s="60">
        <v>220</v>
      </c>
      <c r="B269" s="62" t="s">
        <v>333</v>
      </c>
      <c r="C269" s="4"/>
      <c r="D269" s="11"/>
    </row>
    <row r="270" spans="1:4" ht="15.75" x14ac:dyDescent="0.25">
      <c r="A270" s="60">
        <v>221</v>
      </c>
      <c r="B270" s="62" t="s">
        <v>334</v>
      </c>
      <c r="C270" s="4"/>
      <c r="D270" s="11"/>
    </row>
    <row r="271" spans="1:4" ht="15.75" x14ac:dyDescent="0.25">
      <c r="A271" s="60">
        <v>222</v>
      </c>
      <c r="B271" s="62" t="s">
        <v>335</v>
      </c>
      <c r="C271" s="4"/>
      <c r="D271" s="11"/>
    </row>
    <row r="272" spans="1:4" ht="15.75" x14ac:dyDescent="0.25">
      <c r="A272" s="60">
        <v>223</v>
      </c>
      <c r="B272" s="62" t="s">
        <v>336</v>
      </c>
      <c r="C272" s="4"/>
      <c r="D272" s="11"/>
    </row>
    <row r="273" spans="1:4" ht="15.75" x14ac:dyDescent="0.25">
      <c r="A273" s="60">
        <v>224</v>
      </c>
      <c r="B273" s="62" t="s">
        <v>337</v>
      </c>
      <c r="C273" s="4"/>
      <c r="D273" s="11"/>
    </row>
    <row r="274" spans="1:4" ht="15.75" x14ac:dyDescent="0.25">
      <c r="A274" s="60">
        <v>225</v>
      </c>
      <c r="B274" s="62" t="s">
        <v>338</v>
      </c>
      <c r="C274" s="4"/>
      <c r="D274" s="11"/>
    </row>
    <row r="275" spans="1:4" ht="15.75" x14ac:dyDescent="0.25">
      <c r="A275" s="60">
        <v>226</v>
      </c>
      <c r="B275" s="62" t="s">
        <v>339</v>
      </c>
      <c r="C275" s="4"/>
      <c r="D275" s="11"/>
    </row>
    <row r="276" spans="1:4" ht="15.75" x14ac:dyDescent="0.25">
      <c r="A276" s="60">
        <v>227</v>
      </c>
      <c r="B276" s="62" t="s">
        <v>340</v>
      </c>
      <c r="C276" s="4"/>
      <c r="D276" s="11"/>
    </row>
    <row r="277" spans="1:4" ht="15.75" x14ac:dyDescent="0.25">
      <c r="A277" s="60">
        <v>228</v>
      </c>
      <c r="B277" s="62" t="s">
        <v>341</v>
      </c>
      <c r="C277" s="4"/>
      <c r="D277" s="11"/>
    </row>
    <row r="278" spans="1:4" ht="15.75" x14ac:dyDescent="0.25">
      <c r="A278" s="60">
        <v>229</v>
      </c>
      <c r="B278" s="62" t="s">
        <v>342</v>
      </c>
      <c r="C278" s="4"/>
      <c r="D278" s="11"/>
    </row>
    <row r="279" spans="1:4" ht="15.75" x14ac:dyDescent="0.25">
      <c r="A279" s="60">
        <v>230</v>
      </c>
      <c r="B279" s="62" t="s">
        <v>343</v>
      </c>
      <c r="C279" s="4"/>
      <c r="D279" s="11"/>
    </row>
    <row r="280" spans="1:4" ht="15.75" x14ac:dyDescent="0.25">
      <c r="A280" s="60">
        <v>231</v>
      </c>
      <c r="B280" s="62" t="s">
        <v>344</v>
      </c>
      <c r="C280" s="4"/>
      <c r="D280" s="11"/>
    </row>
    <row r="281" spans="1:4" ht="15.75" x14ac:dyDescent="0.25">
      <c r="A281" s="60">
        <v>232</v>
      </c>
      <c r="B281" s="62" t="s">
        <v>345</v>
      </c>
      <c r="C281" s="4"/>
      <c r="D281" s="11"/>
    </row>
    <row r="282" spans="1:4" ht="15.75" x14ac:dyDescent="0.25">
      <c r="A282" s="60">
        <v>233</v>
      </c>
      <c r="B282" s="62" t="s">
        <v>346</v>
      </c>
      <c r="C282" s="4"/>
      <c r="D282" s="11"/>
    </row>
    <row r="283" spans="1:4" ht="15.75" x14ac:dyDescent="0.25">
      <c r="A283" s="60">
        <v>234</v>
      </c>
      <c r="B283" s="62" t="s">
        <v>347</v>
      </c>
      <c r="C283" s="4"/>
      <c r="D283" s="11"/>
    </row>
    <row r="284" spans="1:4" ht="15.75" x14ac:dyDescent="0.25">
      <c r="A284" s="60">
        <v>235</v>
      </c>
      <c r="B284" s="62" t="s">
        <v>348</v>
      </c>
      <c r="C284" s="4"/>
      <c r="D284" s="11"/>
    </row>
    <row r="285" spans="1:4" ht="15.75" x14ac:dyDescent="0.25">
      <c r="A285" s="60">
        <v>236</v>
      </c>
      <c r="B285" s="62" t="s">
        <v>349</v>
      </c>
      <c r="C285" s="4"/>
      <c r="D285" s="11"/>
    </row>
    <row r="286" spans="1:4" ht="15.75" x14ac:dyDescent="0.25">
      <c r="A286" s="60">
        <v>237</v>
      </c>
      <c r="B286" s="62" t="s">
        <v>350</v>
      </c>
      <c r="C286" s="4"/>
      <c r="D286" s="11"/>
    </row>
    <row r="287" spans="1:4" ht="15.75" x14ac:dyDescent="0.25">
      <c r="A287" s="60">
        <v>238</v>
      </c>
      <c r="B287" s="62" t="s">
        <v>351</v>
      </c>
      <c r="C287" s="4"/>
      <c r="D287" s="11"/>
    </row>
    <row r="288" spans="1:4" ht="15.75" x14ac:dyDescent="0.25">
      <c r="A288" s="60">
        <v>239</v>
      </c>
      <c r="B288" s="62" t="s">
        <v>352</v>
      </c>
      <c r="C288" s="4"/>
      <c r="D288" s="11"/>
    </row>
    <row r="289" spans="1:4" ht="15.75" x14ac:dyDescent="0.25">
      <c r="A289" s="60">
        <v>240</v>
      </c>
      <c r="B289" s="62" t="s">
        <v>353</v>
      </c>
      <c r="C289" s="4"/>
      <c r="D289" s="11"/>
    </row>
    <row r="290" spans="1:4" ht="15.75" x14ac:dyDescent="0.25">
      <c r="A290" s="60">
        <v>241</v>
      </c>
      <c r="B290" s="62" t="s">
        <v>354</v>
      </c>
      <c r="C290" s="4"/>
      <c r="D290" s="11"/>
    </row>
    <row r="291" spans="1:4" ht="15.75" x14ac:dyDescent="0.25">
      <c r="A291" s="60">
        <v>242</v>
      </c>
      <c r="B291" s="62" t="s">
        <v>355</v>
      </c>
      <c r="C291" s="4"/>
      <c r="D291" s="11"/>
    </row>
    <row r="292" spans="1:4" ht="15.75" x14ac:dyDescent="0.25">
      <c r="A292" s="60">
        <v>243</v>
      </c>
      <c r="B292" s="62" t="s">
        <v>356</v>
      </c>
      <c r="C292" s="4"/>
      <c r="D292" s="11"/>
    </row>
    <row r="293" spans="1:4" ht="15.75" x14ac:dyDescent="0.25">
      <c r="A293" s="60">
        <v>244</v>
      </c>
      <c r="B293" s="62" t="s">
        <v>357</v>
      </c>
      <c r="C293" s="4"/>
      <c r="D293" s="11"/>
    </row>
    <row r="294" spans="1:4" ht="15.75" x14ac:dyDescent="0.25">
      <c r="A294" s="60">
        <v>245</v>
      </c>
      <c r="B294" s="62" t="s">
        <v>358</v>
      </c>
      <c r="C294" s="4"/>
      <c r="D294" s="11"/>
    </row>
    <row r="295" spans="1:4" ht="15.75" x14ac:dyDescent="0.25">
      <c r="A295" s="60">
        <v>246</v>
      </c>
      <c r="B295" s="62" t="s">
        <v>359</v>
      </c>
      <c r="C295" s="4"/>
      <c r="D295" s="11"/>
    </row>
    <row r="296" spans="1:4" ht="15.75" x14ac:dyDescent="0.25">
      <c r="A296" s="60">
        <v>247</v>
      </c>
      <c r="B296" s="62" t="s">
        <v>360</v>
      </c>
      <c r="C296" s="4"/>
      <c r="D296" s="11"/>
    </row>
    <row r="297" spans="1:4" ht="15.75" x14ac:dyDescent="0.25">
      <c r="A297" s="60">
        <v>248</v>
      </c>
      <c r="B297" s="62" t="s">
        <v>361</v>
      </c>
      <c r="C297" s="4"/>
      <c r="D297" s="11"/>
    </row>
    <row r="298" spans="1:4" ht="15.75" x14ac:dyDescent="0.25">
      <c r="A298" s="60">
        <v>249</v>
      </c>
      <c r="B298" s="62" t="s">
        <v>362</v>
      </c>
      <c r="C298" s="4"/>
      <c r="D298" s="11"/>
    </row>
    <row r="299" spans="1:4" ht="15.75" x14ac:dyDescent="0.25">
      <c r="A299" s="60">
        <v>250</v>
      </c>
      <c r="B299" s="62" t="s">
        <v>363</v>
      </c>
      <c r="C299" s="4"/>
      <c r="D299" s="11"/>
    </row>
    <row r="300" spans="1:4" ht="15.75" x14ac:dyDescent="0.25">
      <c r="A300" s="60">
        <v>251</v>
      </c>
      <c r="B300" s="62" t="s">
        <v>364</v>
      </c>
      <c r="C300" s="4"/>
      <c r="D300" s="11"/>
    </row>
    <row r="301" spans="1:4" x14ac:dyDescent="0.25">
      <c r="A301" s="158"/>
      <c r="B301" s="158"/>
      <c r="C301" s="4"/>
    </row>
    <row r="302" spans="1:4" ht="15.75" x14ac:dyDescent="0.25">
      <c r="A302" s="279" t="s">
        <v>30</v>
      </c>
      <c r="B302" s="280" t="s">
        <v>957</v>
      </c>
      <c r="C302" s="9"/>
      <c r="D302" s="4"/>
    </row>
    <row r="303" spans="1:4" x14ac:dyDescent="0.25">
      <c r="B303" s="272">
        <v>1</v>
      </c>
      <c r="C303" s="703" t="s">
        <v>77</v>
      </c>
    </row>
    <row r="304" spans="1:4" x14ac:dyDescent="0.25">
      <c r="B304" s="272">
        <v>2</v>
      </c>
      <c r="C304" s="703">
        <v>1</v>
      </c>
    </row>
    <row r="305" spans="1:4" x14ac:dyDescent="0.25">
      <c r="B305" s="272">
        <v>3</v>
      </c>
      <c r="C305" s="703">
        <v>2</v>
      </c>
    </row>
    <row r="306" spans="1:4" x14ac:dyDescent="0.25">
      <c r="B306" s="272">
        <v>4</v>
      </c>
      <c r="C306" s="703">
        <v>3</v>
      </c>
    </row>
    <row r="307" spans="1:4" x14ac:dyDescent="0.25">
      <c r="B307" s="272">
        <v>5</v>
      </c>
      <c r="C307" s="703">
        <v>4</v>
      </c>
    </row>
    <row r="308" spans="1:4" x14ac:dyDescent="0.25">
      <c r="B308" s="272">
        <v>6</v>
      </c>
      <c r="C308" s="703">
        <v>5</v>
      </c>
    </row>
    <row r="309" spans="1:4" x14ac:dyDescent="0.25">
      <c r="B309" s="272">
        <v>7</v>
      </c>
      <c r="C309" s="703">
        <v>6</v>
      </c>
    </row>
    <row r="310" spans="1:4" x14ac:dyDescent="0.25">
      <c r="B310" s="272">
        <v>8</v>
      </c>
      <c r="C310" s="703">
        <v>7</v>
      </c>
    </row>
    <row r="311" spans="1:4" x14ac:dyDescent="0.25">
      <c r="B311" s="272">
        <v>9</v>
      </c>
      <c r="C311" s="703">
        <v>8</v>
      </c>
    </row>
    <row r="312" spans="1:4" x14ac:dyDescent="0.25">
      <c r="B312" s="272">
        <v>10</v>
      </c>
      <c r="C312" s="703">
        <v>9</v>
      </c>
    </row>
    <row r="313" spans="1:4" x14ac:dyDescent="0.25">
      <c r="C313" s="703">
        <v>10</v>
      </c>
    </row>
    <row r="314" spans="1:4" ht="15.75" x14ac:dyDescent="0.25">
      <c r="A314" s="279" t="s">
        <v>1268</v>
      </c>
      <c r="B314" s="280" t="s">
        <v>963</v>
      </c>
      <c r="C314" s="9"/>
      <c r="D314" s="4"/>
    </row>
    <row r="315" spans="1:4" ht="15.75" x14ac:dyDescent="0.25">
      <c r="A315" s="60">
        <v>1</v>
      </c>
      <c r="B315" s="61" t="s">
        <v>112</v>
      </c>
      <c r="C315" s="4"/>
    </row>
    <row r="316" spans="1:4" ht="15.75" x14ac:dyDescent="0.25">
      <c r="A316" s="60">
        <v>2</v>
      </c>
      <c r="B316" s="61" t="s">
        <v>77</v>
      </c>
      <c r="C316" s="4"/>
      <c r="D316" s="4"/>
    </row>
    <row r="317" spans="1:4" ht="15.75" x14ac:dyDescent="0.25">
      <c r="A317" s="60">
        <v>3</v>
      </c>
      <c r="B317" s="62" t="s">
        <v>116</v>
      </c>
      <c r="C317" s="4"/>
      <c r="D317" s="11"/>
    </row>
    <row r="318" spans="1:4" ht="15.75" x14ac:dyDescent="0.25">
      <c r="A318" s="60">
        <v>4</v>
      </c>
      <c r="B318" s="62" t="s">
        <v>117</v>
      </c>
      <c r="C318" s="4"/>
      <c r="D318" s="11"/>
    </row>
    <row r="319" spans="1:4" ht="15.75" x14ac:dyDescent="0.25">
      <c r="A319" s="60">
        <v>5</v>
      </c>
      <c r="B319" s="62" t="s">
        <v>118</v>
      </c>
      <c r="C319" s="4"/>
      <c r="D319" s="11"/>
    </row>
    <row r="320" spans="1:4" ht="15.75" x14ac:dyDescent="0.25">
      <c r="A320" s="60">
        <v>6</v>
      </c>
      <c r="B320" s="62" t="s">
        <v>119</v>
      </c>
      <c r="C320" s="4"/>
      <c r="D320" s="11"/>
    </row>
    <row r="321" spans="1:4" ht="15.75" x14ac:dyDescent="0.25">
      <c r="A321" s="60">
        <v>7</v>
      </c>
      <c r="B321" s="62" t="s">
        <v>120</v>
      </c>
      <c r="C321" s="4"/>
      <c r="D321" s="11"/>
    </row>
    <row r="322" spans="1:4" ht="15.75" x14ac:dyDescent="0.25">
      <c r="A322" s="60">
        <v>8</v>
      </c>
      <c r="B322" s="62" t="s">
        <v>121</v>
      </c>
      <c r="C322" s="4"/>
      <c r="D322" s="11"/>
    </row>
    <row r="323" spans="1:4" ht="15.75" x14ac:dyDescent="0.25">
      <c r="A323" s="60">
        <v>9</v>
      </c>
      <c r="B323" s="62" t="s">
        <v>122</v>
      </c>
      <c r="C323" s="4"/>
      <c r="D323" s="11"/>
    </row>
    <row r="324" spans="1:4" ht="15.75" x14ac:dyDescent="0.25">
      <c r="A324" s="60">
        <v>10</v>
      </c>
      <c r="B324" s="62" t="s">
        <v>123</v>
      </c>
      <c r="C324" s="4"/>
      <c r="D324" s="11"/>
    </row>
    <row r="325" spans="1:4" ht="15.75" x14ac:dyDescent="0.25">
      <c r="A325" s="60">
        <v>11</v>
      </c>
      <c r="B325" s="62" t="s">
        <v>124</v>
      </c>
      <c r="C325" s="4"/>
      <c r="D325" s="11"/>
    </row>
    <row r="326" spans="1:4" ht="15.75" x14ac:dyDescent="0.25">
      <c r="A326" s="60">
        <v>12</v>
      </c>
      <c r="B326" s="62" t="s">
        <v>125</v>
      </c>
      <c r="C326" s="4"/>
      <c r="D326" s="11"/>
    </row>
    <row r="327" spans="1:4" ht="15.75" x14ac:dyDescent="0.25">
      <c r="A327" s="60">
        <v>13</v>
      </c>
      <c r="B327" s="62" t="s">
        <v>126</v>
      </c>
      <c r="C327" s="4"/>
      <c r="D327" s="11"/>
    </row>
    <row r="328" spans="1:4" ht="15.75" x14ac:dyDescent="0.25">
      <c r="A328" s="60">
        <v>14</v>
      </c>
      <c r="B328" s="62" t="s">
        <v>127</v>
      </c>
      <c r="C328" s="4"/>
      <c r="D328" s="11"/>
    </row>
    <row r="329" spans="1:4" ht="15.75" x14ac:dyDescent="0.25">
      <c r="A329" s="60">
        <v>15</v>
      </c>
      <c r="B329" s="62" t="s">
        <v>128</v>
      </c>
      <c r="C329" s="4"/>
      <c r="D329" s="11"/>
    </row>
    <row r="330" spans="1:4" ht="15.75" x14ac:dyDescent="0.25">
      <c r="A330" s="60">
        <v>16</v>
      </c>
      <c r="B330" s="62" t="s">
        <v>129</v>
      </c>
      <c r="C330" s="4"/>
      <c r="D330" s="11"/>
    </row>
    <row r="331" spans="1:4" ht="15.75" x14ac:dyDescent="0.25">
      <c r="A331" s="60">
        <v>17</v>
      </c>
      <c r="B331" s="62" t="s">
        <v>130</v>
      </c>
      <c r="C331" s="4"/>
      <c r="D331" s="11"/>
    </row>
    <row r="332" spans="1:4" ht="15.75" x14ac:dyDescent="0.25">
      <c r="A332" s="60">
        <v>18</v>
      </c>
      <c r="B332" s="62" t="s">
        <v>131</v>
      </c>
      <c r="C332" s="4"/>
      <c r="D332" s="11"/>
    </row>
    <row r="333" spans="1:4" ht="15.75" x14ac:dyDescent="0.25">
      <c r="A333" s="60">
        <v>19</v>
      </c>
      <c r="B333" s="62" t="s">
        <v>132</v>
      </c>
      <c r="C333" s="4"/>
      <c r="D333" s="11"/>
    </row>
    <row r="334" spans="1:4" ht="15.75" x14ac:dyDescent="0.25">
      <c r="A334" s="60">
        <v>20</v>
      </c>
      <c r="B334" s="62" t="s">
        <v>133</v>
      </c>
      <c r="C334" s="4"/>
      <c r="D334" s="11"/>
    </row>
    <row r="335" spans="1:4" ht="15.75" x14ac:dyDescent="0.25">
      <c r="A335" s="60">
        <v>21</v>
      </c>
      <c r="B335" s="62" t="s">
        <v>134</v>
      </c>
      <c r="C335" s="4"/>
      <c r="D335" s="11"/>
    </row>
    <row r="336" spans="1:4" ht="15.75" x14ac:dyDescent="0.25">
      <c r="A336" s="60">
        <v>22</v>
      </c>
      <c r="B336" s="62" t="s">
        <v>135</v>
      </c>
      <c r="C336" s="4"/>
      <c r="D336" s="11"/>
    </row>
    <row r="337" spans="1:4" ht="15.75" x14ac:dyDescent="0.25">
      <c r="A337" s="60">
        <v>23</v>
      </c>
      <c r="B337" s="62" t="s">
        <v>136</v>
      </c>
      <c r="C337" s="4"/>
      <c r="D337" s="11"/>
    </row>
    <row r="338" spans="1:4" ht="15.75" x14ac:dyDescent="0.25">
      <c r="A338" s="60">
        <v>24</v>
      </c>
      <c r="B338" s="62" t="s">
        <v>137</v>
      </c>
      <c r="C338" s="4"/>
      <c r="D338" s="11"/>
    </row>
    <row r="339" spans="1:4" ht="15.75" x14ac:dyDescent="0.25">
      <c r="A339" s="60">
        <v>25</v>
      </c>
      <c r="B339" s="62" t="s">
        <v>138</v>
      </c>
      <c r="C339" s="4"/>
      <c r="D339" s="11"/>
    </row>
    <row r="340" spans="1:4" ht="15.75" x14ac:dyDescent="0.25">
      <c r="A340" s="60">
        <v>26</v>
      </c>
      <c r="B340" s="62" t="s">
        <v>139</v>
      </c>
      <c r="C340" s="4"/>
      <c r="D340" s="11"/>
    </row>
    <row r="341" spans="1:4" ht="15.75" x14ac:dyDescent="0.25">
      <c r="A341" s="60">
        <v>27</v>
      </c>
      <c r="B341" s="62" t="s">
        <v>140</v>
      </c>
      <c r="C341" s="4"/>
      <c r="D341" s="11"/>
    </row>
    <row r="342" spans="1:4" ht="15.75" x14ac:dyDescent="0.25">
      <c r="A342" s="60">
        <v>28</v>
      </c>
      <c r="B342" s="62" t="s">
        <v>141</v>
      </c>
      <c r="C342" s="4"/>
      <c r="D342" s="11"/>
    </row>
    <row r="343" spans="1:4" ht="15.75" x14ac:dyDescent="0.25">
      <c r="A343" s="60">
        <v>29</v>
      </c>
      <c r="B343" s="62" t="s">
        <v>142</v>
      </c>
      <c r="C343" s="4"/>
      <c r="D343" s="11"/>
    </row>
    <row r="344" spans="1:4" ht="15.75" x14ac:dyDescent="0.25">
      <c r="A344" s="60">
        <v>30</v>
      </c>
      <c r="B344" s="62" t="s">
        <v>143</v>
      </c>
      <c r="C344" s="4"/>
      <c r="D344" s="11"/>
    </row>
    <row r="345" spans="1:4" ht="15.75" x14ac:dyDescent="0.25">
      <c r="A345" s="60">
        <v>31</v>
      </c>
      <c r="B345" s="62" t="s">
        <v>144</v>
      </c>
      <c r="C345" s="4"/>
      <c r="D345" s="11"/>
    </row>
    <row r="346" spans="1:4" ht="15.75" x14ac:dyDescent="0.25">
      <c r="A346" s="60">
        <v>32</v>
      </c>
      <c r="B346" s="62" t="s">
        <v>145</v>
      </c>
      <c r="C346" s="4"/>
      <c r="D346" s="11"/>
    </row>
    <row r="347" spans="1:4" ht="15.75" x14ac:dyDescent="0.25">
      <c r="A347" s="60">
        <v>33</v>
      </c>
      <c r="B347" s="62" t="s">
        <v>146</v>
      </c>
      <c r="C347" s="4"/>
      <c r="D347" s="11"/>
    </row>
    <row r="348" spans="1:4" ht="15.75" x14ac:dyDescent="0.25">
      <c r="A348" s="60">
        <v>34</v>
      </c>
      <c r="B348" s="62" t="s">
        <v>147</v>
      </c>
      <c r="C348" s="4"/>
      <c r="D348" s="11"/>
    </row>
    <row r="349" spans="1:4" ht="15.75" x14ac:dyDescent="0.25">
      <c r="A349" s="60">
        <v>35</v>
      </c>
      <c r="B349" s="62" t="s">
        <v>148</v>
      </c>
      <c r="C349" s="4"/>
      <c r="D349" s="11"/>
    </row>
    <row r="350" spans="1:4" ht="15.75" x14ac:dyDescent="0.25">
      <c r="A350" s="60">
        <v>36</v>
      </c>
      <c r="B350" s="62" t="s">
        <v>149</v>
      </c>
      <c r="C350" s="4"/>
      <c r="D350" s="11"/>
    </row>
    <row r="351" spans="1:4" ht="15.75" x14ac:dyDescent="0.25">
      <c r="A351" s="60">
        <v>37</v>
      </c>
      <c r="B351" s="62" t="s">
        <v>150</v>
      </c>
      <c r="C351" s="4"/>
      <c r="D351" s="11"/>
    </row>
    <row r="352" spans="1:4" ht="15.75" x14ac:dyDescent="0.25">
      <c r="A352" s="60">
        <v>38</v>
      </c>
      <c r="B352" s="62" t="s">
        <v>151</v>
      </c>
      <c r="C352" s="4"/>
      <c r="D352" s="11"/>
    </row>
    <row r="353" spans="1:4" ht="15.75" x14ac:dyDescent="0.25">
      <c r="A353" s="60">
        <v>39</v>
      </c>
      <c r="B353" s="62" t="s">
        <v>152</v>
      </c>
      <c r="C353" s="4"/>
      <c r="D353" s="11"/>
    </row>
    <row r="354" spans="1:4" ht="15.75" x14ac:dyDescent="0.25">
      <c r="A354" s="60">
        <v>40</v>
      </c>
      <c r="B354" s="62" t="s">
        <v>153</v>
      </c>
      <c r="C354" s="4"/>
      <c r="D354" s="11"/>
    </row>
    <row r="355" spans="1:4" ht="15.75" x14ac:dyDescent="0.25">
      <c r="A355" s="60">
        <v>41</v>
      </c>
      <c r="B355" s="62" t="s">
        <v>154</v>
      </c>
      <c r="C355" s="4"/>
      <c r="D355" s="11"/>
    </row>
    <row r="356" spans="1:4" ht="15.75" x14ac:dyDescent="0.25">
      <c r="A356" s="60">
        <v>42</v>
      </c>
      <c r="B356" s="62" t="s">
        <v>155</v>
      </c>
      <c r="C356" s="4"/>
      <c r="D356" s="11"/>
    </row>
    <row r="357" spans="1:4" ht="15.75" x14ac:dyDescent="0.25">
      <c r="A357" s="60">
        <v>43</v>
      </c>
      <c r="B357" s="62" t="s">
        <v>156</v>
      </c>
      <c r="C357" s="4"/>
      <c r="D357" s="11"/>
    </row>
    <row r="358" spans="1:4" ht="15.75" x14ac:dyDescent="0.25">
      <c r="A358" s="60">
        <v>44</v>
      </c>
      <c r="B358" s="62" t="s">
        <v>157</v>
      </c>
      <c r="C358" s="4"/>
      <c r="D358" s="11"/>
    </row>
    <row r="359" spans="1:4" ht="15.75" x14ac:dyDescent="0.25">
      <c r="A359" s="60">
        <v>45</v>
      </c>
      <c r="B359" s="62" t="s">
        <v>158</v>
      </c>
      <c r="C359" s="4"/>
      <c r="D359" s="11"/>
    </row>
    <row r="360" spans="1:4" ht="15.75" x14ac:dyDescent="0.25">
      <c r="A360" s="60">
        <v>46</v>
      </c>
      <c r="B360" s="62" t="s">
        <v>159</v>
      </c>
      <c r="C360" s="4"/>
      <c r="D360" s="11"/>
    </row>
    <row r="361" spans="1:4" ht="15.75" x14ac:dyDescent="0.25">
      <c r="A361" s="60">
        <v>47</v>
      </c>
      <c r="B361" s="62" t="s">
        <v>160</v>
      </c>
      <c r="C361" s="4"/>
      <c r="D361" s="11"/>
    </row>
    <row r="362" spans="1:4" ht="15.75" x14ac:dyDescent="0.25">
      <c r="A362" s="60">
        <v>48</v>
      </c>
      <c r="B362" s="62" t="s">
        <v>161</v>
      </c>
      <c r="C362" s="4"/>
      <c r="D362" s="11"/>
    </row>
    <row r="363" spans="1:4" ht="15.75" x14ac:dyDescent="0.25">
      <c r="A363" s="60">
        <v>49</v>
      </c>
      <c r="B363" s="62" t="s">
        <v>162</v>
      </c>
      <c r="C363" s="4"/>
      <c r="D363" s="11"/>
    </row>
    <row r="364" spans="1:4" ht="15.75" x14ac:dyDescent="0.25">
      <c r="A364" s="60">
        <v>50</v>
      </c>
      <c r="B364" s="62" t="s">
        <v>163</v>
      </c>
      <c r="C364" s="4"/>
      <c r="D364" s="11"/>
    </row>
    <row r="365" spans="1:4" ht="15.75" x14ac:dyDescent="0.25">
      <c r="A365" s="60">
        <v>51</v>
      </c>
      <c r="B365" s="62" t="s">
        <v>164</v>
      </c>
      <c r="C365" s="4"/>
      <c r="D365" s="11"/>
    </row>
    <row r="366" spans="1:4" ht="15.75" x14ac:dyDescent="0.25">
      <c r="A366" s="60">
        <v>52</v>
      </c>
      <c r="B366" s="62" t="s">
        <v>165</v>
      </c>
      <c r="C366" s="4"/>
      <c r="D366" s="11"/>
    </row>
    <row r="367" spans="1:4" ht="15.75" x14ac:dyDescent="0.25">
      <c r="A367" s="60">
        <v>53</v>
      </c>
      <c r="B367" s="62" t="s">
        <v>166</v>
      </c>
      <c r="C367" s="4"/>
      <c r="D367" s="11"/>
    </row>
    <row r="368" spans="1:4" ht="15.75" x14ac:dyDescent="0.25">
      <c r="A368" s="60">
        <v>54</v>
      </c>
      <c r="B368" s="62" t="s">
        <v>167</v>
      </c>
      <c r="C368" s="4"/>
      <c r="D368" s="11"/>
    </row>
    <row r="369" spans="1:4" ht="15.75" x14ac:dyDescent="0.25">
      <c r="A369" s="60">
        <v>55</v>
      </c>
      <c r="B369" s="62" t="s">
        <v>168</v>
      </c>
      <c r="C369" s="4"/>
      <c r="D369" s="11"/>
    </row>
    <row r="370" spans="1:4" ht="15.75" x14ac:dyDescent="0.25">
      <c r="A370" s="60">
        <v>56</v>
      </c>
      <c r="B370" s="62" t="s">
        <v>169</v>
      </c>
      <c r="C370" s="4"/>
      <c r="D370" s="11"/>
    </row>
    <row r="371" spans="1:4" ht="15.75" x14ac:dyDescent="0.25">
      <c r="A371" s="60">
        <v>57</v>
      </c>
      <c r="B371" s="62" t="s">
        <v>170</v>
      </c>
      <c r="C371" s="4"/>
      <c r="D371" s="11"/>
    </row>
    <row r="372" spans="1:4" ht="15.75" x14ac:dyDescent="0.25">
      <c r="A372" s="60">
        <v>58</v>
      </c>
      <c r="B372" s="62" t="s">
        <v>171</v>
      </c>
      <c r="C372" s="4"/>
      <c r="D372" s="11"/>
    </row>
    <row r="373" spans="1:4" ht="15.75" x14ac:dyDescent="0.25">
      <c r="A373" s="60">
        <v>59</v>
      </c>
      <c r="B373" s="62" t="s">
        <v>172</v>
      </c>
      <c r="C373" s="4"/>
      <c r="D373" s="11"/>
    </row>
    <row r="374" spans="1:4" ht="15.75" x14ac:dyDescent="0.25">
      <c r="A374" s="60">
        <v>60</v>
      </c>
      <c r="B374" s="62" t="s">
        <v>173</v>
      </c>
      <c r="C374" s="4"/>
      <c r="D374" s="11"/>
    </row>
    <row r="375" spans="1:4" ht="15.75" x14ac:dyDescent="0.25">
      <c r="A375" s="60">
        <v>61</v>
      </c>
      <c r="B375" s="62" t="s">
        <v>175</v>
      </c>
      <c r="C375" s="4"/>
      <c r="D375" s="11"/>
    </row>
    <row r="376" spans="1:4" ht="15.75" x14ac:dyDescent="0.25">
      <c r="A376" s="60">
        <v>62</v>
      </c>
      <c r="B376" s="62" t="s">
        <v>176</v>
      </c>
      <c r="C376" s="4"/>
      <c r="D376" s="11"/>
    </row>
    <row r="377" spans="1:4" ht="15.75" x14ac:dyDescent="0.25">
      <c r="A377" s="60">
        <v>63</v>
      </c>
      <c r="B377" s="62" t="s">
        <v>177</v>
      </c>
      <c r="C377" s="4"/>
      <c r="D377" s="11"/>
    </row>
    <row r="378" spans="1:4" ht="15.75" x14ac:dyDescent="0.25">
      <c r="A378" s="60">
        <v>64</v>
      </c>
      <c r="B378" s="62" t="s">
        <v>178</v>
      </c>
      <c r="C378" s="4"/>
      <c r="D378" s="11"/>
    </row>
    <row r="379" spans="1:4" ht="15.75" x14ac:dyDescent="0.25">
      <c r="A379" s="60">
        <v>65</v>
      </c>
      <c r="B379" s="62" t="s">
        <v>179</v>
      </c>
      <c r="C379" s="4"/>
      <c r="D379" s="11"/>
    </row>
    <row r="380" spans="1:4" ht="15.75" x14ac:dyDescent="0.25">
      <c r="A380" s="60">
        <v>66</v>
      </c>
      <c r="B380" s="62" t="s">
        <v>180</v>
      </c>
      <c r="C380" s="4"/>
      <c r="D380" s="11"/>
    </row>
    <row r="381" spans="1:4" ht="15.75" x14ac:dyDescent="0.25">
      <c r="A381" s="60">
        <v>67</v>
      </c>
      <c r="B381" s="62" t="s">
        <v>181</v>
      </c>
      <c r="C381" s="4"/>
      <c r="D381" s="11"/>
    </row>
    <row r="382" spans="1:4" ht="15.75" x14ac:dyDescent="0.25">
      <c r="A382" s="60">
        <v>68</v>
      </c>
      <c r="B382" s="62" t="s">
        <v>182</v>
      </c>
      <c r="C382" s="4"/>
      <c r="D382" s="11"/>
    </row>
    <row r="383" spans="1:4" ht="15.75" x14ac:dyDescent="0.25">
      <c r="A383" s="60">
        <v>69</v>
      </c>
      <c r="B383" s="62" t="s">
        <v>183</v>
      </c>
      <c r="C383" s="4"/>
      <c r="D383" s="11"/>
    </row>
    <row r="384" spans="1:4" ht="15.75" x14ac:dyDescent="0.25">
      <c r="A384" s="60">
        <v>70</v>
      </c>
      <c r="B384" s="62" t="s">
        <v>184</v>
      </c>
      <c r="C384" s="4"/>
      <c r="D384" s="11"/>
    </row>
    <row r="385" spans="1:4" ht="15.75" x14ac:dyDescent="0.25">
      <c r="A385" s="60">
        <v>71</v>
      </c>
      <c r="B385" s="62" t="s">
        <v>185</v>
      </c>
      <c r="C385" s="4"/>
      <c r="D385" s="11"/>
    </row>
    <row r="386" spans="1:4" ht="15.75" x14ac:dyDescent="0.25">
      <c r="A386" s="60">
        <v>72</v>
      </c>
      <c r="B386" s="62" t="s">
        <v>186</v>
      </c>
      <c r="C386" s="4"/>
      <c r="D386" s="11"/>
    </row>
    <row r="387" spans="1:4" ht="15.75" x14ac:dyDescent="0.25">
      <c r="A387" s="60">
        <v>73</v>
      </c>
      <c r="B387" s="62" t="s">
        <v>187</v>
      </c>
      <c r="C387" s="4"/>
      <c r="D387" s="11"/>
    </row>
    <row r="388" spans="1:4" ht="15.75" x14ac:dyDescent="0.25">
      <c r="A388" s="60">
        <v>74</v>
      </c>
      <c r="B388" s="62" t="s">
        <v>188</v>
      </c>
      <c r="C388" s="4"/>
      <c r="D388" s="11"/>
    </row>
    <row r="389" spans="1:4" ht="15.75" x14ac:dyDescent="0.25">
      <c r="A389" s="60">
        <v>75</v>
      </c>
      <c r="B389" s="62" t="s">
        <v>189</v>
      </c>
      <c r="C389" s="4"/>
      <c r="D389" s="11"/>
    </row>
    <row r="390" spans="1:4" ht="15.75" x14ac:dyDescent="0.25">
      <c r="A390" s="60">
        <v>76</v>
      </c>
      <c r="B390" s="62" t="s">
        <v>190</v>
      </c>
      <c r="C390" s="4"/>
      <c r="D390" s="11"/>
    </row>
    <row r="391" spans="1:4" ht="15.75" x14ac:dyDescent="0.25">
      <c r="A391" s="60">
        <v>77</v>
      </c>
      <c r="B391" s="62" t="s">
        <v>191</v>
      </c>
      <c r="C391" s="4"/>
      <c r="D391" s="11"/>
    </row>
    <row r="392" spans="1:4" ht="15.75" x14ac:dyDescent="0.25">
      <c r="A392" s="60">
        <v>78</v>
      </c>
      <c r="B392" s="62" t="s">
        <v>192</v>
      </c>
      <c r="C392" s="4"/>
      <c r="D392" s="11"/>
    </row>
    <row r="393" spans="1:4" ht="15.75" x14ac:dyDescent="0.25">
      <c r="A393" s="60">
        <v>79</v>
      </c>
      <c r="B393" s="62" t="s">
        <v>193</v>
      </c>
      <c r="C393" s="4"/>
      <c r="D393" s="11"/>
    </row>
    <row r="394" spans="1:4" ht="15.75" x14ac:dyDescent="0.25">
      <c r="A394" s="60">
        <v>80</v>
      </c>
      <c r="B394" s="62" t="s">
        <v>194</v>
      </c>
      <c r="C394" s="4"/>
      <c r="D394" s="11"/>
    </row>
    <row r="395" spans="1:4" ht="15.75" x14ac:dyDescent="0.25">
      <c r="A395" s="60">
        <v>81</v>
      </c>
      <c r="B395" s="62" t="s">
        <v>195</v>
      </c>
      <c r="C395" s="4"/>
      <c r="D395" s="11"/>
    </row>
    <row r="396" spans="1:4" ht="15.75" x14ac:dyDescent="0.25">
      <c r="A396" s="60">
        <v>82</v>
      </c>
      <c r="B396" s="62" t="s">
        <v>196</v>
      </c>
      <c r="C396" s="4"/>
      <c r="D396" s="11"/>
    </row>
    <row r="397" spans="1:4" ht="15.75" x14ac:dyDescent="0.25">
      <c r="A397" s="60">
        <v>83</v>
      </c>
      <c r="B397" s="62" t="s">
        <v>197</v>
      </c>
      <c r="C397" s="4"/>
      <c r="D397" s="11"/>
    </row>
    <row r="398" spans="1:4" ht="15.75" x14ac:dyDescent="0.25">
      <c r="A398" s="60">
        <v>84</v>
      </c>
      <c r="B398" s="62" t="s">
        <v>198</v>
      </c>
      <c r="C398" s="4"/>
      <c r="D398" s="11"/>
    </row>
    <row r="399" spans="1:4" ht="15.75" x14ac:dyDescent="0.25">
      <c r="A399" s="60">
        <v>85</v>
      </c>
      <c r="B399" s="62" t="s">
        <v>199</v>
      </c>
      <c r="C399" s="4"/>
      <c r="D399" s="11"/>
    </row>
    <row r="400" spans="1:4" ht="15.75" x14ac:dyDescent="0.25">
      <c r="A400" s="60">
        <v>86</v>
      </c>
      <c r="B400" s="62" t="s">
        <v>200</v>
      </c>
      <c r="C400" s="4"/>
      <c r="D400" s="11"/>
    </row>
    <row r="401" spans="1:4" ht="15.75" x14ac:dyDescent="0.25">
      <c r="A401" s="60">
        <v>87</v>
      </c>
      <c r="B401" s="62" t="s">
        <v>201</v>
      </c>
      <c r="C401" s="4"/>
      <c r="D401" s="11"/>
    </row>
    <row r="402" spans="1:4" ht="15.75" x14ac:dyDescent="0.25">
      <c r="A402" s="60">
        <v>88</v>
      </c>
      <c r="B402" s="62" t="s">
        <v>202</v>
      </c>
      <c r="C402" s="4"/>
      <c r="D402" s="11"/>
    </row>
    <row r="403" spans="1:4" ht="15.75" x14ac:dyDescent="0.25">
      <c r="A403" s="60">
        <v>89</v>
      </c>
      <c r="B403" s="62" t="s">
        <v>203</v>
      </c>
      <c r="C403" s="4"/>
      <c r="D403" s="11"/>
    </row>
    <row r="404" spans="1:4" ht="15.75" x14ac:dyDescent="0.25">
      <c r="A404" s="60">
        <v>90</v>
      </c>
      <c r="B404" s="62" t="s">
        <v>204</v>
      </c>
      <c r="C404" s="4"/>
      <c r="D404" s="11"/>
    </row>
    <row r="405" spans="1:4" ht="15.75" x14ac:dyDescent="0.25">
      <c r="A405" s="60">
        <v>91</v>
      </c>
      <c r="B405" s="62" t="s">
        <v>205</v>
      </c>
      <c r="C405" s="4"/>
      <c r="D405" s="11"/>
    </row>
    <row r="406" spans="1:4" ht="15.75" x14ac:dyDescent="0.25">
      <c r="A406" s="60">
        <v>92</v>
      </c>
      <c r="B406" s="62" t="s">
        <v>206</v>
      </c>
      <c r="C406" s="4"/>
      <c r="D406" s="11"/>
    </row>
    <row r="407" spans="1:4" ht="15.75" x14ac:dyDescent="0.25">
      <c r="A407" s="60">
        <v>93</v>
      </c>
      <c r="B407" s="62" t="s">
        <v>207</v>
      </c>
      <c r="C407" s="4"/>
      <c r="D407" s="11"/>
    </row>
    <row r="408" spans="1:4" ht="15.75" x14ac:dyDescent="0.25">
      <c r="A408" s="60">
        <v>94</v>
      </c>
      <c r="B408" s="62" t="s">
        <v>208</v>
      </c>
      <c r="C408" s="4"/>
      <c r="D408" s="11"/>
    </row>
    <row r="409" spans="1:4" ht="15.75" x14ac:dyDescent="0.25">
      <c r="A409" s="60">
        <v>95</v>
      </c>
      <c r="B409" s="62" t="s">
        <v>209</v>
      </c>
      <c r="C409" s="4"/>
      <c r="D409" s="11"/>
    </row>
    <row r="410" spans="1:4" ht="15.75" x14ac:dyDescent="0.25">
      <c r="A410" s="60">
        <v>96</v>
      </c>
      <c r="B410" s="62" t="s">
        <v>210</v>
      </c>
      <c r="C410" s="4"/>
      <c r="D410" s="11"/>
    </row>
    <row r="411" spans="1:4" ht="15.75" x14ac:dyDescent="0.25">
      <c r="A411" s="60">
        <v>97</v>
      </c>
      <c r="B411" s="62" t="s">
        <v>211</v>
      </c>
      <c r="C411" s="4"/>
      <c r="D411" s="11"/>
    </row>
    <row r="412" spans="1:4" ht="15.75" x14ac:dyDescent="0.25">
      <c r="A412" s="60">
        <v>98</v>
      </c>
      <c r="B412" s="62" t="s">
        <v>212</v>
      </c>
      <c r="C412" s="4"/>
      <c r="D412" s="11"/>
    </row>
    <row r="413" spans="1:4" ht="15.75" x14ac:dyDescent="0.25">
      <c r="A413" s="60">
        <v>99</v>
      </c>
      <c r="B413" s="62" t="s">
        <v>213</v>
      </c>
      <c r="C413" s="4"/>
      <c r="D413" s="11"/>
    </row>
    <row r="414" spans="1:4" ht="15.75" x14ac:dyDescent="0.25">
      <c r="A414" s="60">
        <v>100</v>
      </c>
      <c r="B414" s="62" t="s">
        <v>214</v>
      </c>
      <c r="C414" s="4"/>
      <c r="D414" s="11"/>
    </row>
    <row r="415" spans="1:4" ht="15.75" x14ac:dyDescent="0.25">
      <c r="A415" s="60">
        <v>101</v>
      </c>
      <c r="B415" s="62" t="s">
        <v>215</v>
      </c>
      <c r="C415" s="4"/>
      <c r="D415" s="11"/>
    </row>
    <row r="416" spans="1:4" ht="15.75" x14ac:dyDescent="0.25">
      <c r="A416" s="60">
        <v>102</v>
      </c>
      <c r="B416" s="62" t="s">
        <v>216</v>
      </c>
      <c r="C416" s="4"/>
      <c r="D416" s="11"/>
    </row>
    <row r="417" spans="1:4" ht="15.75" x14ac:dyDescent="0.25">
      <c r="A417" s="60">
        <v>103</v>
      </c>
      <c r="B417" s="62" t="s">
        <v>217</v>
      </c>
      <c r="C417" s="4"/>
      <c r="D417" s="11"/>
    </row>
    <row r="418" spans="1:4" ht="15.75" x14ac:dyDescent="0.25">
      <c r="A418" s="60">
        <v>104</v>
      </c>
      <c r="B418" s="62" t="s">
        <v>218</v>
      </c>
      <c r="C418" s="4"/>
      <c r="D418" s="11"/>
    </row>
    <row r="419" spans="1:4" ht="15.75" x14ac:dyDescent="0.25">
      <c r="A419" s="60">
        <v>105</v>
      </c>
      <c r="B419" s="62" t="s">
        <v>219</v>
      </c>
      <c r="C419" s="4"/>
      <c r="D419" s="11"/>
    </row>
    <row r="420" spans="1:4" ht="15.75" x14ac:dyDescent="0.25">
      <c r="A420" s="60">
        <v>106</v>
      </c>
      <c r="B420" s="62" t="s">
        <v>220</v>
      </c>
      <c r="C420" s="4"/>
      <c r="D420" s="11"/>
    </row>
    <row r="421" spans="1:4" ht="15.75" x14ac:dyDescent="0.25">
      <c r="A421" s="60">
        <v>107</v>
      </c>
      <c r="B421" s="62" t="s">
        <v>221</v>
      </c>
      <c r="C421" s="4"/>
      <c r="D421" s="11"/>
    </row>
    <row r="422" spans="1:4" ht="15.75" x14ac:dyDescent="0.25">
      <c r="A422" s="60">
        <v>108</v>
      </c>
      <c r="B422" s="62" t="s">
        <v>222</v>
      </c>
      <c r="C422" s="4"/>
      <c r="D422" s="11"/>
    </row>
    <row r="423" spans="1:4" ht="15.75" x14ac:dyDescent="0.25">
      <c r="A423" s="60">
        <v>109</v>
      </c>
      <c r="B423" s="62" t="s">
        <v>223</v>
      </c>
      <c r="C423" s="4"/>
      <c r="D423" s="11"/>
    </row>
    <row r="424" spans="1:4" ht="15.75" x14ac:dyDescent="0.25">
      <c r="A424" s="60">
        <v>110</v>
      </c>
      <c r="B424" s="62" t="s">
        <v>224</v>
      </c>
      <c r="C424" s="4"/>
      <c r="D424" s="11"/>
    </row>
    <row r="425" spans="1:4" ht="15.75" x14ac:dyDescent="0.25">
      <c r="A425" s="60">
        <v>111</v>
      </c>
      <c r="B425" s="62" t="s">
        <v>225</v>
      </c>
      <c r="C425" s="4"/>
      <c r="D425" s="11"/>
    </row>
    <row r="426" spans="1:4" ht="15.75" x14ac:dyDescent="0.25">
      <c r="A426" s="60">
        <v>112</v>
      </c>
      <c r="B426" s="62" t="s">
        <v>226</v>
      </c>
      <c r="C426" s="4"/>
      <c r="D426" s="11"/>
    </row>
    <row r="427" spans="1:4" ht="15.75" x14ac:dyDescent="0.25">
      <c r="A427" s="60">
        <v>113</v>
      </c>
      <c r="B427" s="62" t="s">
        <v>227</v>
      </c>
      <c r="C427" s="4"/>
      <c r="D427" s="11"/>
    </row>
    <row r="428" spans="1:4" ht="15.75" x14ac:dyDescent="0.25">
      <c r="A428" s="60">
        <v>114</v>
      </c>
      <c r="B428" s="62" t="s">
        <v>228</v>
      </c>
      <c r="C428" s="4"/>
      <c r="D428" s="11"/>
    </row>
    <row r="429" spans="1:4" ht="15.75" x14ac:dyDescent="0.25">
      <c r="A429" s="60">
        <v>115</v>
      </c>
      <c r="B429" s="62" t="s">
        <v>229</v>
      </c>
      <c r="C429" s="4"/>
      <c r="D429" s="11"/>
    </row>
    <row r="430" spans="1:4" ht="15.75" x14ac:dyDescent="0.25">
      <c r="A430" s="60">
        <v>116</v>
      </c>
      <c r="B430" s="62" t="s">
        <v>230</v>
      </c>
      <c r="C430" s="4"/>
      <c r="D430" s="11"/>
    </row>
    <row r="431" spans="1:4" ht="15.75" x14ac:dyDescent="0.25">
      <c r="A431" s="60">
        <v>117</v>
      </c>
      <c r="B431" s="62" t="s">
        <v>231</v>
      </c>
      <c r="C431" s="4"/>
      <c r="D431" s="11"/>
    </row>
    <row r="432" spans="1:4" ht="15.75" x14ac:dyDescent="0.25">
      <c r="A432" s="60">
        <v>118</v>
      </c>
      <c r="B432" s="62" t="s">
        <v>232</v>
      </c>
      <c r="C432" s="4"/>
      <c r="D432" s="11"/>
    </row>
    <row r="433" spans="1:4" ht="15.75" x14ac:dyDescent="0.25">
      <c r="A433" s="60">
        <v>119</v>
      </c>
      <c r="B433" s="62" t="s">
        <v>233</v>
      </c>
      <c r="C433" s="4"/>
      <c r="D433" s="11"/>
    </row>
    <row r="434" spans="1:4" ht="15.75" x14ac:dyDescent="0.25">
      <c r="A434" s="60">
        <v>120</v>
      </c>
      <c r="B434" s="62" t="s">
        <v>234</v>
      </c>
      <c r="C434" s="4"/>
      <c r="D434" s="11"/>
    </row>
    <row r="435" spans="1:4" ht="15.75" x14ac:dyDescent="0.25">
      <c r="A435" s="60">
        <v>121</v>
      </c>
      <c r="B435" s="62" t="s">
        <v>235</v>
      </c>
      <c r="C435" s="4"/>
      <c r="D435" s="11"/>
    </row>
    <row r="436" spans="1:4" ht="15.75" x14ac:dyDescent="0.25">
      <c r="A436" s="60">
        <v>122</v>
      </c>
      <c r="B436" s="62" t="s">
        <v>236</v>
      </c>
      <c r="C436" s="4"/>
      <c r="D436" s="11"/>
    </row>
    <row r="437" spans="1:4" ht="15.75" x14ac:dyDescent="0.25">
      <c r="A437" s="60">
        <v>123</v>
      </c>
      <c r="B437" s="62" t="s">
        <v>237</v>
      </c>
      <c r="C437" s="4"/>
      <c r="D437" s="11"/>
    </row>
    <row r="438" spans="1:4" ht="15.75" x14ac:dyDescent="0.25">
      <c r="A438" s="60">
        <v>124</v>
      </c>
      <c r="B438" s="62" t="s">
        <v>238</v>
      </c>
      <c r="C438" s="4"/>
      <c r="D438" s="11"/>
    </row>
    <row r="439" spans="1:4" ht="15.75" x14ac:dyDescent="0.25">
      <c r="A439" s="60">
        <v>125</v>
      </c>
      <c r="B439" s="62" t="s">
        <v>239</v>
      </c>
      <c r="C439" s="4"/>
      <c r="D439" s="11"/>
    </row>
    <row r="440" spans="1:4" ht="15.75" x14ac:dyDescent="0.25">
      <c r="A440" s="60">
        <v>126</v>
      </c>
      <c r="B440" s="62" t="s">
        <v>240</v>
      </c>
      <c r="C440" s="4"/>
      <c r="D440" s="11"/>
    </row>
    <row r="441" spans="1:4" ht="15.75" x14ac:dyDescent="0.25">
      <c r="A441" s="60">
        <v>127</v>
      </c>
      <c r="B441" s="62" t="s">
        <v>241</v>
      </c>
      <c r="C441" s="4"/>
      <c r="D441" s="11"/>
    </row>
    <row r="442" spans="1:4" ht="15.75" x14ac:dyDescent="0.25">
      <c r="A442" s="60">
        <v>128</v>
      </c>
      <c r="B442" s="62" t="s">
        <v>242</v>
      </c>
      <c r="C442" s="4"/>
      <c r="D442" s="11"/>
    </row>
    <row r="443" spans="1:4" ht="15.75" x14ac:dyDescent="0.25">
      <c r="A443" s="60">
        <v>129</v>
      </c>
      <c r="B443" s="62" t="s">
        <v>243</v>
      </c>
      <c r="C443" s="4"/>
      <c r="D443" s="11"/>
    </row>
    <row r="444" spans="1:4" ht="15.75" x14ac:dyDescent="0.25">
      <c r="A444" s="60">
        <v>130</v>
      </c>
      <c r="B444" s="62" t="s">
        <v>244</v>
      </c>
      <c r="C444" s="4"/>
      <c r="D444" s="11"/>
    </row>
    <row r="445" spans="1:4" ht="15.75" x14ac:dyDescent="0.25">
      <c r="A445" s="60">
        <v>131</v>
      </c>
      <c r="B445" s="62" t="s">
        <v>245</v>
      </c>
      <c r="C445" s="4"/>
      <c r="D445" s="11"/>
    </row>
    <row r="446" spans="1:4" ht="15.75" x14ac:dyDescent="0.25">
      <c r="A446" s="60">
        <v>132</v>
      </c>
      <c r="B446" s="62" t="s">
        <v>246</v>
      </c>
      <c r="C446" s="4"/>
      <c r="D446" s="11"/>
    </row>
    <row r="447" spans="1:4" ht="15.75" x14ac:dyDescent="0.25">
      <c r="A447" s="60">
        <v>133</v>
      </c>
      <c r="B447" s="62" t="s">
        <v>247</v>
      </c>
      <c r="C447" s="4"/>
      <c r="D447" s="11"/>
    </row>
    <row r="448" spans="1:4" ht="15.75" x14ac:dyDescent="0.25">
      <c r="A448" s="60">
        <v>134</v>
      </c>
      <c r="B448" s="62" t="s">
        <v>248</v>
      </c>
      <c r="C448" s="4"/>
      <c r="D448" s="11"/>
    </row>
    <row r="449" spans="1:4" ht="15.75" x14ac:dyDescent="0.25">
      <c r="A449" s="60">
        <v>135</v>
      </c>
      <c r="B449" s="62" t="s">
        <v>249</v>
      </c>
      <c r="C449" s="4"/>
      <c r="D449" s="11"/>
    </row>
    <row r="450" spans="1:4" ht="15.75" x14ac:dyDescent="0.25">
      <c r="A450" s="60">
        <v>136</v>
      </c>
      <c r="B450" s="62" t="s">
        <v>250</v>
      </c>
      <c r="C450" s="4"/>
      <c r="D450" s="11"/>
    </row>
    <row r="451" spans="1:4" ht="15.75" x14ac:dyDescent="0.25">
      <c r="A451" s="60">
        <v>137</v>
      </c>
      <c r="B451" s="62" t="s">
        <v>251</v>
      </c>
      <c r="C451" s="4"/>
      <c r="D451" s="11"/>
    </row>
    <row r="452" spans="1:4" ht="15.75" x14ac:dyDescent="0.25">
      <c r="A452" s="60">
        <v>138</v>
      </c>
      <c r="B452" s="62" t="s">
        <v>252</v>
      </c>
      <c r="C452" s="4"/>
      <c r="D452" s="11"/>
    </row>
    <row r="453" spans="1:4" ht="15.75" x14ac:dyDescent="0.25">
      <c r="A453" s="60">
        <v>139</v>
      </c>
      <c r="B453" s="62" t="s">
        <v>253</v>
      </c>
      <c r="C453" s="4"/>
      <c r="D453" s="11"/>
    </row>
    <row r="454" spans="1:4" ht="15.75" x14ac:dyDescent="0.25">
      <c r="A454" s="60">
        <v>140</v>
      </c>
      <c r="B454" s="62" t="s">
        <v>254</v>
      </c>
      <c r="C454" s="4"/>
      <c r="D454" s="11"/>
    </row>
    <row r="455" spans="1:4" ht="15.75" x14ac:dyDescent="0.25">
      <c r="A455" s="60">
        <v>141</v>
      </c>
      <c r="B455" s="62" t="s">
        <v>255</v>
      </c>
      <c r="C455" s="4"/>
      <c r="D455" s="11"/>
    </row>
    <row r="456" spans="1:4" ht="15.75" x14ac:dyDescent="0.25">
      <c r="A456" s="60">
        <v>142</v>
      </c>
      <c r="B456" s="62" t="s">
        <v>256</v>
      </c>
      <c r="C456" s="4"/>
      <c r="D456" s="11"/>
    </row>
    <row r="457" spans="1:4" ht="15.75" x14ac:dyDescent="0.25">
      <c r="A457" s="60">
        <v>143</v>
      </c>
      <c r="B457" s="62" t="s">
        <v>257</v>
      </c>
      <c r="C457" s="4"/>
      <c r="D457" s="11"/>
    </row>
    <row r="458" spans="1:4" ht="15.75" x14ac:dyDescent="0.25">
      <c r="A458" s="60">
        <v>144</v>
      </c>
      <c r="B458" s="62" t="s">
        <v>258</v>
      </c>
      <c r="C458" s="4"/>
      <c r="D458" s="11"/>
    </row>
    <row r="459" spans="1:4" ht="15.75" x14ac:dyDescent="0.25">
      <c r="A459" s="60">
        <v>145</v>
      </c>
      <c r="B459" s="62" t="s">
        <v>259</v>
      </c>
      <c r="C459" s="4"/>
      <c r="D459" s="11"/>
    </row>
    <row r="460" spans="1:4" ht="15.75" x14ac:dyDescent="0.25">
      <c r="A460" s="60">
        <v>146</v>
      </c>
      <c r="B460" s="62" t="s">
        <v>260</v>
      </c>
      <c r="C460" s="4"/>
      <c r="D460" s="11"/>
    </row>
    <row r="461" spans="1:4" ht="15.75" x14ac:dyDescent="0.25">
      <c r="A461" s="60">
        <v>147</v>
      </c>
      <c r="B461" s="62" t="s">
        <v>261</v>
      </c>
      <c r="C461" s="4"/>
      <c r="D461" s="11"/>
    </row>
    <row r="462" spans="1:4" ht="15.75" x14ac:dyDescent="0.25">
      <c r="A462" s="60">
        <v>148</v>
      </c>
      <c r="B462" s="62" t="s">
        <v>262</v>
      </c>
      <c r="C462" s="4"/>
      <c r="D462" s="11"/>
    </row>
    <row r="463" spans="1:4" ht="15.75" x14ac:dyDescent="0.25">
      <c r="A463" s="60">
        <v>149</v>
      </c>
      <c r="B463" s="62" t="s">
        <v>263</v>
      </c>
      <c r="C463" s="4"/>
      <c r="D463" s="11"/>
    </row>
    <row r="464" spans="1:4" ht="15.75" x14ac:dyDescent="0.25">
      <c r="A464" s="60">
        <v>150</v>
      </c>
      <c r="B464" s="62" t="s">
        <v>264</v>
      </c>
      <c r="C464" s="4"/>
      <c r="D464" s="11"/>
    </row>
    <row r="465" spans="1:4" ht="15.75" x14ac:dyDescent="0.25">
      <c r="A465" s="60">
        <v>151</v>
      </c>
      <c r="B465" s="62" t="s">
        <v>265</v>
      </c>
      <c r="C465" s="4"/>
      <c r="D465" s="11"/>
    </row>
    <row r="466" spans="1:4" ht="15.75" x14ac:dyDescent="0.25">
      <c r="A466" s="60">
        <v>152</v>
      </c>
      <c r="B466" s="62" t="s">
        <v>266</v>
      </c>
      <c r="C466" s="4"/>
      <c r="D466" s="11"/>
    </row>
    <row r="467" spans="1:4" ht="15.75" x14ac:dyDescent="0.25">
      <c r="A467" s="60">
        <v>153</v>
      </c>
      <c r="B467" s="62" t="s">
        <v>267</v>
      </c>
      <c r="C467" s="4"/>
      <c r="D467" s="11"/>
    </row>
    <row r="468" spans="1:4" ht="15.75" x14ac:dyDescent="0.25">
      <c r="A468" s="60">
        <v>154</v>
      </c>
      <c r="B468" s="62" t="s">
        <v>268</v>
      </c>
      <c r="C468" s="4"/>
      <c r="D468" s="11"/>
    </row>
    <row r="469" spans="1:4" ht="15.75" x14ac:dyDescent="0.25">
      <c r="A469" s="60">
        <v>155</v>
      </c>
      <c r="B469" s="62" t="s">
        <v>269</v>
      </c>
      <c r="C469" s="4"/>
      <c r="D469" s="11"/>
    </row>
    <row r="470" spans="1:4" ht="15.75" x14ac:dyDescent="0.25">
      <c r="A470" s="60">
        <v>156</v>
      </c>
      <c r="B470" s="62" t="s">
        <v>270</v>
      </c>
      <c r="C470" s="4"/>
      <c r="D470" s="11"/>
    </row>
    <row r="471" spans="1:4" ht="15.75" x14ac:dyDescent="0.25">
      <c r="A471" s="60">
        <v>157</v>
      </c>
      <c r="B471" s="62" t="s">
        <v>271</v>
      </c>
      <c r="C471" s="4"/>
      <c r="D471" s="11"/>
    </row>
    <row r="472" spans="1:4" ht="15.75" x14ac:dyDescent="0.25">
      <c r="A472" s="60">
        <v>158</v>
      </c>
      <c r="B472" s="62" t="s">
        <v>272</v>
      </c>
      <c r="C472" s="4"/>
      <c r="D472" s="11"/>
    </row>
    <row r="473" spans="1:4" ht="15.75" x14ac:dyDescent="0.25">
      <c r="A473" s="60">
        <v>159</v>
      </c>
      <c r="B473" s="62" t="s">
        <v>273</v>
      </c>
      <c r="C473" s="4"/>
      <c r="D473" s="11"/>
    </row>
    <row r="474" spans="1:4" ht="15.75" x14ac:dyDescent="0.25">
      <c r="A474" s="60">
        <v>160</v>
      </c>
      <c r="B474" s="62" t="s">
        <v>274</v>
      </c>
      <c r="C474" s="4"/>
      <c r="D474" s="11"/>
    </row>
    <row r="475" spans="1:4" ht="15.75" x14ac:dyDescent="0.25">
      <c r="A475" s="60">
        <v>161</v>
      </c>
      <c r="B475" s="62" t="s">
        <v>275</v>
      </c>
      <c r="C475" s="4"/>
      <c r="D475" s="11"/>
    </row>
    <row r="476" spans="1:4" ht="15.75" x14ac:dyDescent="0.25">
      <c r="A476" s="60">
        <v>162</v>
      </c>
      <c r="B476" s="62" t="s">
        <v>276</v>
      </c>
      <c r="C476" s="4"/>
      <c r="D476" s="11"/>
    </row>
    <row r="477" spans="1:4" ht="15.75" x14ac:dyDescent="0.25">
      <c r="A477" s="60">
        <v>163</v>
      </c>
      <c r="B477" s="62" t="s">
        <v>277</v>
      </c>
      <c r="C477" s="4"/>
      <c r="D477" s="11"/>
    </row>
    <row r="478" spans="1:4" ht="15.75" x14ac:dyDescent="0.25">
      <c r="A478" s="60">
        <v>164</v>
      </c>
      <c r="B478" s="62" t="s">
        <v>278</v>
      </c>
      <c r="C478" s="4"/>
      <c r="D478" s="11"/>
    </row>
    <row r="479" spans="1:4" ht="15.75" x14ac:dyDescent="0.25">
      <c r="A479" s="60">
        <v>165</v>
      </c>
      <c r="B479" s="62" t="s">
        <v>279</v>
      </c>
      <c r="C479" s="4"/>
      <c r="D479" s="11"/>
    </row>
    <row r="480" spans="1:4" ht="15.75" x14ac:dyDescent="0.25">
      <c r="A480" s="60">
        <v>166</v>
      </c>
      <c r="B480" s="62" t="s">
        <v>280</v>
      </c>
      <c r="C480" s="4"/>
      <c r="D480" s="11"/>
    </row>
    <row r="481" spans="1:4" ht="15.75" x14ac:dyDescent="0.25">
      <c r="A481" s="60">
        <v>167</v>
      </c>
      <c r="B481" s="62" t="s">
        <v>281</v>
      </c>
      <c r="C481" s="4"/>
      <c r="D481" s="11"/>
    </row>
    <row r="482" spans="1:4" ht="15.75" x14ac:dyDescent="0.25">
      <c r="A482" s="60">
        <v>168</v>
      </c>
      <c r="B482" s="62" t="s">
        <v>282</v>
      </c>
      <c r="C482" s="4"/>
      <c r="D482" s="11"/>
    </row>
    <row r="483" spans="1:4" ht="15.75" x14ac:dyDescent="0.25">
      <c r="A483" s="60">
        <v>169</v>
      </c>
      <c r="B483" s="62" t="s">
        <v>283</v>
      </c>
      <c r="C483" s="4"/>
      <c r="D483" s="11"/>
    </row>
    <row r="484" spans="1:4" ht="15.75" x14ac:dyDescent="0.25">
      <c r="A484" s="60">
        <v>170</v>
      </c>
      <c r="B484" s="62" t="s">
        <v>284</v>
      </c>
      <c r="C484" s="4"/>
      <c r="D484" s="11"/>
    </row>
    <row r="485" spans="1:4" ht="15.75" x14ac:dyDescent="0.25">
      <c r="A485" s="60">
        <v>171</v>
      </c>
      <c r="B485" s="62" t="s">
        <v>285</v>
      </c>
      <c r="C485" s="4"/>
      <c r="D485" s="11"/>
    </row>
    <row r="486" spans="1:4" ht="15.75" x14ac:dyDescent="0.25">
      <c r="A486" s="60">
        <v>172</v>
      </c>
      <c r="B486" s="62" t="s">
        <v>286</v>
      </c>
      <c r="C486" s="4"/>
      <c r="D486" s="11"/>
    </row>
    <row r="487" spans="1:4" ht="15.75" x14ac:dyDescent="0.25">
      <c r="A487" s="60">
        <v>173</v>
      </c>
      <c r="B487" s="62" t="s">
        <v>287</v>
      </c>
      <c r="C487" s="4"/>
      <c r="D487" s="11"/>
    </row>
    <row r="488" spans="1:4" ht="15.75" x14ac:dyDescent="0.25">
      <c r="A488" s="60">
        <v>174</v>
      </c>
      <c r="B488" s="62" t="s">
        <v>288</v>
      </c>
      <c r="C488" s="4"/>
      <c r="D488" s="11"/>
    </row>
    <row r="489" spans="1:4" ht="15.75" x14ac:dyDescent="0.25">
      <c r="A489" s="60">
        <v>175</v>
      </c>
      <c r="B489" s="62" t="s">
        <v>289</v>
      </c>
      <c r="C489" s="4"/>
      <c r="D489" s="11"/>
    </row>
    <row r="490" spans="1:4" ht="15.75" x14ac:dyDescent="0.25">
      <c r="A490" s="60">
        <v>176</v>
      </c>
      <c r="B490" s="62" t="s">
        <v>290</v>
      </c>
      <c r="C490" s="4"/>
      <c r="D490" s="11"/>
    </row>
    <row r="491" spans="1:4" ht="15.75" x14ac:dyDescent="0.25">
      <c r="A491" s="60">
        <v>177</v>
      </c>
      <c r="B491" s="62" t="s">
        <v>291</v>
      </c>
      <c r="C491" s="4"/>
      <c r="D491" s="11"/>
    </row>
    <row r="492" spans="1:4" ht="15.75" x14ac:dyDescent="0.25">
      <c r="A492" s="60">
        <v>178</v>
      </c>
      <c r="B492" s="62" t="s">
        <v>292</v>
      </c>
      <c r="C492" s="4"/>
      <c r="D492" s="11"/>
    </row>
    <row r="493" spans="1:4" ht="15.75" x14ac:dyDescent="0.25">
      <c r="A493" s="60">
        <v>179</v>
      </c>
      <c r="B493" s="62" t="s">
        <v>293</v>
      </c>
      <c r="C493" s="4"/>
      <c r="D493" s="11"/>
    </row>
    <row r="494" spans="1:4" ht="15.75" x14ac:dyDescent="0.25">
      <c r="A494" s="60">
        <v>180</v>
      </c>
      <c r="B494" s="62" t="s">
        <v>294</v>
      </c>
      <c r="C494" s="4"/>
      <c r="D494" s="11"/>
    </row>
    <row r="495" spans="1:4" ht="15.75" x14ac:dyDescent="0.25">
      <c r="A495" s="60">
        <v>181</v>
      </c>
      <c r="B495" s="62" t="s">
        <v>295</v>
      </c>
      <c r="C495" s="4"/>
      <c r="D495" s="11"/>
    </row>
    <row r="496" spans="1:4" ht="15.75" x14ac:dyDescent="0.25">
      <c r="A496" s="60">
        <v>182</v>
      </c>
      <c r="B496" s="62" t="s">
        <v>296</v>
      </c>
      <c r="C496" s="4"/>
      <c r="D496" s="11"/>
    </row>
    <row r="497" spans="1:4" ht="15.75" x14ac:dyDescent="0.25">
      <c r="A497" s="60">
        <v>183</v>
      </c>
      <c r="B497" s="62" t="s">
        <v>297</v>
      </c>
      <c r="C497" s="4"/>
      <c r="D497" s="11"/>
    </row>
    <row r="498" spans="1:4" ht="15.75" x14ac:dyDescent="0.25">
      <c r="A498" s="60">
        <v>184</v>
      </c>
      <c r="B498" s="62" t="s">
        <v>298</v>
      </c>
      <c r="C498" s="4"/>
      <c r="D498" s="11"/>
    </row>
    <row r="499" spans="1:4" ht="15.75" x14ac:dyDescent="0.25">
      <c r="A499" s="60">
        <v>185</v>
      </c>
      <c r="B499" s="62" t="s">
        <v>299</v>
      </c>
      <c r="C499" s="4"/>
      <c r="D499" s="11"/>
    </row>
    <row r="500" spans="1:4" ht="15.75" x14ac:dyDescent="0.25">
      <c r="A500" s="60">
        <v>186</v>
      </c>
      <c r="B500" s="62" t="s">
        <v>300</v>
      </c>
      <c r="C500" s="4"/>
      <c r="D500" s="11"/>
    </row>
    <row r="501" spans="1:4" ht="15.75" x14ac:dyDescent="0.25">
      <c r="A501" s="60">
        <v>187</v>
      </c>
      <c r="B501" s="62" t="s">
        <v>301</v>
      </c>
      <c r="C501" s="4"/>
      <c r="D501" s="11"/>
    </row>
    <row r="502" spans="1:4" ht="15.75" x14ac:dyDescent="0.25">
      <c r="A502" s="60">
        <v>188</v>
      </c>
      <c r="B502" s="62" t="s">
        <v>302</v>
      </c>
      <c r="C502" s="4"/>
      <c r="D502" s="11"/>
    </row>
    <row r="503" spans="1:4" ht="15.75" x14ac:dyDescent="0.25">
      <c r="A503" s="60">
        <v>189</v>
      </c>
      <c r="B503" s="62" t="s">
        <v>303</v>
      </c>
      <c r="C503" s="4"/>
      <c r="D503" s="11"/>
    </row>
    <row r="504" spans="1:4" ht="15.75" x14ac:dyDescent="0.25">
      <c r="A504" s="60">
        <v>190</v>
      </c>
      <c r="B504" s="62" t="s">
        <v>304</v>
      </c>
      <c r="C504" s="4"/>
      <c r="D504" s="11"/>
    </row>
    <row r="505" spans="1:4" ht="15.75" x14ac:dyDescent="0.25">
      <c r="A505" s="60">
        <v>191</v>
      </c>
      <c r="B505" s="62" t="s">
        <v>305</v>
      </c>
      <c r="C505" s="4"/>
      <c r="D505" s="11"/>
    </row>
    <row r="506" spans="1:4" ht="15.75" x14ac:dyDescent="0.25">
      <c r="A506" s="60">
        <v>192</v>
      </c>
      <c r="B506" s="62" t="s">
        <v>306</v>
      </c>
      <c r="C506" s="4"/>
      <c r="D506" s="11"/>
    </row>
    <row r="507" spans="1:4" ht="15.75" x14ac:dyDescent="0.25">
      <c r="A507" s="60">
        <v>193</v>
      </c>
      <c r="B507" s="62" t="s">
        <v>307</v>
      </c>
      <c r="C507" s="4"/>
      <c r="D507" s="11"/>
    </row>
    <row r="508" spans="1:4" ht="15.75" x14ac:dyDescent="0.25">
      <c r="A508" s="60">
        <v>194</v>
      </c>
      <c r="B508" s="62" t="s">
        <v>308</v>
      </c>
      <c r="C508" s="4"/>
      <c r="D508" s="11"/>
    </row>
    <row r="509" spans="1:4" ht="15.75" x14ac:dyDescent="0.25">
      <c r="A509" s="60">
        <v>195</v>
      </c>
      <c r="B509" s="62" t="s">
        <v>309</v>
      </c>
      <c r="C509" s="4"/>
      <c r="D509" s="11"/>
    </row>
    <row r="510" spans="1:4" ht="15.75" x14ac:dyDescent="0.25">
      <c r="A510" s="60">
        <v>196</v>
      </c>
      <c r="B510" s="62" t="s">
        <v>310</v>
      </c>
      <c r="C510" s="4"/>
      <c r="D510" s="11"/>
    </row>
    <row r="511" spans="1:4" ht="15.75" x14ac:dyDescent="0.25">
      <c r="A511" s="60">
        <v>197</v>
      </c>
      <c r="B511" s="62" t="s">
        <v>311</v>
      </c>
      <c r="C511" s="4"/>
      <c r="D511" s="11"/>
    </row>
    <row r="512" spans="1:4" ht="15.75" x14ac:dyDescent="0.25">
      <c r="A512" s="60">
        <v>198</v>
      </c>
      <c r="B512" s="62" t="s">
        <v>312</v>
      </c>
      <c r="C512" s="4"/>
      <c r="D512" s="11"/>
    </row>
    <row r="513" spans="1:4" ht="15.75" x14ac:dyDescent="0.25">
      <c r="A513" s="60">
        <v>199</v>
      </c>
      <c r="B513" s="62" t="s">
        <v>313</v>
      </c>
      <c r="C513" s="4"/>
      <c r="D513" s="11"/>
    </row>
    <row r="514" spans="1:4" ht="15.75" x14ac:dyDescent="0.25">
      <c r="A514" s="60">
        <v>200</v>
      </c>
      <c r="B514" s="62" t="s">
        <v>314</v>
      </c>
      <c r="C514" s="4"/>
      <c r="D514" s="11"/>
    </row>
    <row r="515" spans="1:4" ht="15.75" x14ac:dyDescent="0.25">
      <c r="A515" s="60">
        <v>201</v>
      </c>
      <c r="B515" s="62" t="s">
        <v>315</v>
      </c>
      <c r="C515" s="4"/>
      <c r="D515" s="11"/>
    </row>
    <row r="516" spans="1:4" ht="15.75" x14ac:dyDescent="0.25">
      <c r="A516" s="60">
        <v>202</v>
      </c>
      <c r="B516" s="62" t="s">
        <v>316</v>
      </c>
      <c r="C516" s="4"/>
      <c r="D516" s="11"/>
    </row>
    <row r="517" spans="1:4" ht="15.75" x14ac:dyDescent="0.25">
      <c r="A517" s="60">
        <v>203</v>
      </c>
      <c r="B517" s="62" t="s">
        <v>317</v>
      </c>
      <c r="C517" s="4"/>
      <c r="D517" s="11"/>
    </row>
    <row r="518" spans="1:4" ht="15.75" x14ac:dyDescent="0.25">
      <c r="A518" s="60">
        <v>204</v>
      </c>
      <c r="B518" s="62" t="s">
        <v>318</v>
      </c>
      <c r="C518" s="4"/>
      <c r="D518" s="11"/>
    </row>
    <row r="519" spans="1:4" ht="15.75" x14ac:dyDescent="0.25">
      <c r="A519" s="60">
        <v>205</v>
      </c>
      <c r="B519" s="62" t="s">
        <v>319</v>
      </c>
      <c r="C519" s="4"/>
      <c r="D519" s="11"/>
    </row>
    <row r="520" spans="1:4" ht="15.75" x14ac:dyDescent="0.25">
      <c r="A520" s="60">
        <v>206</v>
      </c>
      <c r="B520" s="62" t="s">
        <v>320</v>
      </c>
      <c r="C520" s="4"/>
      <c r="D520" s="11"/>
    </row>
    <row r="521" spans="1:4" ht="15.75" x14ac:dyDescent="0.25">
      <c r="A521" s="60">
        <v>207</v>
      </c>
      <c r="B521" s="62" t="s">
        <v>321</v>
      </c>
      <c r="C521" s="4"/>
      <c r="D521" s="11"/>
    </row>
    <row r="522" spans="1:4" ht="15.75" x14ac:dyDescent="0.25">
      <c r="A522" s="60">
        <v>208</v>
      </c>
      <c r="B522" s="62" t="s">
        <v>322</v>
      </c>
      <c r="C522" s="4"/>
      <c r="D522" s="11"/>
    </row>
    <row r="523" spans="1:4" ht="15.75" x14ac:dyDescent="0.25">
      <c r="A523" s="60">
        <v>209</v>
      </c>
      <c r="B523" s="62" t="s">
        <v>323</v>
      </c>
      <c r="C523" s="4"/>
      <c r="D523" s="11"/>
    </row>
    <row r="524" spans="1:4" ht="15.75" x14ac:dyDescent="0.25">
      <c r="A524" s="60">
        <v>210</v>
      </c>
      <c r="B524" s="62" t="s">
        <v>324</v>
      </c>
      <c r="C524" s="4"/>
      <c r="D524" s="11"/>
    </row>
    <row r="525" spans="1:4" ht="15.75" x14ac:dyDescent="0.25">
      <c r="A525" s="60">
        <v>211</v>
      </c>
      <c r="B525" s="62" t="s">
        <v>325</v>
      </c>
      <c r="C525" s="4"/>
      <c r="D525" s="11"/>
    </row>
    <row r="526" spans="1:4" ht="15.75" x14ac:dyDescent="0.25">
      <c r="A526" s="60">
        <v>212</v>
      </c>
      <c r="B526" s="62" t="s">
        <v>326</v>
      </c>
      <c r="C526" s="4"/>
      <c r="D526" s="11"/>
    </row>
    <row r="527" spans="1:4" ht="15.75" x14ac:dyDescent="0.25">
      <c r="A527" s="60">
        <v>213</v>
      </c>
      <c r="B527" s="62" t="s">
        <v>327</v>
      </c>
      <c r="C527" s="4"/>
      <c r="D527" s="11"/>
    </row>
    <row r="528" spans="1:4" ht="15.75" x14ac:dyDescent="0.25">
      <c r="A528" s="60">
        <v>214</v>
      </c>
      <c r="B528" s="62" t="s">
        <v>328</v>
      </c>
      <c r="C528" s="4"/>
      <c r="D528" s="11"/>
    </row>
    <row r="529" spans="1:4" ht="15.75" x14ac:dyDescent="0.25">
      <c r="A529" s="60">
        <v>215</v>
      </c>
      <c r="B529" s="62" t="s">
        <v>329</v>
      </c>
      <c r="C529" s="4"/>
      <c r="D529" s="11"/>
    </row>
    <row r="530" spans="1:4" ht="15.75" x14ac:dyDescent="0.25">
      <c r="A530" s="60">
        <v>216</v>
      </c>
      <c r="B530" s="62" t="s">
        <v>330</v>
      </c>
      <c r="C530" s="4"/>
      <c r="D530" s="11"/>
    </row>
    <row r="531" spans="1:4" ht="15.75" x14ac:dyDescent="0.25">
      <c r="A531" s="60">
        <v>217</v>
      </c>
      <c r="B531" s="62" t="s">
        <v>331</v>
      </c>
      <c r="C531" s="4"/>
      <c r="D531" s="11"/>
    </row>
    <row r="532" spans="1:4" ht="15.75" x14ac:dyDescent="0.25">
      <c r="A532" s="60">
        <v>218</v>
      </c>
      <c r="B532" s="62" t="s">
        <v>332</v>
      </c>
      <c r="C532" s="4"/>
      <c r="D532" s="11"/>
    </row>
    <row r="533" spans="1:4" ht="15.75" x14ac:dyDescent="0.25">
      <c r="A533" s="60">
        <v>219</v>
      </c>
      <c r="B533" s="62" t="s">
        <v>333</v>
      </c>
      <c r="C533" s="4"/>
      <c r="D533" s="11"/>
    </row>
    <row r="534" spans="1:4" ht="15.75" x14ac:dyDescent="0.25">
      <c r="A534" s="60">
        <v>220</v>
      </c>
      <c r="B534" s="62" t="s">
        <v>334</v>
      </c>
      <c r="C534" s="4"/>
      <c r="D534" s="11"/>
    </row>
    <row r="535" spans="1:4" ht="15.75" x14ac:dyDescent="0.25">
      <c r="A535" s="60">
        <v>221</v>
      </c>
      <c r="B535" s="62" t="s">
        <v>335</v>
      </c>
      <c r="C535" s="4"/>
      <c r="D535" s="11"/>
    </row>
    <row r="536" spans="1:4" ht="15.75" x14ac:dyDescent="0.25">
      <c r="A536" s="60">
        <v>222</v>
      </c>
      <c r="B536" s="62" t="s">
        <v>336</v>
      </c>
      <c r="C536" s="4"/>
      <c r="D536" s="11"/>
    </row>
    <row r="537" spans="1:4" ht="15.75" x14ac:dyDescent="0.25">
      <c r="A537" s="60">
        <v>223</v>
      </c>
      <c r="B537" s="62" t="s">
        <v>337</v>
      </c>
      <c r="C537" s="4"/>
      <c r="D537" s="11"/>
    </row>
    <row r="538" spans="1:4" ht="15.75" x14ac:dyDescent="0.25">
      <c r="A538" s="60">
        <v>224</v>
      </c>
      <c r="B538" s="62" t="s">
        <v>338</v>
      </c>
      <c r="C538" s="4"/>
      <c r="D538" s="11"/>
    </row>
    <row r="539" spans="1:4" ht="15.75" x14ac:dyDescent="0.25">
      <c r="A539" s="60">
        <v>225</v>
      </c>
      <c r="B539" s="62" t="s">
        <v>339</v>
      </c>
      <c r="C539" s="4"/>
      <c r="D539" s="11"/>
    </row>
    <row r="540" spans="1:4" ht="15.75" x14ac:dyDescent="0.25">
      <c r="A540" s="60">
        <v>226</v>
      </c>
      <c r="B540" s="62" t="s">
        <v>340</v>
      </c>
      <c r="C540" s="4"/>
      <c r="D540" s="11"/>
    </row>
    <row r="541" spans="1:4" ht="15.75" x14ac:dyDescent="0.25">
      <c r="A541" s="60">
        <v>227</v>
      </c>
      <c r="B541" s="62" t="s">
        <v>341</v>
      </c>
      <c r="C541" s="4"/>
      <c r="D541" s="11"/>
    </row>
    <row r="542" spans="1:4" ht="15.75" x14ac:dyDescent="0.25">
      <c r="A542" s="60">
        <v>228</v>
      </c>
      <c r="B542" s="62" t="s">
        <v>342</v>
      </c>
      <c r="C542" s="4"/>
      <c r="D542" s="11"/>
    </row>
    <row r="543" spans="1:4" ht="15.75" x14ac:dyDescent="0.25">
      <c r="A543" s="60">
        <v>229</v>
      </c>
      <c r="B543" s="62" t="s">
        <v>343</v>
      </c>
      <c r="C543" s="4"/>
      <c r="D543" s="11"/>
    </row>
    <row r="544" spans="1:4" ht="15.75" x14ac:dyDescent="0.25">
      <c r="A544" s="60">
        <v>230</v>
      </c>
      <c r="B544" s="62" t="s">
        <v>344</v>
      </c>
      <c r="C544" s="4"/>
      <c r="D544" s="11"/>
    </row>
    <row r="545" spans="1:4" ht="15.75" x14ac:dyDescent="0.25">
      <c r="A545" s="60">
        <v>231</v>
      </c>
      <c r="B545" s="62" t="s">
        <v>345</v>
      </c>
      <c r="C545" s="4"/>
      <c r="D545" s="11"/>
    </row>
    <row r="546" spans="1:4" ht="15.75" x14ac:dyDescent="0.25">
      <c r="A546" s="60">
        <v>232</v>
      </c>
      <c r="B546" s="62" t="s">
        <v>346</v>
      </c>
      <c r="C546" s="4"/>
      <c r="D546" s="11"/>
    </row>
    <row r="547" spans="1:4" ht="15.75" x14ac:dyDescent="0.25">
      <c r="A547" s="60">
        <v>233</v>
      </c>
      <c r="B547" s="62" t="s">
        <v>347</v>
      </c>
      <c r="C547" s="4"/>
      <c r="D547" s="11"/>
    </row>
    <row r="548" spans="1:4" ht="15.75" x14ac:dyDescent="0.25">
      <c r="A548" s="60">
        <v>234</v>
      </c>
      <c r="B548" s="62" t="s">
        <v>348</v>
      </c>
      <c r="C548" s="4"/>
      <c r="D548" s="11"/>
    </row>
    <row r="549" spans="1:4" ht="15.75" x14ac:dyDescent="0.25">
      <c r="A549" s="60">
        <v>235</v>
      </c>
      <c r="B549" s="62" t="s">
        <v>349</v>
      </c>
      <c r="C549" s="4"/>
      <c r="D549" s="11"/>
    </row>
    <row r="550" spans="1:4" ht="15.75" x14ac:dyDescent="0.25">
      <c r="A550" s="60">
        <v>236</v>
      </c>
      <c r="B550" s="62" t="s">
        <v>350</v>
      </c>
      <c r="C550" s="4"/>
      <c r="D550" s="11"/>
    </row>
    <row r="551" spans="1:4" ht="15.75" x14ac:dyDescent="0.25">
      <c r="A551" s="60">
        <v>237</v>
      </c>
      <c r="B551" s="62" t="s">
        <v>351</v>
      </c>
      <c r="C551" s="4"/>
      <c r="D551" s="11"/>
    </row>
    <row r="552" spans="1:4" ht="15.75" x14ac:dyDescent="0.25">
      <c r="A552" s="60">
        <v>238</v>
      </c>
      <c r="B552" s="62" t="s">
        <v>352</v>
      </c>
      <c r="C552" s="4"/>
      <c r="D552" s="11"/>
    </row>
    <row r="553" spans="1:4" ht="15.75" x14ac:dyDescent="0.25">
      <c r="A553" s="60">
        <v>239</v>
      </c>
      <c r="B553" s="62" t="s">
        <v>353</v>
      </c>
      <c r="C553" s="4"/>
      <c r="D553" s="11"/>
    </row>
    <row r="554" spans="1:4" ht="15.75" x14ac:dyDescent="0.25">
      <c r="A554" s="60">
        <v>240</v>
      </c>
      <c r="B554" s="62" t="s">
        <v>354</v>
      </c>
      <c r="C554" s="4"/>
      <c r="D554" s="11"/>
    </row>
    <row r="555" spans="1:4" ht="15.75" x14ac:dyDescent="0.25">
      <c r="A555" s="60">
        <v>241</v>
      </c>
      <c r="B555" s="62" t="s">
        <v>355</v>
      </c>
      <c r="C555" s="4"/>
      <c r="D555" s="11"/>
    </row>
    <row r="556" spans="1:4" ht="15.75" x14ac:dyDescent="0.25">
      <c r="A556" s="60">
        <v>242</v>
      </c>
      <c r="B556" s="62" t="s">
        <v>356</v>
      </c>
      <c r="C556" s="4"/>
      <c r="D556" s="11"/>
    </row>
    <row r="557" spans="1:4" ht="15.75" x14ac:dyDescent="0.25">
      <c r="A557" s="60">
        <v>243</v>
      </c>
      <c r="B557" s="62" t="s">
        <v>357</v>
      </c>
      <c r="C557" s="4"/>
      <c r="D557" s="11"/>
    </row>
    <row r="558" spans="1:4" ht="15.75" x14ac:dyDescent="0.25">
      <c r="A558" s="60">
        <v>244</v>
      </c>
      <c r="B558" s="62" t="s">
        <v>358</v>
      </c>
      <c r="C558" s="4"/>
      <c r="D558" s="11"/>
    </row>
    <row r="559" spans="1:4" ht="15.75" x14ac:dyDescent="0.25">
      <c r="A559" s="60">
        <v>245</v>
      </c>
      <c r="B559" s="62" t="s">
        <v>359</v>
      </c>
      <c r="C559" s="4"/>
      <c r="D559" s="11"/>
    </row>
    <row r="560" spans="1:4" ht="15.75" x14ac:dyDescent="0.25">
      <c r="A560" s="60">
        <v>246</v>
      </c>
      <c r="B560" s="62" t="s">
        <v>360</v>
      </c>
      <c r="C560" s="4"/>
      <c r="D560" s="11"/>
    </row>
    <row r="561" spans="1:4" ht="15.75" x14ac:dyDescent="0.25">
      <c r="A561" s="60">
        <v>247</v>
      </c>
      <c r="B561" s="62" t="s">
        <v>361</v>
      </c>
      <c r="C561" s="4"/>
      <c r="D561" s="11"/>
    </row>
    <row r="562" spans="1:4" ht="15.75" x14ac:dyDescent="0.25">
      <c r="A562" s="60">
        <v>248</v>
      </c>
      <c r="B562" s="62" t="s">
        <v>362</v>
      </c>
      <c r="C562" s="4"/>
      <c r="D562" s="11"/>
    </row>
    <row r="563" spans="1:4" ht="15.75" x14ac:dyDescent="0.25">
      <c r="A563" s="60">
        <v>249</v>
      </c>
      <c r="B563" s="62" t="s">
        <v>363</v>
      </c>
      <c r="C563" s="4"/>
      <c r="D563" s="11"/>
    </row>
    <row r="564" spans="1:4" ht="15.75" x14ac:dyDescent="0.25">
      <c r="A564" s="60">
        <v>250</v>
      </c>
      <c r="B564" s="62" t="s">
        <v>364</v>
      </c>
      <c r="C564" s="4"/>
      <c r="D564" s="11"/>
    </row>
    <row r="566" spans="1:4" ht="15.75" x14ac:dyDescent="0.25">
      <c r="A566" s="279" t="s">
        <v>1267</v>
      </c>
      <c r="B566" s="280" t="s">
        <v>510</v>
      </c>
      <c r="C566" s="4"/>
      <c r="D566" s="4"/>
    </row>
    <row r="567" spans="1:4" x14ac:dyDescent="0.25">
      <c r="B567" s="272" t="s">
        <v>77</v>
      </c>
    </row>
    <row r="568" spans="1:4" x14ac:dyDescent="0.25">
      <c r="B568" s="272" t="s">
        <v>1177</v>
      </c>
    </row>
    <row r="569" spans="1:4" x14ac:dyDescent="0.25">
      <c r="B569" s="272" t="s">
        <v>1178</v>
      </c>
    </row>
    <row r="571" spans="1:4" ht="15.75" x14ac:dyDescent="0.25">
      <c r="A571" s="279" t="s">
        <v>1269</v>
      </c>
      <c r="B571" s="280" t="s">
        <v>966</v>
      </c>
      <c r="C571" s="4"/>
      <c r="D571" s="4"/>
    </row>
    <row r="572" spans="1:4" x14ac:dyDescent="0.25">
      <c r="B572" s="272" t="s">
        <v>77</v>
      </c>
    </row>
    <row r="573" spans="1:4" x14ac:dyDescent="0.25">
      <c r="B573" s="272" t="s">
        <v>1184</v>
      </c>
    </row>
    <row r="574" spans="1:4" x14ac:dyDescent="0.25">
      <c r="B574" s="272" t="s">
        <v>1185</v>
      </c>
    </row>
    <row r="575" spans="1:4" x14ac:dyDescent="0.25">
      <c r="B575" s="272" t="s">
        <v>1186</v>
      </c>
    </row>
    <row r="576" spans="1:4" x14ac:dyDescent="0.25">
      <c r="B576" s="272" t="s">
        <v>1187</v>
      </c>
    </row>
    <row r="578" spans="1:4" ht="15.75" x14ac:dyDescent="0.25">
      <c r="A578" s="279" t="s">
        <v>1271</v>
      </c>
      <c r="B578" s="280" t="s">
        <v>1107</v>
      </c>
      <c r="C578" s="4"/>
      <c r="D578" s="4"/>
    </row>
    <row r="579" spans="1:4" x14ac:dyDescent="0.25">
      <c r="B579" s="272" t="s">
        <v>1105</v>
      </c>
    </row>
    <row r="580" spans="1:4" x14ac:dyDescent="0.25">
      <c r="B580" s="272" t="s">
        <v>1106</v>
      </c>
    </row>
    <row r="582" spans="1:4" ht="15.75" x14ac:dyDescent="0.25">
      <c r="A582" s="279" t="s">
        <v>1274</v>
      </c>
      <c r="B582" s="280" t="s">
        <v>1284</v>
      </c>
      <c r="C582" s="4"/>
      <c r="D582" s="4"/>
    </row>
    <row r="583" spans="1:4" x14ac:dyDescent="0.25">
      <c r="B583" s="272" t="s">
        <v>1285</v>
      </c>
    </row>
    <row r="584" spans="1:4" x14ac:dyDescent="0.25">
      <c r="B584" s="272" t="s">
        <v>1286</v>
      </c>
    </row>
    <row r="585" spans="1:4" x14ac:dyDescent="0.25">
      <c r="B585" s="272" t="s">
        <v>1339</v>
      </c>
    </row>
    <row r="587" spans="1:4" ht="15.75" x14ac:dyDescent="0.25">
      <c r="A587" s="279" t="s">
        <v>1296</v>
      </c>
      <c r="B587" s="280" t="s">
        <v>1372</v>
      </c>
      <c r="C587" s="4"/>
      <c r="D587" s="4"/>
    </row>
    <row r="588" spans="1:4" x14ac:dyDescent="0.25">
      <c r="B588" s="272" t="s">
        <v>1373</v>
      </c>
    </row>
    <row r="589" spans="1:4" x14ac:dyDescent="0.25">
      <c r="B589" s="272" t="s">
        <v>1374</v>
      </c>
    </row>
    <row r="590" spans="1:4" x14ac:dyDescent="0.25">
      <c r="B590" s="272" t="s">
        <v>1375</v>
      </c>
    </row>
    <row r="592" spans="1:4" ht="15.75" x14ac:dyDescent="0.25">
      <c r="A592" s="279" t="s">
        <v>1297</v>
      </c>
      <c r="B592" s="280" t="s">
        <v>1395</v>
      </c>
      <c r="C592" s="4"/>
      <c r="D592" s="4"/>
    </row>
    <row r="593" spans="1:4" x14ac:dyDescent="0.25">
      <c r="B593" s="272" t="s">
        <v>77</v>
      </c>
    </row>
    <row r="594" spans="1:4" x14ac:dyDescent="0.25">
      <c r="B594" s="272" t="s">
        <v>1396</v>
      </c>
    </row>
    <row r="595" spans="1:4" x14ac:dyDescent="0.25">
      <c r="B595" s="272" t="s">
        <v>1397</v>
      </c>
    </row>
    <row r="596" spans="1:4" x14ac:dyDescent="0.25">
      <c r="B596" s="272" t="s">
        <v>1398</v>
      </c>
    </row>
    <row r="598" spans="1:4" ht="15.75" x14ac:dyDescent="0.25">
      <c r="A598" s="279" t="s">
        <v>1298</v>
      </c>
      <c r="B598" s="280" t="s">
        <v>1407</v>
      </c>
      <c r="C598" s="4"/>
      <c r="D598" s="4"/>
    </row>
    <row r="599" spans="1:4" x14ac:dyDescent="0.25">
      <c r="B599" s="272" t="s">
        <v>1419</v>
      </c>
    </row>
    <row r="600" spans="1:4" x14ac:dyDescent="0.25">
      <c r="B600" s="272" t="s">
        <v>1420</v>
      </c>
    </row>
    <row r="601" spans="1:4" x14ac:dyDescent="0.25">
      <c r="B601" s="272" t="s">
        <v>1377</v>
      </c>
    </row>
    <row r="602" spans="1:4" x14ac:dyDescent="0.25">
      <c r="B602" s="272" t="s">
        <v>77</v>
      </c>
    </row>
    <row r="603" spans="1:4" x14ac:dyDescent="0.25">
      <c r="C603" s="2"/>
    </row>
    <row r="604" spans="1:4" ht="15.75" x14ac:dyDescent="0.25">
      <c r="A604" s="279" t="s">
        <v>1299</v>
      </c>
      <c r="B604" s="280" t="s">
        <v>1218</v>
      </c>
      <c r="C604" s="9"/>
      <c r="D604" s="4"/>
    </row>
    <row r="605" spans="1:4" x14ac:dyDescent="0.25">
      <c r="B605" s="272" t="s">
        <v>1421</v>
      </c>
      <c r="C605" s="703" t="s">
        <v>1421</v>
      </c>
    </row>
    <row r="606" spans="1:4" x14ac:dyDescent="0.25">
      <c r="B606" s="272" t="s">
        <v>1422</v>
      </c>
      <c r="C606" s="703" t="s">
        <v>1422</v>
      </c>
    </row>
    <row r="607" spans="1:4" x14ac:dyDescent="0.25">
      <c r="B607" s="272" t="s">
        <v>885</v>
      </c>
      <c r="C607" s="703" t="s">
        <v>885</v>
      </c>
    </row>
    <row r="608" spans="1:4" x14ac:dyDescent="0.25">
      <c r="B608" s="272" t="s">
        <v>1405</v>
      </c>
      <c r="C608" s="703" t="s">
        <v>1405</v>
      </c>
    </row>
    <row r="609" spans="1:3" x14ac:dyDescent="0.25">
      <c r="B609" s="272" t="s">
        <v>884</v>
      </c>
      <c r="C609" s="703" t="s">
        <v>112</v>
      </c>
    </row>
    <row r="610" spans="1:3" x14ac:dyDescent="0.25">
      <c r="B610" s="272" t="s">
        <v>1357</v>
      </c>
      <c r="C610" s="703" t="s">
        <v>77</v>
      </c>
    </row>
    <row r="611" spans="1:3" x14ac:dyDescent="0.25">
      <c r="C611" s="2"/>
    </row>
    <row r="612" spans="1:3" ht="15.75" x14ac:dyDescent="0.25">
      <c r="A612" s="279" t="s">
        <v>1300</v>
      </c>
      <c r="B612" s="280" t="s">
        <v>1430</v>
      </c>
      <c r="C612" s="2"/>
    </row>
    <row r="613" spans="1:3" x14ac:dyDescent="0.25">
      <c r="B613" s="272" t="s">
        <v>1441</v>
      </c>
    </row>
    <row r="614" spans="1:3" x14ac:dyDescent="0.25">
      <c r="B614" s="272" t="s">
        <v>1442</v>
      </c>
    </row>
    <row r="615" spans="1:3" x14ac:dyDescent="0.25">
      <c r="B615" s="272" t="s">
        <v>1443</v>
      </c>
    </row>
    <row r="616" spans="1:3" x14ac:dyDescent="0.25">
      <c r="B616" s="272" t="s">
        <v>1444</v>
      </c>
    </row>
    <row r="617" spans="1:3" x14ac:dyDescent="0.25">
      <c r="B617" s="272" t="s">
        <v>1445</v>
      </c>
    </row>
    <row r="618" spans="1:3" x14ac:dyDescent="0.25">
      <c r="B618" s="272" t="s">
        <v>1446</v>
      </c>
    </row>
    <row r="619" spans="1:3" x14ac:dyDescent="0.25">
      <c r="B619" s="272" t="s">
        <v>1447</v>
      </c>
    </row>
    <row r="620" spans="1:3" x14ac:dyDescent="0.25">
      <c r="B620" s="272" t="s">
        <v>1448</v>
      </c>
    </row>
    <row r="621" spans="1:3" x14ac:dyDescent="0.25">
      <c r="B621" s="272" t="s">
        <v>1449</v>
      </c>
    </row>
    <row r="622" spans="1:3" x14ac:dyDescent="0.25">
      <c r="B622" s="272" t="s">
        <v>1450</v>
      </c>
    </row>
    <row r="623" spans="1:3" x14ac:dyDescent="0.25">
      <c r="B623" s="272" t="s">
        <v>1451</v>
      </c>
    </row>
    <row r="624" spans="1:3" x14ac:dyDescent="0.25">
      <c r="B624" s="272" t="s">
        <v>1452</v>
      </c>
    </row>
    <row r="625" spans="2:2" x14ac:dyDescent="0.25">
      <c r="B625" s="272" t="s">
        <v>1453</v>
      </c>
    </row>
    <row r="626" spans="2:2" x14ac:dyDescent="0.25">
      <c r="B626" s="272" t="s">
        <v>1454</v>
      </c>
    </row>
    <row r="627" spans="2:2" x14ac:dyDescent="0.25">
      <c r="B627" s="272" t="s">
        <v>1455</v>
      </c>
    </row>
    <row r="628" spans="2:2" x14ac:dyDescent="0.25">
      <c r="B628" s="272" t="s">
        <v>1456</v>
      </c>
    </row>
    <row r="629" spans="2:2" x14ac:dyDescent="0.25">
      <c r="B629" s="272" t="s">
        <v>1457</v>
      </c>
    </row>
    <row r="630" spans="2:2" x14ac:dyDescent="0.25">
      <c r="B630" s="272" t="s">
        <v>1458</v>
      </c>
    </row>
    <row r="631" spans="2:2" x14ac:dyDescent="0.25">
      <c r="B631" s="272" t="s">
        <v>1459</v>
      </c>
    </row>
    <row r="632" spans="2:2" x14ac:dyDescent="0.25">
      <c r="B632" s="272" t="s">
        <v>1460</v>
      </c>
    </row>
    <row r="633" spans="2:2" x14ac:dyDescent="0.25">
      <c r="B633" s="272" t="s">
        <v>1461</v>
      </c>
    </row>
    <row r="634" spans="2:2" x14ac:dyDescent="0.25">
      <c r="B634" s="272" t="s">
        <v>1462</v>
      </c>
    </row>
    <row r="635" spans="2:2" x14ac:dyDescent="0.25">
      <c r="B635" s="272" t="s">
        <v>1463</v>
      </c>
    </row>
    <row r="636" spans="2:2" x14ac:dyDescent="0.25">
      <c r="B636" s="272" t="s">
        <v>1464</v>
      </c>
    </row>
    <row r="637" spans="2:2" x14ac:dyDescent="0.25">
      <c r="B637" s="272" t="s">
        <v>1465</v>
      </c>
    </row>
    <row r="638" spans="2:2" x14ac:dyDescent="0.25">
      <c r="B638" s="272" t="s">
        <v>1466</v>
      </c>
    </row>
    <row r="639" spans="2:2" x14ac:dyDescent="0.25">
      <c r="B639" s="272" t="s">
        <v>1467</v>
      </c>
    </row>
    <row r="640" spans="2:2" x14ac:dyDescent="0.25">
      <c r="B640" s="272" t="s">
        <v>1468</v>
      </c>
    </row>
    <row r="641" spans="2:2" x14ac:dyDescent="0.25">
      <c r="B641" s="272" t="s">
        <v>1469</v>
      </c>
    </row>
    <row r="642" spans="2:2" x14ac:dyDescent="0.25">
      <c r="B642" s="272" t="s">
        <v>1470</v>
      </c>
    </row>
    <row r="643" spans="2:2" x14ac:dyDescent="0.25">
      <c r="B643" s="272" t="s">
        <v>1471</v>
      </c>
    </row>
    <row r="644" spans="2:2" x14ac:dyDescent="0.25">
      <c r="B644" s="272" t="s">
        <v>1472</v>
      </c>
    </row>
    <row r="645" spans="2:2" x14ac:dyDescent="0.25">
      <c r="B645" s="272" t="s">
        <v>1473</v>
      </c>
    </row>
    <row r="646" spans="2:2" x14ac:dyDescent="0.25">
      <c r="B646" s="272" t="s">
        <v>1474</v>
      </c>
    </row>
    <row r="647" spans="2:2" x14ac:dyDescent="0.25">
      <c r="B647" s="272" t="s">
        <v>1475</v>
      </c>
    </row>
    <row r="648" spans="2:2" x14ac:dyDescent="0.25">
      <c r="B648" s="272" t="s">
        <v>1476</v>
      </c>
    </row>
    <row r="649" spans="2:2" x14ac:dyDescent="0.25">
      <c r="B649" s="272" t="s">
        <v>1477</v>
      </c>
    </row>
    <row r="650" spans="2:2" x14ac:dyDescent="0.25">
      <c r="B650" s="272" t="s">
        <v>1478</v>
      </c>
    </row>
    <row r="651" spans="2:2" x14ac:dyDescent="0.25">
      <c r="B651" s="272" t="s">
        <v>1479</v>
      </c>
    </row>
    <row r="652" spans="2:2" x14ac:dyDescent="0.25">
      <c r="B652" s="272" t="s">
        <v>1480</v>
      </c>
    </row>
    <row r="653" spans="2:2" x14ac:dyDescent="0.25">
      <c r="B653" s="272" t="s">
        <v>1481</v>
      </c>
    </row>
    <row r="654" spans="2:2" x14ac:dyDescent="0.25">
      <c r="B654" s="272" t="s">
        <v>1482</v>
      </c>
    </row>
    <row r="655" spans="2:2" x14ac:dyDescent="0.25">
      <c r="B655" s="272" t="s">
        <v>1483</v>
      </c>
    </row>
    <row r="656" spans="2:2" x14ac:dyDescent="0.25">
      <c r="B656" s="272" t="s">
        <v>1484</v>
      </c>
    </row>
    <row r="657" spans="1:2" x14ac:dyDescent="0.25">
      <c r="B657" s="272" t="s">
        <v>1485</v>
      </c>
    </row>
    <row r="658" spans="1:2" x14ac:dyDescent="0.25">
      <c r="B658" s="272" t="s">
        <v>1486</v>
      </c>
    </row>
    <row r="659" spans="1:2" x14ac:dyDescent="0.25">
      <c r="B659" s="272" t="s">
        <v>1487</v>
      </c>
    </row>
    <row r="660" spans="1:2" x14ac:dyDescent="0.25">
      <c r="B660" s="272" t="s">
        <v>1488</v>
      </c>
    </row>
    <row r="661" spans="1:2" x14ac:dyDescent="0.25">
      <c r="B661" s="272" t="s">
        <v>1489</v>
      </c>
    </row>
    <row r="662" spans="1:2" x14ac:dyDescent="0.25">
      <c r="B662" s="272" t="s">
        <v>1490</v>
      </c>
    </row>
    <row r="663" spans="1:2" x14ac:dyDescent="0.25">
      <c r="B663" s="272" t="s">
        <v>1491</v>
      </c>
    </row>
    <row r="664" spans="1:2" x14ac:dyDescent="0.25">
      <c r="B664" s="272" t="s">
        <v>1492</v>
      </c>
    </row>
    <row r="665" spans="1:2" x14ac:dyDescent="0.25">
      <c r="B665" s="272" t="s">
        <v>1493</v>
      </c>
    </row>
    <row r="667" spans="1:2" ht="15.75" x14ac:dyDescent="0.25">
      <c r="A667" s="279" t="s">
        <v>1301</v>
      </c>
      <c r="B667" s="280" t="s">
        <v>1494</v>
      </c>
    </row>
    <row r="668" spans="1:2" x14ac:dyDescent="0.25">
      <c r="B668" s="272" t="s">
        <v>1495</v>
      </c>
    </row>
    <row r="669" spans="1:2" x14ac:dyDescent="0.25">
      <c r="B669" s="272" t="s">
        <v>1496</v>
      </c>
    </row>
    <row r="671" spans="1:2" ht="15.75" x14ac:dyDescent="0.25">
      <c r="A671" s="279" t="s">
        <v>1302</v>
      </c>
      <c r="B671" s="280" t="s">
        <v>1597</v>
      </c>
    </row>
    <row r="672" spans="1:2" x14ac:dyDescent="0.25">
      <c r="A672" s="158"/>
      <c r="B672" s="158">
        <v>1</v>
      </c>
    </row>
    <row r="673" spans="1:2" x14ac:dyDescent="0.25">
      <c r="A673" s="158"/>
      <c r="B673" s="158">
        <v>2</v>
      </c>
    </row>
    <row r="674" spans="1:2" x14ac:dyDescent="0.25">
      <c r="A674" s="158"/>
      <c r="B674" s="158">
        <v>3</v>
      </c>
    </row>
    <row r="675" spans="1:2" x14ac:dyDescent="0.25">
      <c r="A675" s="158"/>
      <c r="B675" s="158">
        <v>4</v>
      </c>
    </row>
    <row r="676" spans="1:2" x14ac:dyDescent="0.25">
      <c r="A676" s="158"/>
      <c r="B676" s="158">
        <v>5</v>
      </c>
    </row>
    <row r="677" spans="1:2" x14ac:dyDescent="0.25">
      <c r="A677" s="158"/>
      <c r="B677" s="158">
        <v>6</v>
      </c>
    </row>
    <row r="678" spans="1:2" x14ac:dyDescent="0.25">
      <c r="A678" s="158"/>
      <c r="B678" s="158">
        <v>7</v>
      </c>
    </row>
    <row r="679" spans="1:2" x14ac:dyDescent="0.25">
      <c r="A679" s="158"/>
      <c r="B679" s="158">
        <v>8</v>
      </c>
    </row>
    <row r="680" spans="1:2" x14ac:dyDescent="0.25">
      <c r="A680" s="158"/>
      <c r="B680" s="158">
        <v>9</v>
      </c>
    </row>
    <row r="681" spans="1:2" x14ac:dyDescent="0.25">
      <c r="A681" s="158"/>
      <c r="B681" s="158">
        <v>10</v>
      </c>
    </row>
    <row r="682" spans="1:2" x14ac:dyDescent="0.25">
      <c r="A682" s="158"/>
      <c r="B682" s="158">
        <v>11</v>
      </c>
    </row>
    <row r="683" spans="1:2" x14ac:dyDescent="0.25">
      <c r="A683" s="158"/>
      <c r="B683" s="158">
        <v>12</v>
      </c>
    </row>
    <row r="684" spans="1:2" x14ac:dyDescent="0.25">
      <c r="A684" s="158"/>
      <c r="B684" s="158" t="s">
        <v>1598</v>
      </c>
    </row>
    <row r="686" spans="1:2" ht="15.75" x14ac:dyDescent="0.25">
      <c r="A686" s="279" t="s">
        <v>1303</v>
      </c>
      <c r="B686" s="280" t="s">
        <v>1599</v>
      </c>
    </row>
    <row r="687" spans="1:2" x14ac:dyDescent="0.25">
      <c r="A687" s="158"/>
      <c r="B687" s="158">
        <v>1</v>
      </c>
    </row>
    <row r="688" spans="1:2" x14ac:dyDescent="0.25">
      <c r="A688" s="158"/>
      <c r="B688" s="158">
        <v>2</v>
      </c>
    </row>
    <row r="689" spans="1:2" x14ac:dyDescent="0.25">
      <c r="A689" s="158"/>
      <c r="B689" s="158">
        <v>3</v>
      </c>
    </row>
    <row r="690" spans="1:2" x14ac:dyDescent="0.25">
      <c r="A690" s="158"/>
      <c r="B690" s="158">
        <v>4</v>
      </c>
    </row>
    <row r="691" spans="1:2" x14ac:dyDescent="0.25">
      <c r="A691" s="158"/>
      <c r="B691" s="158">
        <v>5</v>
      </c>
    </row>
    <row r="692" spans="1:2" x14ac:dyDescent="0.25">
      <c r="A692" s="158"/>
      <c r="B692" s="158">
        <v>6</v>
      </c>
    </row>
    <row r="693" spans="1:2" x14ac:dyDescent="0.25">
      <c r="A693" s="158"/>
      <c r="B693" s="158">
        <v>7</v>
      </c>
    </row>
    <row r="694" spans="1:2" x14ac:dyDescent="0.25">
      <c r="A694" s="158"/>
      <c r="B694" s="158">
        <v>8</v>
      </c>
    </row>
    <row r="695" spans="1:2" x14ac:dyDescent="0.25">
      <c r="A695" s="158"/>
      <c r="B695" s="158">
        <v>9</v>
      </c>
    </row>
    <row r="696" spans="1:2" x14ac:dyDescent="0.25">
      <c r="A696" s="158"/>
      <c r="B696" s="158">
        <v>10</v>
      </c>
    </row>
    <row r="697" spans="1:2" x14ac:dyDescent="0.25">
      <c r="A697" s="158"/>
      <c r="B697" s="158">
        <v>11</v>
      </c>
    </row>
    <row r="698" spans="1:2" x14ac:dyDescent="0.25">
      <c r="A698" s="158"/>
      <c r="B698" s="158">
        <v>12</v>
      </c>
    </row>
    <row r="699" spans="1:2" x14ac:dyDescent="0.25">
      <c r="A699" s="158"/>
      <c r="B699" s="158">
        <v>13</v>
      </c>
    </row>
    <row r="700" spans="1:2" x14ac:dyDescent="0.25">
      <c r="A700" s="158"/>
      <c r="B700" s="158">
        <v>14</v>
      </c>
    </row>
    <row r="701" spans="1:2" x14ac:dyDescent="0.25">
      <c r="A701" s="158"/>
      <c r="B701" s="158">
        <v>15</v>
      </c>
    </row>
    <row r="702" spans="1:2" x14ac:dyDescent="0.25">
      <c r="A702" s="158"/>
      <c r="B702" s="158" t="s">
        <v>1600</v>
      </c>
    </row>
  </sheetData>
  <sheetProtection algorithmName="SHA-512" hashValue="8qccThNIage/6+O8/kaceJTektTwcRRvb6WJrFhg0FkqODfYD15zh8O8YsbvqmFBvXSgvspTphn3m9ypNKTx9w==" saltValue="vdKjAgmeMkfIfrm6iyt2WA==" spinCount="100000" sheet="1" objects="1" scenarios="1"/>
  <mergeCells count="1">
    <mergeCell ref="A4:B4"/>
  </mergeCells>
  <pageMargins left="0.7" right="0.7" top="0.75" bottom="0.75" header="0.3" footer="0.3"/>
  <pageSetup paperSize="9" scale="86" fitToHeight="0" orientation="portrait" r:id="rId1"/>
  <rowBreaks count="9" manualBreakCount="9">
    <brk id="56" max="1" man="1"/>
    <brk id="112" max="1" man="1"/>
    <brk id="168" max="1" man="1"/>
    <brk id="224" max="1" man="1"/>
    <brk id="280" max="1" man="1"/>
    <brk id="504" max="1" man="1"/>
    <brk id="560" max="1" man="1"/>
    <brk id="611" max="1" man="1"/>
    <brk id="669" max="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AV111"/>
  <sheetViews>
    <sheetView showGridLines="0" view="pageBreakPreview" zoomScaleNormal="100" zoomScaleSheetLayoutView="100" workbookViewId="0"/>
  </sheetViews>
  <sheetFormatPr defaultColWidth="9.140625" defaultRowHeight="15" x14ac:dyDescent="0.25"/>
  <cols>
    <col min="1" max="1" width="2.28515625" style="286" customWidth="1"/>
    <col min="2" max="2" width="6.42578125" style="286" customWidth="1"/>
    <col min="3" max="3" width="2.42578125" style="286" customWidth="1"/>
    <col min="4" max="4" width="25.7109375" style="289" customWidth="1"/>
    <col min="5" max="5" width="15.85546875" style="284" customWidth="1"/>
    <col min="6" max="6" width="9.140625" style="284"/>
    <col min="7" max="7" width="3.7109375" style="284" hidden="1" customWidth="1"/>
    <col min="8" max="8" width="13.140625" style="284" customWidth="1"/>
    <col min="9" max="9" width="20.42578125" style="284" customWidth="1"/>
    <col min="10" max="10" width="1.85546875" style="284" customWidth="1"/>
    <col min="11" max="26" width="9.140625" style="284" customWidth="1"/>
    <col min="27" max="27" width="0.140625" style="284" customWidth="1"/>
    <col min="28" max="39" width="9.140625" style="284" customWidth="1"/>
    <col min="40" max="40" width="3.5703125" style="284" customWidth="1"/>
    <col min="41" max="16384" width="9.140625" style="284"/>
  </cols>
  <sheetData>
    <row r="1" spans="1:10" ht="18.75" customHeight="1" x14ac:dyDescent="0.25">
      <c r="A1" s="5"/>
      <c r="B1" s="334"/>
      <c r="C1" s="334"/>
      <c r="D1" s="8"/>
      <c r="E1" s="64"/>
      <c r="F1" s="64"/>
      <c r="G1" s="7"/>
      <c r="H1" s="7"/>
      <c r="I1" s="7"/>
    </row>
    <row r="2" spans="1:10" ht="18.75" customHeight="1" x14ac:dyDescent="0.25">
      <c r="A2" s="5"/>
      <c r="B2" s="734" t="str">
        <f>Instructions!B1</f>
        <v>Form RBSF-MC</v>
      </c>
      <c r="C2" s="734"/>
      <c r="D2" s="734"/>
      <c r="E2" s="7"/>
      <c r="F2" s="7"/>
      <c r="G2" s="7"/>
      <c r="H2" s="7"/>
      <c r="I2" s="7"/>
    </row>
    <row r="3" spans="1:10" ht="18.75" x14ac:dyDescent="0.25">
      <c r="A3" s="334"/>
      <c r="B3" s="334"/>
      <c r="C3" s="334"/>
      <c r="D3" s="334"/>
      <c r="E3" s="7"/>
      <c r="F3" s="7"/>
      <c r="G3" s="7"/>
      <c r="H3" s="7"/>
      <c r="I3" s="7"/>
    </row>
    <row r="4" spans="1:10" ht="18.75" x14ac:dyDescent="0.25">
      <c r="A4" s="334"/>
      <c r="B4" s="334"/>
      <c r="C4" s="334"/>
      <c r="D4" s="334"/>
      <c r="E4" s="7"/>
      <c r="F4" s="7"/>
      <c r="G4" s="7"/>
      <c r="H4" s="7"/>
      <c r="I4" s="7"/>
    </row>
    <row r="5" spans="1:10" ht="15.75" thickBot="1" x14ac:dyDescent="0.3">
      <c r="A5" s="5"/>
      <c r="B5" s="5"/>
      <c r="C5" s="5"/>
      <c r="D5" s="8"/>
      <c r="E5" s="7"/>
      <c r="F5" s="7"/>
      <c r="G5" s="7"/>
      <c r="H5" s="7"/>
      <c r="I5" s="7"/>
    </row>
    <row r="6" spans="1:10" ht="19.5" thickBot="1" x14ac:dyDescent="0.35">
      <c r="A6" s="960" t="s">
        <v>368</v>
      </c>
      <c r="B6" s="961"/>
      <c r="C6" s="961"/>
      <c r="D6" s="961"/>
      <c r="E6" s="961"/>
      <c r="F6" s="961"/>
      <c r="G6" s="961"/>
      <c r="H6" s="961"/>
      <c r="I6" s="961"/>
      <c r="J6" s="962"/>
    </row>
    <row r="7" spans="1:10" x14ac:dyDescent="0.25">
      <c r="A7" s="5"/>
      <c r="B7" s="5"/>
      <c r="C7" s="5"/>
      <c r="D7" s="8"/>
      <c r="E7" s="7"/>
      <c r="F7" s="7"/>
      <c r="G7" s="7"/>
      <c r="H7" s="7"/>
      <c r="I7" s="7"/>
    </row>
    <row r="8" spans="1:10" ht="18.75" x14ac:dyDescent="0.3">
      <c r="A8" s="281"/>
      <c r="B8" s="281" t="s">
        <v>369</v>
      </c>
      <c r="C8" s="281"/>
      <c r="D8" s="282" t="s">
        <v>370</v>
      </c>
      <c r="E8" s="963" t="s">
        <v>371</v>
      </c>
      <c r="F8" s="963"/>
      <c r="G8" s="963"/>
      <c r="H8" s="963"/>
      <c r="I8" s="963"/>
      <c r="J8" s="963"/>
    </row>
    <row r="9" spans="1:10" x14ac:dyDescent="0.25">
      <c r="A9" s="5"/>
      <c r="B9" s="5"/>
      <c r="C9" s="5"/>
      <c r="D9" s="8"/>
      <c r="E9" s="7"/>
      <c r="F9" s="7"/>
      <c r="G9" s="7"/>
      <c r="H9" s="7"/>
      <c r="I9" s="7"/>
    </row>
    <row r="10" spans="1:10" x14ac:dyDescent="0.25">
      <c r="A10" s="964"/>
      <c r="B10" s="284"/>
      <c r="C10" s="510"/>
      <c r="D10" s="8"/>
      <c r="E10" s="7"/>
      <c r="F10" s="7"/>
      <c r="G10" s="7"/>
      <c r="H10" s="7"/>
      <c r="I10" s="7"/>
    </row>
    <row r="11" spans="1:10" ht="60" customHeight="1" x14ac:dyDescent="0.25">
      <c r="A11" s="964"/>
      <c r="B11" s="581" t="s">
        <v>747</v>
      </c>
      <c r="C11" s="510"/>
      <c r="D11" s="958" t="s">
        <v>749</v>
      </c>
      <c r="E11" s="7"/>
      <c r="F11" s="7"/>
      <c r="G11" s="7"/>
      <c r="H11" s="7"/>
      <c r="I11" s="7"/>
    </row>
    <row r="12" spans="1:10" ht="40.5" customHeight="1" x14ac:dyDescent="0.25">
      <c r="A12" s="964"/>
      <c r="C12" s="510"/>
      <c r="D12" s="959"/>
      <c r="E12" s="7"/>
      <c r="F12" s="7"/>
      <c r="G12" s="7"/>
      <c r="H12" s="7"/>
      <c r="I12" s="7"/>
    </row>
    <row r="13" spans="1:10" x14ac:dyDescent="0.25">
      <c r="A13" s="964"/>
      <c r="B13" s="512"/>
      <c r="C13" s="510"/>
      <c r="D13" s="8"/>
      <c r="E13" s="7"/>
      <c r="F13" s="7"/>
      <c r="G13" s="7"/>
      <c r="H13" s="7"/>
      <c r="I13" s="7"/>
    </row>
    <row r="14" spans="1:10" x14ac:dyDescent="0.25">
      <c r="A14" s="964"/>
      <c r="B14" s="957" t="s">
        <v>372</v>
      </c>
      <c r="C14" s="510"/>
      <c r="D14" s="8"/>
      <c r="E14" s="7"/>
      <c r="F14" s="7"/>
      <c r="G14" s="7"/>
      <c r="H14" s="7"/>
      <c r="I14" s="7"/>
    </row>
    <row r="15" spans="1:10" ht="30" x14ac:dyDescent="0.25">
      <c r="A15" s="964"/>
      <c r="B15" s="957"/>
      <c r="C15" s="510"/>
      <c r="D15" s="511" t="s">
        <v>549</v>
      </c>
      <c r="E15" s="7"/>
      <c r="F15" s="7"/>
      <c r="G15" s="7"/>
      <c r="H15" s="7"/>
      <c r="I15" s="7"/>
    </row>
    <row r="16" spans="1:10" x14ac:dyDescent="0.25">
      <c r="A16" s="964"/>
      <c r="B16" s="512"/>
      <c r="C16" s="510"/>
      <c r="D16" s="8"/>
      <c r="E16" s="7"/>
      <c r="F16" s="7"/>
      <c r="G16" s="7"/>
      <c r="H16" s="7"/>
      <c r="I16" s="7"/>
    </row>
    <row r="17" spans="1:48" ht="20.25" customHeight="1" x14ac:dyDescent="0.25">
      <c r="A17" s="964"/>
      <c r="B17" s="964" t="s">
        <v>750</v>
      </c>
      <c r="C17" s="510"/>
      <c r="D17" s="958" t="s">
        <v>636</v>
      </c>
      <c r="E17" s="7"/>
      <c r="F17" s="7"/>
      <c r="G17" s="7"/>
      <c r="H17" s="7"/>
      <c r="I17" s="7"/>
    </row>
    <row r="18" spans="1:48" ht="39" customHeight="1" x14ac:dyDescent="0.25">
      <c r="A18" s="964"/>
      <c r="B18" s="964"/>
      <c r="C18" s="510"/>
      <c r="D18" s="958"/>
      <c r="E18" s="7"/>
      <c r="F18" s="7"/>
      <c r="G18" s="7"/>
      <c r="H18" s="7"/>
      <c r="I18" s="7"/>
    </row>
    <row r="19" spans="1:48" x14ac:dyDescent="0.25">
      <c r="A19" s="964"/>
      <c r="B19" s="964"/>
      <c r="C19" s="510"/>
      <c r="D19" s="958"/>
      <c r="E19" s="7"/>
      <c r="F19" s="7"/>
      <c r="G19" s="7"/>
      <c r="H19" s="7"/>
      <c r="I19" s="7"/>
    </row>
    <row r="20" spans="1:48" x14ac:dyDescent="0.25">
      <c r="A20" s="512"/>
      <c r="B20" s="512"/>
      <c r="C20" s="510"/>
      <c r="D20" s="8"/>
      <c r="E20" s="7"/>
      <c r="F20" s="7"/>
      <c r="G20" s="7"/>
      <c r="H20" s="7"/>
      <c r="I20" s="7"/>
    </row>
    <row r="21" spans="1:48" ht="30" customHeight="1" x14ac:dyDescent="0.25">
      <c r="A21" s="965"/>
      <c r="B21" s="965" t="s">
        <v>751</v>
      </c>
      <c r="C21" s="510"/>
      <c r="D21" s="958" t="s">
        <v>637</v>
      </c>
      <c r="E21" s="7"/>
      <c r="F21" s="7"/>
      <c r="G21" s="7"/>
      <c r="H21" s="7"/>
      <c r="I21" s="7"/>
    </row>
    <row r="22" spans="1:48" ht="143.25" customHeight="1" x14ac:dyDescent="0.25">
      <c r="A22" s="965"/>
      <c r="B22" s="965"/>
      <c r="C22" s="510"/>
      <c r="D22" s="958"/>
      <c r="E22" s="7"/>
      <c r="F22" s="7"/>
      <c r="G22" s="7"/>
      <c r="H22" s="7"/>
      <c r="I22" s="7"/>
    </row>
    <row r="23" spans="1:48" x14ac:dyDescent="0.25">
      <c r="A23" s="965"/>
      <c r="B23" s="965"/>
      <c r="C23" s="510"/>
      <c r="D23" s="958"/>
      <c r="E23" s="7"/>
      <c r="F23" s="7"/>
      <c r="G23" s="7"/>
      <c r="H23" s="7"/>
      <c r="I23" s="7"/>
    </row>
    <row r="24" spans="1:48" x14ac:dyDescent="0.25">
      <c r="A24" s="512"/>
      <c r="B24" s="512"/>
      <c r="C24" s="510"/>
      <c r="D24" s="510"/>
      <c r="E24" s="7"/>
      <c r="F24" s="7"/>
      <c r="G24" s="7"/>
      <c r="H24" s="7"/>
      <c r="I24" s="7"/>
    </row>
    <row r="25" spans="1:48" ht="15" customHeight="1" x14ac:dyDescent="0.25">
      <c r="A25" s="958"/>
      <c r="B25" s="958" t="s">
        <v>373</v>
      </c>
      <c r="C25" s="510"/>
      <c r="D25" s="958" t="s">
        <v>638</v>
      </c>
      <c r="E25" s="7"/>
      <c r="F25" s="7"/>
      <c r="G25" s="7"/>
      <c r="H25" s="7"/>
      <c r="I25" s="7"/>
    </row>
    <row r="26" spans="1:48" x14ac:dyDescent="0.25">
      <c r="A26" s="958"/>
      <c r="B26" s="958"/>
      <c r="C26" s="510"/>
      <c r="D26" s="958"/>
      <c r="E26" s="7"/>
      <c r="F26" s="7"/>
      <c r="G26" s="7"/>
      <c r="H26" s="7"/>
      <c r="I26" s="7"/>
      <c r="AV26" s="285"/>
    </row>
    <row r="27" spans="1:48" x14ac:dyDescent="0.25">
      <c r="A27" s="958"/>
      <c r="B27" s="958"/>
      <c r="C27" s="510"/>
      <c r="D27" s="958"/>
      <c r="E27" s="7"/>
      <c r="F27" s="7"/>
      <c r="G27" s="7"/>
      <c r="H27" s="7"/>
      <c r="I27" s="7"/>
    </row>
    <row r="28" spans="1:48" x14ac:dyDescent="0.25">
      <c r="A28" s="958"/>
      <c r="B28" s="958"/>
      <c r="C28" s="510"/>
      <c r="D28" s="958"/>
      <c r="E28" s="7"/>
      <c r="F28" s="7"/>
      <c r="G28" s="7"/>
      <c r="H28" s="7"/>
      <c r="I28" s="7"/>
    </row>
    <row r="29" spans="1:48" x14ac:dyDescent="0.25">
      <c r="A29" s="958"/>
      <c r="B29" s="958"/>
      <c r="C29" s="510"/>
      <c r="D29" s="958"/>
      <c r="E29" s="7"/>
      <c r="F29" s="7"/>
      <c r="G29" s="7"/>
      <c r="H29" s="7"/>
      <c r="I29" s="7"/>
    </row>
    <row r="30" spans="1:48" x14ac:dyDescent="0.25">
      <c r="A30" s="958"/>
      <c r="B30" s="958"/>
      <c r="C30" s="510"/>
      <c r="D30" s="958"/>
      <c r="E30" s="7"/>
      <c r="F30" s="7"/>
      <c r="G30" s="7"/>
      <c r="H30" s="7"/>
      <c r="I30" s="7"/>
    </row>
    <row r="31" spans="1:48" ht="10.5" customHeight="1" x14ac:dyDescent="0.25">
      <c r="A31" s="511"/>
      <c r="B31" s="511"/>
      <c r="C31" s="510"/>
      <c r="D31" s="513"/>
      <c r="E31" s="7"/>
      <c r="F31" s="7"/>
      <c r="G31" s="7"/>
      <c r="H31" s="7"/>
      <c r="I31" s="7"/>
    </row>
    <row r="32" spans="1:48" ht="30" x14ac:dyDescent="0.25">
      <c r="A32" s="512"/>
      <c r="B32" s="512" t="s">
        <v>404</v>
      </c>
      <c r="C32" s="510"/>
      <c r="D32" s="513" t="s">
        <v>375</v>
      </c>
      <c r="E32" s="7"/>
      <c r="F32" s="7"/>
      <c r="G32" s="7"/>
      <c r="H32" s="7"/>
      <c r="I32" s="7"/>
    </row>
    <row r="33" spans="1:9" ht="34.5" customHeight="1" x14ac:dyDescent="0.25">
      <c r="A33" s="512"/>
      <c r="B33" s="512"/>
      <c r="C33" s="510"/>
      <c r="D33" s="8"/>
      <c r="E33" s="7"/>
      <c r="F33" s="7"/>
      <c r="G33" s="7"/>
      <c r="H33" s="7"/>
      <c r="I33" s="7"/>
    </row>
    <row r="34" spans="1:9" ht="51.75" customHeight="1" x14ac:dyDescent="0.25">
      <c r="A34" s="512"/>
      <c r="B34" s="512" t="s">
        <v>405</v>
      </c>
      <c r="C34" s="510"/>
      <c r="D34" s="513" t="s">
        <v>495</v>
      </c>
      <c r="E34" s="7"/>
      <c r="F34" s="7"/>
      <c r="G34" s="7"/>
      <c r="H34" s="7"/>
      <c r="I34" s="7"/>
    </row>
    <row r="35" spans="1:9" ht="20.25" customHeight="1" x14ac:dyDescent="0.25">
      <c r="A35" s="512"/>
      <c r="B35" s="512"/>
      <c r="C35" s="510"/>
      <c r="D35" s="512"/>
      <c r="E35" s="7"/>
      <c r="F35" s="7"/>
      <c r="G35" s="7"/>
      <c r="H35" s="7"/>
      <c r="I35" s="7"/>
    </row>
    <row r="36" spans="1:9" ht="75" customHeight="1" x14ac:dyDescent="0.25">
      <c r="A36" s="957"/>
      <c r="B36" s="957" t="s">
        <v>406</v>
      </c>
      <c r="C36" s="510"/>
      <c r="D36" s="958" t="s">
        <v>550</v>
      </c>
      <c r="E36" s="7"/>
      <c r="F36" s="7"/>
      <c r="G36" s="7"/>
      <c r="H36" s="7"/>
      <c r="I36" s="7"/>
    </row>
    <row r="37" spans="1:9" x14ac:dyDescent="0.25">
      <c r="A37" s="957"/>
      <c r="B37" s="957"/>
      <c r="C37" s="510"/>
      <c r="D37" s="958"/>
      <c r="E37" s="7"/>
      <c r="F37" s="7"/>
      <c r="G37" s="7"/>
      <c r="H37" s="7"/>
      <c r="I37" s="7"/>
    </row>
    <row r="38" spans="1:9" x14ac:dyDescent="0.25">
      <c r="A38" s="512"/>
      <c r="B38" s="512"/>
      <c r="C38" s="510"/>
      <c r="D38" s="512"/>
      <c r="E38" s="7"/>
      <c r="F38" s="7"/>
      <c r="G38" s="7"/>
      <c r="H38" s="7"/>
      <c r="I38" s="7"/>
    </row>
    <row r="39" spans="1:9" ht="15" customHeight="1" x14ac:dyDescent="0.25">
      <c r="A39" s="957"/>
      <c r="B39" s="957" t="s">
        <v>407</v>
      </c>
      <c r="C39" s="510"/>
      <c r="D39" s="958" t="s">
        <v>552</v>
      </c>
      <c r="E39" s="7"/>
      <c r="F39" s="7"/>
      <c r="G39" s="7"/>
      <c r="H39" s="7"/>
      <c r="I39" s="7"/>
    </row>
    <row r="40" spans="1:9" x14ac:dyDescent="0.25">
      <c r="A40" s="957"/>
      <c r="B40" s="957"/>
      <c r="C40" s="510"/>
      <c r="D40" s="958"/>
      <c r="E40" s="7"/>
      <c r="F40" s="7"/>
      <c r="G40" s="7"/>
      <c r="H40" s="7"/>
      <c r="I40" s="7"/>
    </row>
    <row r="41" spans="1:9" x14ac:dyDescent="0.25">
      <c r="A41" s="957"/>
      <c r="B41" s="957"/>
      <c r="C41" s="510"/>
      <c r="D41" s="958"/>
      <c r="E41" s="7"/>
      <c r="F41" s="7"/>
      <c r="G41" s="7"/>
      <c r="H41" s="7"/>
      <c r="I41" s="7"/>
    </row>
    <row r="42" spans="1:9" x14ac:dyDescent="0.25">
      <c r="A42" s="957"/>
      <c r="B42" s="957"/>
      <c r="C42" s="510"/>
      <c r="D42" s="958"/>
      <c r="E42" s="7"/>
      <c r="F42" s="7"/>
      <c r="G42" s="7"/>
      <c r="H42" s="7"/>
      <c r="I42" s="7"/>
    </row>
    <row r="43" spans="1:9" x14ac:dyDescent="0.25">
      <c r="A43" s="957"/>
      <c r="B43" s="957"/>
      <c r="C43" s="510"/>
      <c r="D43" s="958"/>
      <c r="E43" s="7"/>
      <c r="F43" s="7"/>
      <c r="G43" s="7"/>
      <c r="H43" s="7"/>
      <c r="I43" s="7"/>
    </row>
    <row r="44" spans="1:9" x14ac:dyDescent="0.25">
      <c r="A44" s="957"/>
      <c r="B44" s="957"/>
      <c r="C44" s="510"/>
      <c r="D44" s="958"/>
      <c r="E44" s="7"/>
      <c r="F44" s="7"/>
      <c r="G44" s="7"/>
      <c r="H44" s="7"/>
      <c r="I44" s="7"/>
    </row>
    <row r="45" spans="1:9" x14ac:dyDescent="0.25">
      <c r="A45" s="957"/>
      <c r="B45" s="957"/>
      <c r="C45" s="510"/>
      <c r="D45" s="958"/>
      <c r="E45" s="7"/>
      <c r="F45" s="7"/>
      <c r="G45" s="7"/>
      <c r="H45" s="7"/>
      <c r="I45" s="7"/>
    </row>
    <row r="46" spans="1:9" x14ac:dyDescent="0.25">
      <c r="A46" s="957"/>
      <c r="B46" s="957"/>
      <c r="C46" s="510"/>
      <c r="D46" s="958"/>
      <c r="E46" s="7"/>
      <c r="F46" s="7"/>
      <c r="G46" s="7"/>
      <c r="H46" s="7"/>
      <c r="I46" s="7"/>
    </row>
    <row r="47" spans="1:9" x14ac:dyDescent="0.25">
      <c r="A47" s="957"/>
      <c r="B47" s="957"/>
      <c r="C47" s="510"/>
      <c r="D47" s="958"/>
      <c r="E47" s="7"/>
      <c r="F47" s="7"/>
      <c r="G47" s="7"/>
      <c r="H47" s="7"/>
      <c r="I47" s="7"/>
    </row>
    <row r="48" spans="1:9" x14ac:dyDescent="0.25">
      <c r="A48" s="957"/>
      <c r="B48" s="957"/>
      <c r="C48" s="510"/>
      <c r="D48" s="958"/>
      <c r="E48" s="7"/>
      <c r="F48" s="7"/>
      <c r="G48" s="7"/>
      <c r="H48" s="7"/>
      <c r="I48" s="7"/>
    </row>
    <row r="49" spans="1:9" ht="37.5" customHeight="1" x14ac:dyDescent="0.25">
      <c r="A49" s="957"/>
      <c r="B49" s="957"/>
      <c r="C49" s="510"/>
      <c r="D49" s="958"/>
      <c r="E49" s="7"/>
      <c r="F49" s="7"/>
      <c r="G49" s="7"/>
      <c r="H49" s="7"/>
      <c r="I49" s="7"/>
    </row>
    <row r="50" spans="1:9" ht="37.5" customHeight="1" x14ac:dyDescent="0.25">
      <c r="A50" s="957"/>
      <c r="B50" s="957"/>
      <c r="C50" s="510"/>
      <c r="D50" s="958"/>
      <c r="E50" s="7"/>
      <c r="F50" s="7"/>
      <c r="G50" s="7"/>
      <c r="H50" s="7"/>
      <c r="I50" s="7"/>
    </row>
    <row r="51" spans="1:9" ht="37.5" customHeight="1" x14ac:dyDescent="0.25">
      <c r="A51" s="957"/>
      <c r="B51" s="957"/>
      <c r="C51" s="510"/>
      <c r="D51" s="958"/>
      <c r="E51" s="7"/>
      <c r="F51" s="7"/>
      <c r="G51" s="7"/>
      <c r="H51" s="7"/>
      <c r="I51" s="7"/>
    </row>
    <row r="52" spans="1:9" ht="37.5" customHeight="1" x14ac:dyDescent="0.25">
      <c r="A52" s="957"/>
      <c r="B52" s="957"/>
      <c r="C52" s="510"/>
      <c r="D52" s="958"/>
      <c r="E52" s="7"/>
      <c r="F52" s="7"/>
      <c r="G52" s="7"/>
      <c r="H52" s="7"/>
      <c r="I52" s="7"/>
    </row>
    <row r="53" spans="1:9" x14ac:dyDescent="0.25">
      <c r="A53" s="957"/>
      <c r="B53" s="957"/>
      <c r="C53" s="510"/>
      <c r="D53" s="958"/>
      <c r="E53" s="7"/>
      <c r="F53" s="7"/>
      <c r="G53" s="7"/>
      <c r="H53" s="7"/>
      <c r="I53" s="7"/>
    </row>
    <row r="54" spans="1:9" ht="11.25" customHeight="1" x14ac:dyDescent="0.25">
      <c r="A54" s="957"/>
      <c r="B54" s="957"/>
      <c r="C54" s="510"/>
      <c r="D54" s="958"/>
      <c r="E54" s="7"/>
      <c r="F54" s="7"/>
      <c r="G54" s="7"/>
      <c r="H54" s="7"/>
      <c r="I54" s="7"/>
    </row>
    <row r="55" spans="1:9" ht="12.75" customHeight="1" x14ac:dyDescent="0.25">
      <c r="A55" s="512"/>
      <c r="B55" s="512"/>
      <c r="C55" s="510"/>
      <c r="D55" s="512"/>
      <c r="E55" s="7"/>
      <c r="F55" s="7"/>
      <c r="G55" s="7"/>
      <c r="H55" s="7"/>
      <c r="I55" s="7"/>
    </row>
    <row r="56" spans="1:9" ht="30" x14ac:dyDescent="0.25">
      <c r="A56" s="512"/>
      <c r="B56" s="512" t="s">
        <v>408</v>
      </c>
      <c r="C56" s="510"/>
      <c r="D56" s="513" t="s">
        <v>553</v>
      </c>
      <c r="E56" s="7"/>
      <c r="F56" s="7"/>
      <c r="G56" s="7"/>
      <c r="H56" s="7"/>
      <c r="I56" s="7"/>
    </row>
    <row r="57" spans="1:9" x14ac:dyDescent="0.25">
      <c r="A57" s="512"/>
      <c r="B57" s="512"/>
      <c r="C57" s="510"/>
      <c r="D57" s="512"/>
      <c r="E57" s="7"/>
      <c r="F57" s="7"/>
      <c r="G57" s="7"/>
      <c r="H57" s="7"/>
      <c r="I57" s="7"/>
    </row>
    <row r="58" spans="1:9" ht="30" x14ac:dyDescent="0.25">
      <c r="A58" s="512"/>
      <c r="B58" s="512" t="s">
        <v>539</v>
      </c>
      <c r="C58" s="510"/>
      <c r="D58" s="513" t="s">
        <v>554</v>
      </c>
      <c r="E58" s="7"/>
      <c r="F58" s="7"/>
      <c r="G58" s="7"/>
      <c r="H58" s="7"/>
      <c r="I58" s="7"/>
    </row>
    <row r="59" spans="1:9" x14ac:dyDescent="0.25">
      <c r="A59" s="512"/>
      <c r="B59" s="512"/>
      <c r="C59" s="510"/>
      <c r="D59" s="512"/>
      <c r="E59" s="7"/>
      <c r="F59" s="7"/>
      <c r="G59" s="7"/>
      <c r="H59" s="7"/>
      <c r="I59" s="7"/>
    </row>
    <row r="60" spans="1:9" ht="30.75" customHeight="1" x14ac:dyDescent="0.25">
      <c r="A60" s="510"/>
      <c r="B60" s="510" t="s">
        <v>540</v>
      </c>
      <c r="C60" s="510"/>
      <c r="D60" s="513" t="s">
        <v>555</v>
      </c>
      <c r="E60" s="7"/>
      <c r="F60" s="7"/>
      <c r="G60" s="7"/>
      <c r="H60" s="7"/>
      <c r="I60" s="7"/>
    </row>
    <row r="61" spans="1:9" x14ac:dyDescent="0.25">
      <c r="A61" s="510"/>
      <c r="B61" s="510"/>
      <c r="C61" s="510"/>
      <c r="D61" s="512"/>
      <c r="E61" s="7"/>
      <c r="F61" s="7"/>
      <c r="G61" s="7"/>
      <c r="H61" s="7"/>
      <c r="I61" s="7"/>
    </row>
    <row r="62" spans="1:9" ht="18.75" customHeight="1" x14ac:dyDescent="0.25">
      <c r="A62" s="957"/>
      <c r="B62" s="957" t="s">
        <v>551</v>
      </c>
      <c r="C62" s="510"/>
      <c r="D62" s="958" t="s">
        <v>556</v>
      </c>
      <c r="E62" s="7"/>
      <c r="F62" s="7"/>
      <c r="G62" s="7"/>
      <c r="H62" s="7"/>
      <c r="I62" s="7"/>
    </row>
    <row r="63" spans="1:9" ht="36" customHeight="1" x14ac:dyDescent="0.25">
      <c r="A63" s="957"/>
      <c r="B63" s="957"/>
      <c r="C63" s="510"/>
      <c r="D63" s="958"/>
      <c r="E63" s="7"/>
      <c r="F63" s="7"/>
      <c r="G63" s="7"/>
      <c r="H63" s="7"/>
      <c r="I63" s="7"/>
    </row>
    <row r="64" spans="1:9" ht="18.75" customHeight="1" x14ac:dyDescent="0.25">
      <c r="A64" s="12"/>
      <c r="B64" s="12"/>
      <c r="C64" s="510"/>
      <c r="D64" s="512"/>
      <c r="E64" s="7"/>
      <c r="F64" s="7"/>
      <c r="G64" s="7"/>
      <c r="H64" s="7"/>
      <c r="I64" s="7"/>
    </row>
    <row r="65" spans="1:9" x14ac:dyDescent="0.25">
      <c r="A65" s="957"/>
      <c r="B65" s="957" t="s">
        <v>752</v>
      </c>
      <c r="C65" s="510"/>
      <c r="D65" s="958" t="s">
        <v>557</v>
      </c>
      <c r="E65" s="7"/>
      <c r="F65" s="7"/>
      <c r="G65" s="7"/>
      <c r="H65" s="7"/>
      <c r="I65" s="7"/>
    </row>
    <row r="66" spans="1:9" x14ac:dyDescent="0.25">
      <c r="A66" s="957"/>
      <c r="B66" s="957"/>
      <c r="C66" s="510"/>
      <c r="D66" s="958"/>
      <c r="E66" s="7"/>
      <c r="F66" s="7"/>
      <c r="G66" s="7"/>
      <c r="H66" s="7"/>
      <c r="I66" s="7"/>
    </row>
    <row r="67" spans="1:9" x14ac:dyDescent="0.25">
      <c r="A67" s="957"/>
      <c r="B67" s="957"/>
      <c r="C67" s="510"/>
      <c r="D67" s="958"/>
      <c r="E67" s="7"/>
      <c r="F67" s="7"/>
      <c r="G67" s="7"/>
      <c r="H67" s="7"/>
      <c r="I67" s="7"/>
    </row>
    <row r="68" spans="1:9" x14ac:dyDescent="0.25">
      <c r="A68" s="5"/>
      <c r="B68" s="5"/>
      <c r="C68" s="510"/>
      <c r="D68" s="511"/>
      <c r="E68" s="7"/>
      <c r="F68" s="7"/>
      <c r="G68" s="7"/>
      <c r="H68" s="7"/>
      <c r="I68" s="7"/>
    </row>
    <row r="69" spans="1:9" x14ac:dyDescent="0.25">
      <c r="A69" s="5"/>
      <c r="B69" s="5"/>
      <c r="C69" s="510"/>
      <c r="D69" s="511"/>
      <c r="E69" s="7"/>
      <c r="F69" s="7"/>
      <c r="G69" s="7"/>
      <c r="H69" s="7"/>
      <c r="I69" s="7"/>
    </row>
    <row r="70" spans="1:9" x14ac:dyDescent="0.25">
      <c r="A70" s="5"/>
      <c r="B70" s="5"/>
      <c r="C70" s="510"/>
      <c r="D70" s="511"/>
      <c r="E70" s="7"/>
      <c r="F70" s="7"/>
      <c r="G70" s="7"/>
      <c r="H70" s="7"/>
      <c r="I70" s="7"/>
    </row>
    <row r="71" spans="1:9" x14ac:dyDescent="0.25">
      <c r="A71" s="5"/>
      <c r="B71" s="5"/>
      <c r="C71" s="510"/>
      <c r="D71" s="511"/>
      <c r="E71" s="7"/>
      <c r="F71" s="7"/>
      <c r="G71" s="7"/>
      <c r="H71" s="7"/>
      <c r="I71" s="7"/>
    </row>
    <row r="72" spans="1:9" x14ac:dyDescent="0.25">
      <c r="A72" s="5"/>
      <c r="B72" s="510" t="s">
        <v>902</v>
      </c>
      <c r="C72" s="510"/>
      <c r="D72" s="956" t="s">
        <v>903</v>
      </c>
      <c r="E72" s="7"/>
      <c r="F72" s="7"/>
      <c r="G72" s="7"/>
      <c r="H72" s="7"/>
      <c r="I72" s="7"/>
    </row>
    <row r="73" spans="1:9" x14ac:dyDescent="0.25">
      <c r="A73" s="5"/>
      <c r="B73" s="5"/>
      <c r="C73" s="510"/>
      <c r="D73" s="956"/>
      <c r="E73" s="7"/>
      <c r="F73" s="7"/>
      <c r="G73" s="7"/>
      <c r="H73" s="7"/>
      <c r="I73" s="7"/>
    </row>
    <row r="74" spans="1:9" x14ac:dyDescent="0.25">
      <c r="A74" s="5"/>
      <c r="B74" s="5"/>
      <c r="C74" s="510"/>
      <c r="D74" s="956"/>
      <c r="E74" s="7"/>
      <c r="F74" s="7"/>
      <c r="G74" s="7"/>
      <c r="H74" s="7"/>
      <c r="I74" s="7"/>
    </row>
    <row r="75" spans="1:9" x14ac:dyDescent="0.25">
      <c r="A75" s="5"/>
      <c r="B75" s="5"/>
      <c r="C75" s="510"/>
      <c r="D75" s="956"/>
      <c r="E75" s="7"/>
      <c r="F75" s="7"/>
      <c r="G75" s="7"/>
      <c r="H75" s="7"/>
      <c r="I75" s="7"/>
    </row>
    <row r="76" spans="1:9" x14ac:dyDescent="0.25">
      <c r="A76" s="5"/>
      <c r="B76" s="5"/>
      <c r="C76" s="510"/>
      <c r="D76" s="956"/>
      <c r="E76" s="7"/>
      <c r="F76" s="7"/>
      <c r="G76" s="7"/>
      <c r="H76" s="7"/>
      <c r="I76" s="7"/>
    </row>
    <row r="77" spans="1:9" x14ac:dyDescent="0.25">
      <c r="A77" s="5"/>
      <c r="B77" s="5"/>
      <c r="C77" s="510"/>
      <c r="D77" s="956"/>
      <c r="E77" s="7"/>
      <c r="F77" s="7"/>
      <c r="G77" s="7"/>
      <c r="H77" s="7"/>
      <c r="I77" s="7"/>
    </row>
    <row r="78" spans="1:9" x14ac:dyDescent="0.25">
      <c r="A78" s="5"/>
      <c r="B78" s="5"/>
      <c r="C78" s="510"/>
      <c r="D78" s="956"/>
      <c r="E78" s="7"/>
      <c r="F78" s="7"/>
      <c r="G78" s="7"/>
      <c r="H78" s="7"/>
      <c r="I78" s="7"/>
    </row>
    <row r="79" spans="1:9" x14ac:dyDescent="0.25">
      <c r="A79" s="5"/>
      <c r="B79" s="5"/>
      <c r="C79" s="510"/>
      <c r="D79" s="956"/>
      <c r="E79" s="7"/>
      <c r="F79" s="7"/>
      <c r="G79" s="7"/>
      <c r="H79" s="7"/>
      <c r="I79" s="7"/>
    </row>
    <row r="80" spans="1:9" x14ac:dyDescent="0.25">
      <c r="A80" s="5"/>
      <c r="B80" s="5"/>
      <c r="C80" s="510"/>
      <c r="D80" s="511"/>
      <c r="E80" s="7"/>
      <c r="F80" s="7"/>
      <c r="G80" s="7"/>
      <c r="H80" s="7"/>
      <c r="I80" s="7"/>
    </row>
    <row r="81" spans="1:9" x14ac:dyDescent="0.25">
      <c r="A81" s="5"/>
      <c r="B81" s="5"/>
      <c r="C81" s="510"/>
      <c r="D81" s="511"/>
      <c r="E81" s="7"/>
      <c r="F81" s="7"/>
      <c r="G81" s="7"/>
      <c r="H81" s="7"/>
      <c r="I81" s="7"/>
    </row>
    <row r="82" spans="1:9" x14ac:dyDescent="0.25">
      <c r="A82" s="5"/>
      <c r="B82" s="5"/>
      <c r="C82" s="510"/>
      <c r="D82" s="511"/>
      <c r="E82" s="7"/>
      <c r="F82" s="7"/>
      <c r="G82" s="7"/>
      <c r="H82" s="7"/>
      <c r="I82" s="7"/>
    </row>
    <row r="83" spans="1:9" x14ac:dyDescent="0.25">
      <c r="A83" s="5"/>
      <c r="B83" s="5"/>
      <c r="C83" s="510"/>
      <c r="D83" s="511"/>
      <c r="E83" s="7"/>
      <c r="F83" s="7"/>
      <c r="G83" s="7"/>
      <c r="H83" s="7"/>
      <c r="I83" s="7"/>
    </row>
    <row r="84" spans="1:9" x14ac:dyDescent="0.25">
      <c r="A84" s="5"/>
      <c r="B84" s="5"/>
      <c r="C84" s="510"/>
      <c r="D84" s="511"/>
      <c r="E84" s="7"/>
      <c r="F84" s="7"/>
      <c r="G84" s="7"/>
      <c r="H84" s="7"/>
      <c r="I84" s="7"/>
    </row>
    <row r="85" spans="1:9" x14ac:dyDescent="0.25">
      <c r="A85" s="5"/>
      <c r="B85" s="5"/>
      <c r="C85" s="510"/>
      <c r="D85" s="511"/>
      <c r="E85" s="7"/>
      <c r="F85" s="7"/>
      <c r="G85" s="7"/>
      <c r="H85" s="7"/>
      <c r="I85" s="7"/>
    </row>
    <row r="86" spans="1:9" x14ac:dyDescent="0.25">
      <c r="A86" s="5"/>
      <c r="B86" s="5"/>
      <c r="C86" s="510"/>
      <c r="D86" s="511"/>
      <c r="E86" s="7"/>
      <c r="F86" s="7"/>
      <c r="G86" s="7"/>
      <c r="H86" s="7"/>
      <c r="I86" s="7"/>
    </row>
    <row r="87" spans="1:9" x14ac:dyDescent="0.25">
      <c r="A87" s="5"/>
      <c r="B87" s="5"/>
      <c r="C87" s="510"/>
      <c r="D87" s="511"/>
      <c r="E87" s="7"/>
      <c r="F87" s="7"/>
      <c r="G87" s="7"/>
      <c r="H87" s="7"/>
      <c r="I87" s="7"/>
    </row>
    <row r="88" spans="1:9" x14ac:dyDescent="0.25">
      <c r="A88" s="5"/>
      <c r="B88" s="5"/>
      <c r="C88" s="510"/>
      <c r="D88" s="511"/>
      <c r="E88" s="7"/>
      <c r="F88" s="7"/>
      <c r="G88" s="7"/>
      <c r="H88" s="7"/>
      <c r="I88" s="7"/>
    </row>
    <row r="89" spans="1:9" x14ac:dyDescent="0.25">
      <c r="A89" s="5"/>
      <c r="B89" s="510" t="s">
        <v>1220</v>
      </c>
      <c r="C89" s="510"/>
      <c r="D89" s="956" t="s">
        <v>1283</v>
      </c>
      <c r="E89" s="7"/>
      <c r="F89" s="7"/>
      <c r="G89" s="7"/>
      <c r="H89" s="7"/>
      <c r="I89" s="7"/>
    </row>
    <row r="90" spans="1:9" x14ac:dyDescent="0.25">
      <c r="A90" s="5"/>
      <c r="B90" s="5"/>
      <c r="C90" s="510"/>
      <c r="D90" s="956"/>
      <c r="E90" s="7"/>
      <c r="F90" s="7"/>
      <c r="G90" s="7"/>
      <c r="H90" s="7"/>
      <c r="I90" s="7"/>
    </row>
    <row r="91" spans="1:9" x14ac:dyDescent="0.25">
      <c r="A91" s="5"/>
      <c r="B91" s="5"/>
      <c r="C91" s="510"/>
      <c r="D91" s="956"/>
      <c r="E91" s="7"/>
      <c r="F91" s="7"/>
      <c r="G91" s="7"/>
      <c r="H91" s="7"/>
      <c r="I91" s="7"/>
    </row>
    <row r="92" spans="1:9" x14ac:dyDescent="0.25">
      <c r="A92" s="5"/>
      <c r="B92" s="5"/>
      <c r="C92" s="510"/>
      <c r="D92" s="956"/>
      <c r="E92" s="7"/>
      <c r="F92" s="7"/>
      <c r="G92" s="7"/>
      <c r="H92" s="7"/>
      <c r="I92" s="7"/>
    </row>
    <row r="93" spans="1:9" x14ac:dyDescent="0.25">
      <c r="A93" s="5"/>
      <c r="B93" s="5"/>
      <c r="C93" s="510"/>
      <c r="D93" s="956"/>
      <c r="E93" s="7"/>
      <c r="F93" s="7"/>
      <c r="G93" s="7"/>
      <c r="H93" s="7"/>
      <c r="I93" s="7"/>
    </row>
    <row r="94" spans="1:9" x14ac:dyDescent="0.25">
      <c r="A94" s="5"/>
      <c r="B94" s="5"/>
      <c r="C94" s="510"/>
      <c r="D94" s="956"/>
      <c r="E94" s="7"/>
      <c r="F94" s="7"/>
      <c r="G94" s="7"/>
      <c r="H94" s="7"/>
      <c r="I94" s="7"/>
    </row>
    <row r="95" spans="1:9" x14ac:dyDescent="0.25">
      <c r="A95" s="5"/>
      <c r="B95" s="5"/>
      <c r="C95" s="510"/>
      <c r="D95" s="956"/>
      <c r="E95" s="7"/>
      <c r="F95" s="7"/>
      <c r="G95" s="7"/>
      <c r="H95" s="7"/>
      <c r="I95" s="7"/>
    </row>
    <row r="96" spans="1:9" x14ac:dyDescent="0.25">
      <c r="A96" s="5"/>
      <c r="B96" s="5"/>
      <c r="C96" s="510"/>
      <c r="D96" s="511"/>
      <c r="E96" s="7"/>
      <c r="F96" s="7"/>
      <c r="G96" s="7"/>
      <c r="H96" s="7"/>
      <c r="I96" s="7"/>
    </row>
    <row r="97" spans="1:9" x14ac:dyDescent="0.25">
      <c r="A97" s="5"/>
      <c r="B97" s="5"/>
      <c r="C97" s="510"/>
      <c r="D97" s="511"/>
      <c r="E97" s="7"/>
      <c r="F97" s="7"/>
      <c r="G97" s="7"/>
      <c r="H97" s="7"/>
      <c r="I97" s="7"/>
    </row>
    <row r="98" spans="1:9" ht="34.5" customHeight="1" x14ac:dyDescent="0.25">
      <c r="A98" s="510"/>
      <c r="B98" s="510"/>
      <c r="C98" s="510"/>
      <c r="D98" s="8"/>
      <c r="E98" s="7"/>
      <c r="F98" s="7"/>
      <c r="G98" s="7"/>
      <c r="H98" s="7"/>
      <c r="I98" s="7"/>
    </row>
    <row r="101" spans="1:9" x14ac:dyDescent="0.25">
      <c r="D101" s="287"/>
    </row>
    <row r="102" spans="1:9" x14ac:dyDescent="0.25">
      <c r="A102" s="288"/>
      <c r="B102" s="288"/>
      <c r="C102" s="288"/>
      <c r="D102" s="288"/>
    </row>
    <row r="103" spans="1:9" x14ac:dyDescent="0.25">
      <c r="A103" s="288"/>
      <c r="B103" s="288"/>
      <c r="C103" s="288"/>
      <c r="D103" s="288"/>
    </row>
    <row r="104" spans="1:9" x14ac:dyDescent="0.25">
      <c r="D104" s="287"/>
    </row>
    <row r="105" spans="1:9" x14ac:dyDescent="0.25">
      <c r="A105" s="284"/>
      <c r="B105" s="284"/>
      <c r="C105" s="284"/>
      <c r="D105" s="284"/>
    </row>
    <row r="106" spans="1:9" ht="14.25" customHeight="1" x14ac:dyDescent="0.25"/>
    <row r="107" spans="1:9" ht="14.25" customHeight="1" x14ac:dyDescent="0.25"/>
    <row r="111" spans="1:9" x14ac:dyDescent="0.25">
      <c r="A111" s="284"/>
      <c r="B111" s="284"/>
      <c r="C111" s="284"/>
      <c r="D111" s="284"/>
    </row>
  </sheetData>
  <sheetProtection algorithmName="SHA-512" hashValue="M28ftlpSWW4LZWjfdJoRkJr/7mHZQ2/HReXZu5z7opTUcar3nF9H30/Hs+G4YQm2kh70n/Wr0Mkxv4e5EUL70g==" saltValue="b6elAIAlky+AiTjADEaYBw==" spinCount="100000" sheet="1" objects="1" scenarios="1"/>
  <mergeCells count="29">
    <mergeCell ref="B2:D2"/>
    <mergeCell ref="A36:A37"/>
    <mergeCell ref="A6:J6"/>
    <mergeCell ref="E8:J8"/>
    <mergeCell ref="A10:A16"/>
    <mergeCell ref="A17:A19"/>
    <mergeCell ref="D17:D19"/>
    <mergeCell ref="D21:D23"/>
    <mergeCell ref="A21:A23"/>
    <mergeCell ref="D36:D37"/>
    <mergeCell ref="D25:D30"/>
    <mergeCell ref="A25:A30"/>
    <mergeCell ref="B17:B19"/>
    <mergeCell ref="B21:B23"/>
    <mergeCell ref="B25:B30"/>
    <mergeCell ref="D89:D95"/>
    <mergeCell ref="B14:B15"/>
    <mergeCell ref="D11:D12"/>
    <mergeCell ref="A65:A67"/>
    <mergeCell ref="D65:D67"/>
    <mergeCell ref="B39:B54"/>
    <mergeCell ref="B62:B63"/>
    <mergeCell ref="B65:B67"/>
    <mergeCell ref="B36:B37"/>
    <mergeCell ref="A39:A54"/>
    <mergeCell ref="D39:D54"/>
    <mergeCell ref="A62:A63"/>
    <mergeCell ref="D62:D63"/>
    <mergeCell ref="D72:D79"/>
  </mergeCells>
  <pageMargins left="0.7" right="0.7" top="0.75" bottom="0.75" header="0.3" footer="0.3"/>
  <pageSetup scale="92" fitToHeight="0" orientation="portrait" r:id="rId1"/>
  <rowBreaks count="2" manualBreakCount="2">
    <brk id="30" max="9" man="1"/>
    <brk id="60"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R502"/>
  <sheetViews>
    <sheetView showGridLines="0" view="pageBreakPreview" zoomScaleNormal="100" zoomScaleSheetLayoutView="100" workbookViewId="0"/>
  </sheetViews>
  <sheetFormatPr defaultColWidth="9.140625" defaultRowHeight="15.75" x14ac:dyDescent="0.25"/>
  <cols>
    <col min="1" max="1" width="2.28515625" style="61" customWidth="1"/>
    <col min="2" max="2" width="8.85546875" style="93" customWidth="1"/>
    <col min="3" max="3" width="71" style="160" customWidth="1"/>
    <col min="4" max="4" width="1.140625" style="160" customWidth="1"/>
    <col min="5" max="5" width="23.7109375" style="96" customWidth="1"/>
    <col min="6" max="6" width="1.140625" style="96" customWidth="1"/>
    <col min="7" max="7" width="23.7109375" style="96" customWidth="1"/>
    <col min="8" max="8" width="1.28515625" style="96" customWidth="1"/>
    <col min="9" max="9" width="23.7109375" style="93" customWidth="1"/>
    <col min="10" max="10" width="1.140625" style="93" customWidth="1"/>
    <col min="11" max="11" width="23.7109375" style="93" customWidth="1"/>
    <col min="12" max="12" width="4.5703125" style="93" customWidth="1"/>
    <col min="13" max="13" width="2.28515625" style="61" customWidth="1"/>
    <col min="14" max="14" width="3.42578125" style="93" customWidth="1"/>
    <col min="15" max="15" width="7.5703125" style="93" customWidth="1"/>
    <col min="16" max="16" width="30.7109375" style="590" customWidth="1"/>
    <col min="17" max="29" width="9.140625" style="93" customWidth="1"/>
    <col min="30" max="30" width="0.140625" style="93" customWidth="1"/>
    <col min="31" max="42" width="9.140625" style="93" customWidth="1"/>
    <col min="43" max="43" width="0.28515625" style="93" customWidth="1"/>
    <col min="44" max="44" width="9.140625" style="94" customWidth="1"/>
    <col min="45" max="16384" width="9.140625" style="93"/>
  </cols>
  <sheetData>
    <row r="1" spans="1:44" x14ac:dyDescent="0.25">
      <c r="C1" s="64"/>
      <c r="D1" s="64"/>
      <c r="E1" s="64"/>
      <c r="F1" s="64"/>
      <c r="G1" s="64"/>
      <c r="H1" s="64"/>
      <c r="I1" s="64"/>
      <c r="J1" s="64"/>
      <c r="K1" s="335"/>
      <c r="L1" s="61"/>
    </row>
    <row r="2" spans="1:44" ht="18.75" x14ac:dyDescent="0.25">
      <c r="B2" s="95" t="str">
        <f>Instructions!B1</f>
        <v>Form RBSF-MC</v>
      </c>
      <c r="C2" s="96"/>
      <c r="D2" s="96"/>
      <c r="I2" s="61"/>
      <c r="J2" s="61"/>
      <c r="K2" s="61"/>
      <c r="L2" s="61"/>
    </row>
    <row r="3" spans="1:44" ht="13.5" customHeight="1" x14ac:dyDescent="0.25">
      <c r="B3" s="61"/>
      <c r="C3" s="96"/>
      <c r="D3" s="96"/>
      <c r="I3" s="61"/>
      <c r="J3" s="61"/>
      <c r="K3" s="61"/>
      <c r="L3" s="61"/>
    </row>
    <row r="4" spans="1:44" ht="18.75" x14ac:dyDescent="0.25">
      <c r="A4" s="93"/>
      <c r="B4" s="740" t="s">
        <v>15</v>
      </c>
      <c r="C4" s="740"/>
      <c r="D4" s="740"/>
      <c r="E4" s="740"/>
      <c r="F4" s="740"/>
      <c r="G4" s="740"/>
      <c r="H4" s="740"/>
      <c r="I4" s="740"/>
      <c r="J4" s="97"/>
      <c r="K4" s="97"/>
      <c r="L4" s="97"/>
    </row>
    <row r="5" spans="1:44" ht="34.5" customHeight="1" x14ac:dyDescent="0.25">
      <c r="B5" s="754" t="s">
        <v>748</v>
      </c>
      <c r="C5" s="754"/>
      <c r="D5" s="754"/>
      <c r="E5" s="754"/>
      <c r="F5" s="754"/>
      <c r="G5" s="754"/>
      <c r="H5" s="754"/>
      <c r="I5" s="754"/>
      <c r="J5" s="98"/>
      <c r="K5" s="98"/>
      <c r="L5" s="61"/>
      <c r="P5" s="591"/>
    </row>
    <row r="6" spans="1:44" x14ac:dyDescent="0.25">
      <c r="B6" s="99"/>
      <c r="C6" s="99"/>
      <c r="D6" s="99"/>
      <c r="E6" s="99"/>
      <c r="F6" s="99"/>
      <c r="G6" s="99"/>
      <c r="H6" s="99"/>
      <c r="I6" s="99"/>
      <c r="J6" s="99"/>
      <c r="K6" s="99"/>
      <c r="L6" s="61"/>
      <c r="P6" s="591"/>
    </row>
    <row r="7" spans="1:44" s="104" customFormat="1" ht="20.25" customHeight="1" x14ac:dyDescent="0.25">
      <c r="A7" s="100"/>
      <c r="B7" s="337" t="s">
        <v>21</v>
      </c>
      <c r="C7" s="101" t="s">
        <v>1109</v>
      </c>
      <c r="D7" s="102"/>
      <c r="E7" s="101"/>
      <c r="F7" s="101"/>
      <c r="G7" s="101"/>
      <c r="H7" s="101"/>
      <c r="I7" s="101"/>
      <c r="J7" s="101"/>
      <c r="K7" s="101"/>
      <c r="L7" s="103"/>
      <c r="M7" s="100"/>
      <c r="P7" s="592"/>
      <c r="AR7" s="105"/>
    </row>
    <row r="8" spans="1:44" s="104" customFormat="1" ht="18" customHeight="1" x14ac:dyDescent="0.25">
      <c r="A8" s="100"/>
      <c r="B8" s="338"/>
      <c r="C8" s="749" t="s">
        <v>97</v>
      </c>
      <c r="D8" s="749"/>
      <c r="E8" s="749"/>
      <c r="F8" s="749"/>
      <c r="G8" s="749"/>
      <c r="H8" s="749"/>
      <c r="I8" s="749"/>
      <c r="J8" s="749"/>
      <c r="K8" s="749"/>
      <c r="L8" s="106"/>
      <c r="M8" s="100"/>
      <c r="P8" s="592"/>
      <c r="AR8" s="105"/>
    </row>
    <row r="9" spans="1:44" s="104" customFormat="1" x14ac:dyDescent="0.25">
      <c r="A9" s="100"/>
      <c r="B9" s="338"/>
      <c r="C9" s="107"/>
      <c r="D9" s="107"/>
      <c r="E9" s="64"/>
      <c r="F9" s="64"/>
      <c r="G9" s="64"/>
      <c r="H9" s="64"/>
      <c r="I9" s="64"/>
      <c r="J9" s="64"/>
      <c r="K9" s="64"/>
      <c r="L9" s="108"/>
      <c r="M9" s="100"/>
      <c r="P9" s="592"/>
      <c r="AR9" s="105"/>
    </row>
    <row r="10" spans="1:44" ht="28.5" customHeight="1" x14ac:dyDescent="0.25">
      <c r="B10" s="382" t="s">
        <v>18</v>
      </c>
      <c r="C10" s="753" t="s">
        <v>753</v>
      </c>
      <c r="D10" s="753"/>
      <c r="E10" s="753"/>
      <c r="F10" s="753"/>
      <c r="G10" s="753"/>
      <c r="H10" s="753"/>
      <c r="I10" s="753"/>
      <c r="J10" s="335"/>
      <c r="K10" s="64"/>
      <c r="L10" s="108"/>
    </row>
    <row r="11" spans="1:44" s="104" customFormat="1" ht="33.950000000000003" customHeight="1" thickBot="1" x14ac:dyDescent="0.3">
      <c r="A11" s="100"/>
      <c r="B11" s="109"/>
      <c r="C11" s="110" t="s">
        <v>374</v>
      </c>
      <c r="D11" s="110"/>
      <c r="E11" s="111" t="s">
        <v>754</v>
      </c>
      <c r="F11" s="111"/>
      <c r="G11" s="111" t="s">
        <v>755</v>
      </c>
      <c r="H11" s="111"/>
      <c r="I11" s="111" t="s">
        <v>756</v>
      </c>
      <c r="J11" s="111"/>
      <c r="K11" s="111" t="s">
        <v>455</v>
      </c>
      <c r="L11" s="112"/>
      <c r="M11" s="100"/>
      <c r="P11" s="592"/>
      <c r="AR11" s="105"/>
    </row>
    <row r="12" spans="1:44" s="104" customFormat="1" ht="36.950000000000003" customHeight="1" thickBot="1" x14ac:dyDescent="0.3">
      <c r="A12" s="100"/>
      <c r="B12" s="109"/>
      <c r="C12" s="343" t="s">
        <v>580</v>
      </c>
      <c r="D12" s="341"/>
      <c r="E12" s="42"/>
      <c r="F12" s="111"/>
      <c r="G12" s="113" t="s">
        <v>77</v>
      </c>
      <c r="H12" s="111"/>
      <c r="I12" s="42"/>
      <c r="J12" s="111"/>
      <c r="K12" s="114">
        <f>E12+I12</f>
        <v>0</v>
      </c>
      <c r="L12" s="112"/>
      <c r="M12" s="100"/>
      <c r="P12" s="592"/>
      <c r="AR12" s="105"/>
    </row>
    <row r="13" spans="1:44" s="104" customFormat="1" ht="9" customHeight="1" thickBot="1" x14ac:dyDescent="0.3">
      <c r="A13" s="100"/>
      <c r="B13" s="109"/>
      <c r="C13" s="341"/>
      <c r="D13" s="341"/>
      <c r="E13" s="341"/>
      <c r="F13" s="111"/>
      <c r="G13" s="341"/>
      <c r="H13" s="111"/>
      <c r="I13" s="341"/>
      <c r="J13" s="111"/>
      <c r="K13" s="341"/>
      <c r="L13" s="112"/>
      <c r="M13" s="100"/>
      <c r="P13" s="592"/>
      <c r="AR13" s="105"/>
    </row>
    <row r="14" spans="1:44" s="104" customFormat="1" ht="36.950000000000003" customHeight="1" thickBot="1" x14ac:dyDescent="0.3">
      <c r="A14" s="100"/>
      <c r="B14" s="109"/>
      <c r="C14" s="343" t="s">
        <v>579</v>
      </c>
      <c r="D14" s="341"/>
      <c r="E14" s="42"/>
      <c r="F14" s="111"/>
      <c r="G14" s="42"/>
      <c r="H14" s="111"/>
      <c r="I14" s="42"/>
      <c r="J14" s="111"/>
      <c r="K14" s="114">
        <f>E14+G14+I14</f>
        <v>0</v>
      </c>
      <c r="L14" s="112"/>
      <c r="M14" s="100"/>
      <c r="P14" s="592"/>
      <c r="AR14" s="105"/>
    </row>
    <row r="15" spans="1:44" s="104" customFormat="1" ht="9" customHeight="1" thickBot="1" x14ac:dyDescent="0.3">
      <c r="A15" s="100"/>
      <c r="B15" s="109"/>
      <c r="C15" s="341"/>
      <c r="D15" s="341"/>
      <c r="E15" s="341"/>
      <c r="F15" s="111"/>
      <c r="G15" s="341"/>
      <c r="H15" s="111"/>
      <c r="I15" s="341"/>
      <c r="J15" s="111"/>
      <c r="K15" s="341"/>
      <c r="L15" s="112"/>
      <c r="M15" s="100"/>
      <c r="P15" s="592"/>
      <c r="AR15" s="105"/>
    </row>
    <row r="16" spans="1:44" s="104" customFormat="1" ht="36.950000000000003" customHeight="1" thickBot="1" x14ac:dyDescent="0.3">
      <c r="A16" s="100"/>
      <c r="B16" s="109"/>
      <c r="C16" s="343" t="s">
        <v>578</v>
      </c>
      <c r="D16" s="341"/>
      <c r="E16" s="113" t="s">
        <v>77</v>
      </c>
      <c r="F16" s="111"/>
      <c r="G16" s="42"/>
      <c r="H16" s="111"/>
      <c r="I16" s="42"/>
      <c r="J16" s="111"/>
      <c r="K16" s="114">
        <f>+G16+I16</f>
        <v>0</v>
      </c>
      <c r="L16" s="112"/>
      <c r="M16" s="100"/>
      <c r="P16" s="592"/>
      <c r="AR16" s="105"/>
    </row>
    <row r="17" spans="1:44" s="104" customFormat="1" ht="36.75" customHeight="1" thickBot="1" x14ac:dyDescent="0.3">
      <c r="A17" s="100"/>
      <c r="B17" s="109"/>
      <c r="C17" s="343" t="s">
        <v>860</v>
      </c>
      <c r="D17" s="341"/>
      <c r="E17" s="113" t="s">
        <v>77</v>
      </c>
      <c r="F17" s="111"/>
      <c r="G17" s="42"/>
      <c r="H17" s="111"/>
      <c r="I17" s="42"/>
      <c r="J17" s="111"/>
      <c r="K17" s="114">
        <f>+G17+I17</f>
        <v>0</v>
      </c>
      <c r="L17" s="112"/>
      <c r="M17" s="100"/>
      <c r="P17" s="592"/>
      <c r="AR17" s="105"/>
    </row>
    <row r="18" spans="1:44" s="104" customFormat="1" ht="36.950000000000003" customHeight="1" thickBot="1" x14ac:dyDescent="0.3">
      <c r="A18" s="100"/>
      <c r="B18" s="109"/>
      <c r="C18" s="347" t="s">
        <v>581</v>
      </c>
      <c r="D18" s="341"/>
      <c r="E18" s="114">
        <f>E12+E14</f>
        <v>0</v>
      </c>
      <c r="F18" s="111"/>
      <c r="G18" s="114">
        <f>G14+G16+G17</f>
        <v>0</v>
      </c>
      <c r="H18" s="111"/>
      <c r="I18" s="114">
        <f>I12+I14+I16+I17</f>
        <v>0</v>
      </c>
      <c r="J18" s="111"/>
      <c r="K18" s="114">
        <f>K12+K14+K16+K17</f>
        <v>0</v>
      </c>
      <c r="L18" s="112"/>
      <c r="M18" s="100"/>
      <c r="P18" s="592"/>
      <c r="AR18" s="105"/>
    </row>
    <row r="19" spans="1:44" s="104" customFormat="1" x14ac:dyDescent="0.25">
      <c r="A19" s="100"/>
      <c r="B19" s="109"/>
      <c r="C19" s="98"/>
      <c r="D19" s="98"/>
      <c r="E19" s="98"/>
      <c r="F19" s="98"/>
      <c r="G19" s="98"/>
      <c r="H19" s="98"/>
      <c r="I19" s="98"/>
      <c r="J19" s="98"/>
      <c r="K19" s="98"/>
      <c r="L19" s="112"/>
      <c r="M19" s="100"/>
      <c r="P19" s="592"/>
      <c r="AR19" s="105"/>
    </row>
    <row r="20" spans="1:44" s="104" customFormat="1" ht="32.25" customHeight="1" x14ac:dyDescent="0.25">
      <c r="A20" s="100"/>
      <c r="B20" s="351" t="s">
        <v>19</v>
      </c>
      <c r="C20" s="753" t="s">
        <v>757</v>
      </c>
      <c r="D20" s="753"/>
      <c r="E20" s="753"/>
      <c r="F20" s="753"/>
      <c r="G20" s="753"/>
      <c r="H20" s="753"/>
      <c r="I20" s="753"/>
      <c r="J20" s="345"/>
      <c r="K20" s="98"/>
      <c r="L20" s="112"/>
      <c r="M20" s="100"/>
      <c r="P20" s="592"/>
      <c r="AR20" s="105"/>
    </row>
    <row r="21" spans="1:44" s="104" customFormat="1" ht="33.950000000000003" customHeight="1" thickBot="1" x14ac:dyDescent="0.3">
      <c r="A21" s="100"/>
      <c r="B21" s="109"/>
      <c r="C21" s="110"/>
      <c r="D21" s="110"/>
      <c r="E21" s="111" t="s">
        <v>754</v>
      </c>
      <c r="F21" s="111"/>
      <c r="G21" s="111" t="s">
        <v>755</v>
      </c>
      <c r="H21" s="111"/>
      <c r="I21" s="111" t="s">
        <v>756</v>
      </c>
      <c r="J21" s="111"/>
      <c r="K21" s="111" t="s">
        <v>455</v>
      </c>
      <c r="L21" s="112"/>
      <c r="M21" s="100"/>
      <c r="P21" s="592"/>
      <c r="AR21" s="105"/>
    </row>
    <row r="22" spans="1:44" s="104" customFormat="1" ht="36.950000000000003" customHeight="1" thickBot="1" x14ac:dyDescent="0.3">
      <c r="A22" s="100"/>
      <c r="B22" s="109"/>
      <c r="C22" s="343" t="s">
        <v>612</v>
      </c>
      <c r="D22" s="341"/>
      <c r="E22" s="42"/>
      <c r="F22" s="115"/>
      <c r="G22" s="113" t="s">
        <v>77</v>
      </c>
      <c r="H22" s="115"/>
      <c r="I22" s="42"/>
      <c r="J22" s="115"/>
      <c r="K22" s="529">
        <f>E22+I22</f>
        <v>0</v>
      </c>
      <c r="L22" s="112"/>
      <c r="M22" s="100"/>
      <c r="P22" s="592"/>
      <c r="AR22" s="105"/>
    </row>
    <row r="23" spans="1:44" s="104" customFormat="1" ht="9" customHeight="1" thickBot="1" x14ac:dyDescent="0.3">
      <c r="A23" s="100"/>
      <c r="B23" s="109"/>
      <c r="C23" s="341"/>
      <c r="D23" s="341"/>
      <c r="E23" s="341"/>
      <c r="F23" s="111"/>
      <c r="G23" s="341"/>
      <c r="H23" s="111"/>
      <c r="I23" s="341"/>
      <c r="J23" s="111"/>
      <c r="K23" s="341"/>
      <c r="L23" s="112"/>
      <c r="M23" s="100"/>
      <c r="P23" s="592"/>
      <c r="AR23" s="105"/>
    </row>
    <row r="24" spans="1:44" s="104" customFormat="1" ht="36.950000000000003" customHeight="1" thickBot="1" x14ac:dyDescent="0.3">
      <c r="A24" s="100"/>
      <c r="B24" s="109"/>
      <c r="C24" s="343" t="s">
        <v>576</v>
      </c>
      <c r="D24" s="341"/>
      <c r="E24" s="42"/>
      <c r="F24" s="115"/>
      <c r="G24" s="42"/>
      <c r="H24" s="115"/>
      <c r="I24" s="42"/>
      <c r="J24" s="115"/>
      <c r="K24" s="529">
        <f>E24+G24+I24</f>
        <v>0</v>
      </c>
      <c r="L24" s="112"/>
      <c r="M24" s="100"/>
      <c r="P24" s="592"/>
      <c r="AR24" s="105"/>
    </row>
    <row r="25" spans="1:44" s="104" customFormat="1" ht="9" customHeight="1" thickBot="1" x14ac:dyDescent="0.3">
      <c r="A25" s="100"/>
      <c r="B25" s="109"/>
      <c r="C25" s="341"/>
      <c r="D25" s="341"/>
      <c r="E25" s="341"/>
      <c r="F25" s="111"/>
      <c r="G25" s="528"/>
      <c r="H25" s="111"/>
      <c r="I25" s="341"/>
      <c r="J25" s="111"/>
      <c r="K25" s="341"/>
      <c r="L25" s="112"/>
      <c r="M25" s="100"/>
      <c r="P25" s="592"/>
      <c r="AR25" s="105"/>
    </row>
    <row r="26" spans="1:44" s="104" customFormat="1" ht="36.950000000000003" customHeight="1" thickBot="1" x14ac:dyDescent="0.3">
      <c r="A26" s="100"/>
      <c r="B26" s="109"/>
      <c r="C26" s="343" t="s">
        <v>577</v>
      </c>
      <c r="D26" s="341"/>
      <c r="E26" s="113" t="s">
        <v>77</v>
      </c>
      <c r="F26" s="115"/>
      <c r="G26" s="42"/>
      <c r="H26" s="115"/>
      <c r="I26" s="42"/>
      <c r="J26" s="115"/>
      <c r="K26" s="529">
        <f>G26+I26</f>
        <v>0</v>
      </c>
      <c r="L26" s="112"/>
      <c r="M26" s="100"/>
      <c r="P26" s="592"/>
      <c r="AR26" s="105"/>
    </row>
    <row r="27" spans="1:44" s="104" customFormat="1" ht="41.25" customHeight="1" thickBot="1" x14ac:dyDescent="0.3">
      <c r="A27" s="100"/>
      <c r="B27" s="109"/>
      <c r="C27" s="580" t="s">
        <v>861</v>
      </c>
      <c r="D27" s="341"/>
      <c r="E27" s="113" t="s">
        <v>77</v>
      </c>
      <c r="F27" s="115"/>
      <c r="G27" s="42"/>
      <c r="H27" s="115"/>
      <c r="I27" s="42"/>
      <c r="J27" s="115"/>
      <c r="K27" s="529">
        <f>G27+I27</f>
        <v>0</v>
      </c>
      <c r="L27" s="112"/>
      <c r="M27" s="100"/>
      <c r="P27" s="592"/>
      <c r="AR27" s="105"/>
    </row>
    <row r="28" spans="1:44" s="104" customFormat="1" ht="36.950000000000003" customHeight="1" thickBot="1" x14ac:dyDescent="0.3">
      <c r="A28" s="100"/>
      <c r="B28" s="109"/>
      <c r="C28" s="347" t="s">
        <v>581</v>
      </c>
      <c r="D28" s="341"/>
      <c r="E28" s="114">
        <f>E22+E24</f>
        <v>0</v>
      </c>
      <c r="F28" s="111"/>
      <c r="G28" s="114">
        <f>G24+G26+G27</f>
        <v>0</v>
      </c>
      <c r="H28" s="111"/>
      <c r="I28" s="114">
        <f>I22+I24+I26+I27</f>
        <v>0</v>
      </c>
      <c r="J28" s="111"/>
      <c r="K28" s="114">
        <f>K22+K24+K26+K27</f>
        <v>0</v>
      </c>
      <c r="L28" s="112"/>
      <c r="M28" s="100"/>
      <c r="P28" s="592"/>
      <c r="AR28" s="105"/>
    </row>
    <row r="29" spans="1:44" s="104" customFormat="1" x14ac:dyDescent="0.25">
      <c r="A29" s="100"/>
      <c r="B29" s="109"/>
      <c r="C29" s="77"/>
      <c r="D29" s="77"/>
      <c r="E29" s="61"/>
      <c r="F29" s="115"/>
      <c r="G29" s="61"/>
      <c r="H29" s="115"/>
      <c r="I29" s="335"/>
      <c r="J29" s="115"/>
      <c r="K29" s="335"/>
      <c r="L29" s="112"/>
      <c r="M29" s="100"/>
      <c r="P29" s="592"/>
      <c r="AR29" s="105"/>
    </row>
    <row r="30" spans="1:44" s="104" customFormat="1" ht="27.75" customHeight="1" thickBot="1" x14ac:dyDescent="0.3">
      <c r="A30" s="100"/>
      <c r="B30" s="351"/>
      <c r="C30" s="77"/>
      <c r="D30" s="77"/>
      <c r="E30" s="116" t="s">
        <v>113</v>
      </c>
      <c r="F30" s="111"/>
      <c r="G30" s="116" t="s">
        <v>459</v>
      </c>
      <c r="H30" s="111"/>
      <c r="I30" s="116" t="s">
        <v>114</v>
      </c>
      <c r="J30" s="335"/>
      <c r="K30" s="349"/>
      <c r="L30" s="112"/>
      <c r="M30" s="100"/>
      <c r="P30" s="592"/>
      <c r="AR30" s="105"/>
    </row>
    <row r="31" spans="1:44" s="104" customFormat="1" ht="36.950000000000003" customHeight="1" thickBot="1" x14ac:dyDescent="0.3">
      <c r="A31" s="100"/>
      <c r="B31" s="351" t="s">
        <v>20</v>
      </c>
      <c r="C31" s="383" t="s">
        <v>758</v>
      </c>
      <c r="D31" s="117"/>
      <c r="E31" s="42"/>
      <c r="F31" s="115"/>
      <c r="G31" s="42"/>
      <c r="H31" s="115"/>
      <c r="I31" s="114">
        <f>E31+G31</f>
        <v>0</v>
      </c>
      <c r="J31" s="335"/>
      <c r="K31" s="349"/>
      <c r="L31" s="112"/>
      <c r="M31" s="100"/>
      <c r="P31" s="592"/>
      <c r="AR31" s="105"/>
    </row>
    <row r="32" spans="1:44" s="104" customFormat="1" ht="26.25" customHeight="1" thickBot="1" x14ac:dyDescent="0.3">
      <c r="A32" s="100"/>
      <c r="B32" s="351"/>
      <c r="C32" s="231"/>
      <c r="D32" s="117"/>
      <c r="E32" s="116" t="s">
        <v>113</v>
      </c>
      <c r="F32" s="111"/>
      <c r="G32" s="116" t="s">
        <v>459</v>
      </c>
      <c r="H32" s="111"/>
      <c r="I32" s="116" t="s">
        <v>114</v>
      </c>
      <c r="J32" s="335"/>
      <c r="K32" s="349"/>
      <c r="L32" s="112"/>
      <c r="M32" s="100"/>
      <c r="P32" s="592"/>
      <c r="AR32" s="105"/>
    </row>
    <row r="33" spans="1:44" s="104" customFormat="1" ht="36.950000000000003" customHeight="1" thickBot="1" x14ac:dyDescent="0.3">
      <c r="A33" s="100"/>
      <c r="B33" s="351" t="s">
        <v>31</v>
      </c>
      <c r="C33" s="383" t="s">
        <v>972</v>
      </c>
      <c r="D33" s="117"/>
      <c r="E33" s="42"/>
      <c r="F33" s="115"/>
      <c r="G33" s="42"/>
      <c r="H33" s="115"/>
      <c r="I33" s="529">
        <f>E33+G33</f>
        <v>0</v>
      </c>
      <c r="J33" s="335"/>
      <c r="K33" s="349"/>
      <c r="L33" s="112"/>
      <c r="M33" s="100"/>
      <c r="P33" s="592"/>
      <c r="AR33" s="105"/>
    </row>
    <row r="34" spans="1:44" s="104" customFormat="1" x14ac:dyDescent="0.25">
      <c r="A34" s="100"/>
      <c r="B34" s="109"/>
      <c r="C34" s="118"/>
      <c r="D34" s="118"/>
      <c r="E34" s="61"/>
      <c r="F34" s="61"/>
      <c r="G34" s="61"/>
      <c r="H34" s="61"/>
      <c r="I34" s="335"/>
      <c r="J34" s="335"/>
      <c r="K34" s="335"/>
      <c r="L34" s="112"/>
      <c r="M34" s="100"/>
      <c r="P34" s="592"/>
      <c r="AR34" s="105"/>
    </row>
    <row r="35" spans="1:44" ht="16.5" thickBot="1" x14ac:dyDescent="0.3">
      <c r="B35" s="351"/>
      <c r="C35" s="335"/>
      <c r="D35" s="335"/>
      <c r="E35" s="119" t="s">
        <v>54</v>
      </c>
      <c r="F35" s="349"/>
      <c r="G35" s="349" t="s">
        <v>56</v>
      </c>
      <c r="H35" s="349"/>
      <c r="I35" s="335"/>
      <c r="J35" s="335"/>
      <c r="K35" s="349"/>
      <c r="L35" s="106"/>
    </row>
    <row r="36" spans="1:44" ht="36.950000000000003" customHeight="1" thickBot="1" x14ac:dyDescent="0.3">
      <c r="B36" s="351" t="s">
        <v>36</v>
      </c>
      <c r="C36" s="347" t="s">
        <v>914</v>
      </c>
      <c r="D36" s="117"/>
      <c r="E36" s="114">
        <f>E39+E41+E43+E44</f>
        <v>0</v>
      </c>
      <c r="F36" s="349"/>
      <c r="G36" s="114">
        <f>G39+G41+G43+G44</f>
        <v>0</v>
      </c>
      <c r="H36" s="349"/>
      <c r="I36" s="335"/>
      <c r="J36" s="335"/>
      <c r="K36" s="349"/>
      <c r="L36" s="106"/>
      <c r="AR36" s="120">
        <f>IF(G36=0,IF(E36=0,0,100%),((E36-G36)/(ABS(G36))))</f>
        <v>0</v>
      </c>
    </row>
    <row r="37" spans="1:44" ht="70.900000000000006" customHeight="1" x14ac:dyDescent="0.25">
      <c r="B37" s="351"/>
      <c r="C37" s="752" t="s">
        <v>1149</v>
      </c>
      <c r="D37" s="752"/>
      <c r="E37" s="752"/>
      <c r="F37" s="752"/>
      <c r="G37" s="752"/>
      <c r="H37" s="98"/>
      <c r="I37" s="335"/>
      <c r="J37" s="335"/>
      <c r="K37" s="349"/>
      <c r="L37" s="106"/>
    </row>
    <row r="38" spans="1:44" ht="18" customHeight="1" thickBot="1" x14ac:dyDescent="0.3">
      <c r="B38" s="351"/>
      <c r="C38" s="121"/>
      <c r="D38" s="121"/>
      <c r="E38" s="110"/>
      <c r="F38" s="110"/>
      <c r="G38" s="110"/>
      <c r="H38" s="110"/>
      <c r="I38" s="335"/>
      <c r="J38" s="335"/>
      <c r="K38" s="349"/>
      <c r="L38" s="106"/>
    </row>
    <row r="39" spans="1:44" ht="36.950000000000003" customHeight="1" thickBot="1" x14ac:dyDescent="0.3">
      <c r="B39" s="351"/>
      <c r="C39" s="343" t="s">
        <v>573</v>
      </c>
      <c r="D39" s="341"/>
      <c r="E39" s="42"/>
      <c r="F39" s="110"/>
      <c r="G39" s="42"/>
      <c r="H39" s="110"/>
      <c r="I39" s="335"/>
      <c r="J39" s="335"/>
      <c r="K39" s="349"/>
      <c r="L39" s="106"/>
    </row>
    <row r="40" spans="1:44" ht="9" hidden="1" customHeight="1" thickBot="1" x14ac:dyDescent="0.3">
      <c r="B40" s="351"/>
      <c r="C40" s="341"/>
      <c r="D40" s="341"/>
      <c r="E40" s="366"/>
      <c r="F40" s="341"/>
      <c r="G40" s="366"/>
      <c r="H40" s="341"/>
      <c r="I40" s="335"/>
      <c r="J40" s="335"/>
      <c r="K40" s="349"/>
      <c r="L40" s="106"/>
    </row>
    <row r="41" spans="1:44" ht="36.950000000000003" customHeight="1" thickBot="1" x14ac:dyDescent="0.3">
      <c r="B41" s="351"/>
      <c r="C41" s="343" t="s">
        <v>574</v>
      </c>
      <c r="D41" s="341"/>
      <c r="E41" s="42"/>
      <c r="F41" s="110"/>
      <c r="G41" s="42"/>
      <c r="H41" s="110"/>
      <c r="I41" s="335"/>
      <c r="J41" s="335"/>
      <c r="K41" s="349"/>
      <c r="L41" s="106"/>
    </row>
    <row r="42" spans="1:44" ht="9" hidden="1" customHeight="1" thickBot="1" x14ac:dyDescent="0.3">
      <c r="B42" s="351"/>
      <c r="C42" s="341"/>
      <c r="D42" s="341"/>
      <c r="E42" s="366"/>
      <c r="F42" s="341"/>
      <c r="G42" s="366"/>
      <c r="H42" s="341"/>
      <c r="I42" s="335"/>
      <c r="J42" s="335"/>
      <c r="K42" s="349"/>
      <c r="L42" s="106"/>
    </row>
    <row r="43" spans="1:44" ht="36.950000000000003" customHeight="1" thickBot="1" x14ac:dyDescent="0.3">
      <c r="B43" s="351"/>
      <c r="C43" s="343" t="s">
        <v>575</v>
      </c>
      <c r="D43" s="341"/>
      <c r="E43" s="42"/>
      <c r="F43" s="110"/>
      <c r="G43" s="42"/>
      <c r="H43" s="110"/>
      <c r="I43" s="335"/>
      <c r="J43" s="335"/>
      <c r="K43" s="349"/>
      <c r="L43" s="106"/>
    </row>
    <row r="44" spans="1:44" ht="30.75" customHeight="1" thickBot="1" x14ac:dyDescent="0.3">
      <c r="B44" s="351"/>
      <c r="C44" s="405" t="s">
        <v>1253</v>
      </c>
      <c r="D44" s="61"/>
      <c r="E44" s="42"/>
      <c r="F44" s="110"/>
      <c r="G44" s="42"/>
      <c r="H44" s="110"/>
      <c r="I44" s="335"/>
      <c r="J44" s="335"/>
      <c r="K44" s="349"/>
      <c r="L44" s="106"/>
    </row>
    <row r="45" spans="1:44" x14ac:dyDescent="0.25">
      <c r="B45" s="480"/>
      <c r="C45" s="156"/>
      <c r="D45" s="156"/>
      <c r="E45" s="481"/>
      <c r="F45" s="481"/>
      <c r="G45" s="481"/>
      <c r="H45" s="481"/>
      <c r="I45" s="148"/>
      <c r="J45" s="148"/>
      <c r="K45" s="225"/>
      <c r="L45" s="482"/>
    </row>
    <row r="46" spans="1:44" hidden="1" x14ac:dyDescent="0.25">
      <c r="B46" s="351"/>
      <c r="C46" s="61"/>
      <c r="D46" s="61"/>
      <c r="E46" s="110"/>
      <c r="F46" s="110"/>
      <c r="G46" s="110"/>
      <c r="H46" s="110"/>
      <c r="I46" s="335"/>
      <c r="J46" s="335"/>
      <c r="K46" s="349"/>
      <c r="L46" s="106"/>
    </row>
    <row r="47" spans="1:44" hidden="1" x14ac:dyDescent="0.25">
      <c r="B47" s="351"/>
      <c r="C47" s="61"/>
      <c r="D47" s="61"/>
      <c r="E47" s="110"/>
      <c r="F47" s="110"/>
      <c r="G47" s="110"/>
      <c r="H47" s="110"/>
      <c r="I47" s="335"/>
      <c r="J47" s="335"/>
      <c r="K47" s="349"/>
      <c r="L47" s="106"/>
    </row>
    <row r="48" spans="1:44" hidden="1" x14ac:dyDescent="0.25">
      <c r="B48" s="351"/>
      <c r="C48" s="61"/>
      <c r="D48" s="61"/>
      <c r="E48" s="110"/>
      <c r="F48" s="110"/>
      <c r="G48" s="110"/>
      <c r="H48" s="110"/>
      <c r="I48" s="335"/>
      <c r="J48" s="335"/>
      <c r="K48" s="349"/>
      <c r="L48" s="106"/>
    </row>
    <row r="49" spans="1:44" hidden="1" x14ac:dyDescent="0.25">
      <c r="B49" s="351"/>
      <c r="C49" s="61"/>
      <c r="D49" s="61"/>
      <c r="E49" s="110"/>
      <c r="F49" s="110"/>
      <c r="G49" s="110"/>
      <c r="H49" s="110"/>
      <c r="I49" s="335"/>
      <c r="J49" s="335"/>
      <c r="K49" s="349"/>
      <c r="L49" s="106"/>
    </row>
    <row r="50" spans="1:44" hidden="1" x14ac:dyDescent="0.25">
      <c r="B50" s="351"/>
      <c r="C50" s="61"/>
      <c r="D50" s="61"/>
      <c r="E50" s="110"/>
      <c r="F50" s="110"/>
      <c r="G50" s="110"/>
      <c r="H50" s="110"/>
      <c r="I50" s="335"/>
      <c r="J50" s="335"/>
      <c r="K50" s="349"/>
      <c r="L50" s="106"/>
    </row>
    <row r="51" spans="1:44" hidden="1" x14ac:dyDescent="0.25">
      <c r="B51" s="351"/>
      <c r="C51" s="61"/>
      <c r="D51" s="61"/>
      <c r="E51" s="110"/>
      <c r="F51" s="110"/>
      <c r="G51" s="110"/>
      <c r="H51" s="110"/>
      <c r="I51" s="335"/>
      <c r="J51" s="335"/>
      <c r="K51" s="349"/>
      <c r="L51" s="106"/>
    </row>
    <row r="52" spans="1:44" hidden="1" x14ac:dyDescent="0.25">
      <c r="B52" s="351"/>
      <c r="C52" s="61"/>
      <c r="D52" s="61"/>
      <c r="E52" s="110"/>
      <c r="F52" s="110"/>
      <c r="G52" s="110"/>
      <c r="H52" s="110"/>
      <c r="I52" s="335"/>
      <c r="J52" s="335"/>
      <c r="K52" s="349"/>
      <c r="L52" s="106"/>
    </row>
    <row r="53" spans="1:44" s="104" customFormat="1" hidden="1" x14ac:dyDescent="0.25">
      <c r="A53" s="100"/>
      <c r="B53" s="351"/>
      <c r="C53" s="61"/>
      <c r="D53" s="61"/>
      <c r="E53" s="110"/>
      <c r="F53" s="110"/>
      <c r="G53" s="110"/>
      <c r="H53" s="110"/>
      <c r="I53" s="335"/>
      <c r="J53" s="335"/>
      <c r="K53" s="349"/>
      <c r="L53" s="106"/>
      <c r="M53" s="100"/>
      <c r="N53" s="100"/>
      <c r="O53" s="100"/>
      <c r="P53" s="593"/>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22"/>
    </row>
    <row r="54" spans="1:44" s="104" customFormat="1" x14ac:dyDescent="0.25">
      <c r="A54" s="100"/>
      <c r="B54" s="123"/>
      <c r="C54" s="10"/>
      <c r="D54" s="10"/>
      <c r="E54" s="10"/>
      <c r="F54" s="10"/>
      <c r="G54" s="10"/>
      <c r="H54" s="10"/>
      <c r="I54" s="10"/>
      <c r="J54" s="10"/>
      <c r="K54" s="10"/>
      <c r="L54" s="10"/>
      <c r="M54" s="100"/>
      <c r="N54" s="100"/>
      <c r="O54" s="100"/>
      <c r="P54" s="593"/>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22"/>
    </row>
    <row r="55" spans="1:44" s="104" customFormat="1" x14ac:dyDescent="0.25">
      <c r="A55" s="100"/>
      <c r="B55" s="757" t="s">
        <v>22</v>
      </c>
      <c r="C55" s="759" t="s">
        <v>759</v>
      </c>
      <c r="D55" s="759"/>
      <c r="E55" s="759"/>
      <c r="F55" s="759"/>
      <c r="G55" s="759"/>
      <c r="H55" s="339"/>
      <c r="I55" s="124"/>
      <c r="J55" s="124"/>
      <c r="K55" s="125"/>
      <c r="L55" s="126"/>
      <c r="M55" s="100"/>
      <c r="N55" s="100"/>
      <c r="O55" s="100"/>
      <c r="P55" s="593"/>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22"/>
    </row>
    <row r="56" spans="1:44" s="104" customFormat="1" x14ac:dyDescent="0.25">
      <c r="A56" s="100"/>
      <c r="B56" s="758"/>
      <c r="C56" s="736"/>
      <c r="D56" s="736"/>
      <c r="E56" s="736"/>
      <c r="F56" s="736"/>
      <c r="G56" s="736"/>
      <c r="H56" s="335"/>
      <c r="I56" s="75"/>
      <c r="J56" s="75"/>
      <c r="K56" s="118"/>
      <c r="L56" s="127"/>
      <c r="M56" s="100"/>
      <c r="N56" s="100"/>
      <c r="O56" s="100"/>
      <c r="P56" s="593"/>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22"/>
    </row>
    <row r="57" spans="1:44" s="104" customFormat="1" ht="25.5" customHeight="1" x14ac:dyDescent="0.25">
      <c r="A57" s="100"/>
      <c r="B57" s="338"/>
      <c r="C57" s="749" t="s">
        <v>98</v>
      </c>
      <c r="D57" s="749"/>
      <c r="E57" s="749"/>
      <c r="F57" s="749"/>
      <c r="G57" s="749"/>
      <c r="H57" s="98"/>
      <c r="I57" s="75"/>
      <c r="J57" s="75"/>
      <c r="K57" s="118"/>
      <c r="L57" s="127"/>
      <c r="M57" s="100"/>
      <c r="N57" s="100"/>
      <c r="O57" s="100"/>
      <c r="P57" s="593"/>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22"/>
    </row>
    <row r="58" spans="1:44" s="104" customFormat="1" x14ac:dyDescent="0.25">
      <c r="A58" s="100"/>
      <c r="B58" s="338"/>
      <c r="D58" s="100"/>
      <c r="E58" s="128"/>
      <c r="F58" s="128"/>
      <c r="G58" s="128"/>
      <c r="H58" s="128"/>
      <c r="I58" s="75"/>
      <c r="J58" s="75"/>
      <c r="K58" s="118"/>
      <c r="L58" s="127"/>
      <c r="M58" s="100"/>
      <c r="N58" s="100"/>
      <c r="O58" s="100"/>
      <c r="P58" s="593"/>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22"/>
    </row>
    <row r="59" spans="1:44" s="104" customFormat="1" x14ac:dyDescent="0.25">
      <c r="A59" s="100"/>
      <c r="B59" s="351" t="s">
        <v>1</v>
      </c>
      <c r="C59" s="64" t="s">
        <v>709</v>
      </c>
      <c r="D59" s="64"/>
      <c r="E59" s="100"/>
      <c r="F59" s="100"/>
      <c r="G59" s="100"/>
      <c r="H59" s="100"/>
      <c r="I59" s="75"/>
      <c r="J59" s="75"/>
      <c r="K59" s="118"/>
      <c r="L59" s="127"/>
      <c r="M59" s="100"/>
      <c r="N59" s="100"/>
      <c r="O59" s="100"/>
      <c r="P59" s="593"/>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22"/>
    </row>
    <row r="60" spans="1:44" s="104" customFormat="1" ht="30" customHeight="1" x14ac:dyDescent="0.25">
      <c r="A60" s="100"/>
      <c r="B60" s="351"/>
      <c r="C60" s="749" t="s">
        <v>1232</v>
      </c>
      <c r="D60" s="749"/>
      <c r="E60" s="749"/>
      <c r="F60" s="749"/>
      <c r="G60" s="749"/>
      <c r="H60" s="98"/>
      <c r="I60" s="75"/>
      <c r="J60" s="75"/>
      <c r="K60" s="118"/>
      <c r="L60" s="127"/>
      <c r="M60" s="100"/>
      <c r="N60" s="100"/>
      <c r="O60" s="100"/>
      <c r="P60" s="593"/>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22"/>
    </row>
    <row r="61" spans="1:44" s="104" customFormat="1" x14ac:dyDescent="0.25">
      <c r="A61" s="100"/>
      <c r="B61" s="351"/>
      <c r="C61" s="98"/>
      <c r="D61" s="98"/>
      <c r="E61" s="98"/>
      <c r="F61" s="98"/>
      <c r="G61" s="98"/>
      <c r="H61" s="98"/>
      <c r="I61" s="75"/>
      <c r="J61" s="75"/>
      <c r="K61" s="118"/>
      <c r="L61" s="127"/>
      <c r="M61" s="100"/>
      <c r="N61" s="100"/>
      <c r="O61" s="100"/>
      <c r="P61" s="593"/>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22"/>
    </row>
    <row r="62" spans="1:44" s="104" customFormat="1" ht="48" thickBot="1" x14ac:dyDescent="0.3">
      <c r="A62" s="100"/>
      <c r="B62" s="351" t="s">
        <v>409</v>
      </c>
      <c r="C62" s="345" t="s">
        <v>706</v>
      </c>
      <c r="D62" s="335"/>
      <c r="E62" s="345" t="s">
        <v>707</v>
      </c>
      <c r="F62" s="100"/>
      <c r="G62" s="345" t="s">
        <v>744</v>
      </c>
      <c r="H62" s="100"/>
      <c r="I62" s="75"/>
      <c r="J62" s="75"/>
      <c r="K62" s="118"/>
      <c r="L62" s="127"/>
      <c r="M62" s="100"/>
      <c r="N62" s="100"/>
      <c r="O62" s="100"/>
      <c r="P62" s="593"/>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22"/>
    </row>
    <row r="63" spans="1:44" s="104" customFormat="1" ht="16.5" thickBot="1" x14ac:dyDescent="0.3">
      <c r="A63" s="100"/>
      <c r="B63" s="129"/>
      <c r="C63" s="42"/>
      <c r="D63" s="130"/>
      <c r="E63" s="42"/>
      <c r="F63" s="100"/>
      <c r="G63" s="365">
        <f>C63+E63</f>
        <v>0</v>
      </c>
      <c r="H63" s="68"/>
      <c r="I63" s="75"/>
      <c r="J63" s="75"/>
      <c r="K63" s="118"/>
      <c r="L63" s="127"/>
      <c r="M63" s="100"/>
      <c r="N63" s="100"/>
      <c r="O63" s="100"/>
      <c r="P63" s="593"/>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22"/>
    </row>
    <row r="64" spans="1:44" s="104" customFormat="1" ht="24.75" customHeight="1" x14ac:dyDescent="0.25">
      <c r="A64" s="100"/>
      <c r="B64" s="129"/>
      <c r="C64" s="749" t="s">
        <v>710</v>
      </c>
      <c r="D64" s="749"/>
      <c r="E64" s="749"/>
      <c r="F64" s="749"/>
      <c r="G64" s="749"/>
      <c r="H64" s="98"/>
      <c r="I64" s="75"/>
      <c r="J64" s="75"/>
      <c r="K64" s="118"/>
      <c r="L64" s="127"/>
      <c r="M64" s="100"/>
      <c r="N64" s="100"/>
      <c r="O64" s="100"/>
      <c r="P64" s="593"/>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22"/>
    </row>
    <row r="65" spans="1:44" s="104" customFormat="1" ht="30.75" customHeight="1" thickBot="1" x14ac:dyDescent="0.3">
      <c r="A65" s="100"/>
      <c r="B65" s="351" t="s">
        <v>410</v>
      </c>
      <c r="C65" s="64" t="s">
        <v>497</v>
      </c>
      <c r="D65" s="117"/>
      <c r="E65" s="64" t="s">
        <v>543</v>
      </c>
      <c r="F65" s="335"/>
      <c r="G65" s="64" t="s">
        <v>498</v>
      </c>
      <c r="H65" s="117"/>
      <c r="I65" s="117"/>
      <c r="J65" s="75"/>
      <c r="K65" s="118"/>
      <c r="L65" s="127"/>
      <c r="M65" s="100"/>
      <c r="N65" s="100"/>
      <c r="O65" s="100"/>
      <c r="P65" s="593"/>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22"/>
    </row>
    <row r="66" spans="1:44" s="104" customFormat="1" ht="16.5" thickBot="1" x14ac:dyDescent="0.3">
      <c r="A66" s="100"/>
      <c r="B66" s="109"/>
      <c r="C66" s="45"/>
      <c r="D66" s="131"/>
      <c r="E66" s="45"/>
      <c r="F66" s="100"/>
      <c r="G66" s="132">
        <f>C66+E66</f>
        <v>0</v>
      </c>
      <c r="H66" s="68"/>
      <c r="I66" s="75"/>
      <c r="J66" s="75"/>
      <c r="K66" s="118"/>
      <c r="L66" s="127"/>
      <c r="M66" s="100"/>
      <c r="N66" s="100"/>
      <c r="O66" s="100"/>
      <c r="P66" s="593"/>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22"/>
    </row>
    <row r="67" spans="1:44" s="104" customFormat="1" ht="101.25" customHeight="1" x14ac:dyDescent="0.25">
      <c r="A67" s="100"/>
      <c r="B67" s="109"/>
      <c r="C67" s="749" t="s">
        <v>613</v>
      </c>
      <c r="D67" s="749"/>
      <c r="E67" s="749"/>
      <c r="F67" s="749"/>
      <c r="G67" s="749"/>
      <c r="H67" s="98"/>
      <c r="I67" s="75"/>
      <c r="J67" s="75"/>
      <c r="K67" s="118"/>
      <c r="L67" s="127"/>
      <c r="M67" s="100"/>
      <c r="N67" s="100"/>
      <c r="O67" s="100"/>
      <c r="P67" s="593"/>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22"/>
    </row>
    <row r="68" spans="1:44" s="104" customFormat="1" ht="16.5" thickBot="1" x14ac:dyDescent="0.3">
      <c r="A68" s="100"/>
      <c r="B68" s="351" t="s">
        <v>411</v>
      </c>
      <c r="C68" s="345" t="s">
        <v>412</v>
      </c>
      <c r="D68" s="335"/>
      <c r="E68" s="100"/>
      <c r="F68" s="100"/>
      <c r="G68" s="68"/>
      <c r="H68" s="68"/>
      <c r="I68" s="75"/>
      <c r="J68" s="75"/>
      <c r="K68" s="118"/>
      <c r="L68" s="127"/>
      <c r="M68" s="100"/>
      <c r="N68" s="100"/>
      <c r="O68" s="100"/>
      <c r="P68" s="593"/>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22"/>
    </row>
    <row r="69" spans="1:44" s="104" customFormat="1" ht="16.5" thickBot="1" x14ac:dyDescent="0.3">
      <c r="A69" s="100"/>
      <c r="B69" s="109"/>
      <c r="C69" s="45"/>
      <c r="D69" s="131"/>
      <c r="E69" s="100"/>
      <c r="F69" s="100"/>
      <c r="G69" s="68"/>
      <c r="H69" s="68"/>
      <c r="I69" s="75"/>
      <c r="J69" s="75"/>
      <c r="K69" s="118"/>
      <c r="L69" s="127"/>
      <c r="M69" s="100"/>
      <c r="N69" s="100"/>
      <c r="O69" s="100"/>
      <c r="P69" s="593"/>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22"/>
    </row>
    <row r="70" spans="1:44" s="104" customFormat="1" ht="45" customHeight="1" x14ac:dyDescent="0.25">
      <c r="A70" s="100"/>
      <c r="B70" s="109"/>
      <c r="C70" s="749" t="s">
        <v>973</v>
      </c>
      <c r="D70" s="749"/>
      <c r="E70" s="749"/>
      <c r="F70" s="749"/>
      <c r="G70" s="749"/>
      <c r="H70" s="98"/>
      <c r="I70" s="75"/>
      <c r="J70" s="75"/>
      <c r="K70" s="118"/>
      <c r="L70" s="127"/>
      <c r="M70" s="100"/>
      <c r="N70" s="100"/>
      <c r="O70" s="100"/>
      <c r="P70" s="593"/>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22"/>
    </row>
    <row r="71" spans="1:44" s="104" customFormat="1" ht="16.5" thickBot="1" x14ac:dyDescent="0.3">
      <c r="A71" s="100"/>
      <c r="B71" s="351" t="s">
        <v>413</v>
      </c>
      <c r="C71" s="345" t="s">
        <v>414</v>
      </c>
      <c r="D71" s="335"/>
      <c r="E71" s="100"/>
      <c r="F71" s="100"/>
      <c r="G71" s="68"/>
      <c r="H71" s="68"/>
      <c r="I71" s="75"/>
      <c r="J71" s="75"/>
      <c r="K71" s="118"/>
      <c r="L71" s="127"/>
      <c r="M71" s="100"/>
      <c r="N71" s="100"/>
      <c r="O71" s="100"/>
      <c r="P71" s="593"/>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22"/>
    </row>
    <row r="72" spans="1:44" s="104" customFormat="1" ht="16.5" thickBot="1" x14ac:dyDescent="0.3">
      <c r="A72" s="100"/>
      <c r="B72" s="109"/>
      <c r="C72" s="45"/>
      <c r="D72" s="131"/>
      <c r="E72" s="100"/>
      <c r="F72" s="100"/>
      <c r="G72" s="68"/>
      <c r="H72" s="68"/>
      <c r="I72" s="75"/>
      <c r="J72" s="75"/>
      <c r="K72" s="118"/>
      <c r="L72" s="127"/>
      <c r="M72" s="100"/>
      <c r="N72" s="100"/>
      <c r="O72" s="100"/>
      <c r="P72" s="593"/>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22"/>
    </row>
    <row r="73" spans="1:44" s="104" customFormat="1" ht="39" customHeight="1" x14ac:dyDescent="0.25">
      <c r="A73" s="100"/>
      <c r="B73" s="109"/>
      <c r="C73" s="760" t="s">
        <v>974</v>
      </c>
      <c r="D73" s="760"/>
      <c r="E73" s="760"/>
      <c r="F73" s="760"/>
      <c r="G73" s="760"/>
      <c r="H73" s="98"/>
      <c r="I73" s="75"/>
      <c r="J73" s="75"/>
      <c r="K73" s="118"/>
      <c r="L73" s="127"/>
      <c r="M73" s="100"/>
      <c r="N73" s="100"/>
      <c r="O73" s="100"/>
      <c r="P73" s="593"/>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22"/>
    </row>
    <row r="74" spans="1:44" s="104" customFormat="1" x14ac:dyDescent="0.25">
      <c r="A74" s="100"/>
      <c r="B74" s="109"/>
      <c r="C74" s="68"/>
      <c r="D74" s="68"/>
      <c r="E74" s="100"/>
      <c r="F74" s="100"/>
      <c r="G74" s="68"/>
      <c r="H74" s="68"/>
      <c r="I74" s="75"/>
      <c r="J74" s="75"/>
      <c r="K74" s="118"/>
      <c r="L74" s="127"/>
      <c r="M74" s="100"/>
      <c r="N74" s="100"/>
      <c r="O74" s="100"/>
      <c r="P74" s="593"/>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22"/>
    </row>
    <row r="75" spans="1:44" s="104" customFormat="1" x14ac:dyDescent="0.25">
      <c r="A75" s="100"/>
      <c r="B75" s="351" t="s">
        <v>2</v>
      </c>
      <c r="C75" s="64" t="s">
        <v>711</v>
      </c>
      <c r="D75" s="64"/>
      <c r="E75" s="100"/>
      <c r="F75" s="100"/>
      <c r="G75" s="68"/>
      <c r="H75" s="68"/>
      <c r="I75" s="75"/>
      <c r="J75" s="75"/>
      <c r="K75" s="118"/>
      <c r="L75" s="127"/>
      <c r="M75" s="100"/>
      <c r="N75" s="100"/>
      <c r="O75" s="100"/>
      <c r="P75" s="593"/>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22"/>
    </row>
    <row r="76" spans="1:44" s="104" customFormat="1" x14ac:dyDescent="0.25">
      <c r="A76" s="100"/>
      <c r="B76" s="351"/>
      <c r="C76" s="749" t="s">
        <v>745</v>
      </c>
      <c r="D76" s="749"/>
      <c r="E76" s="749"/>
      <c r="F76" s="749"/>
      <c r="G76" s="749"/>
      <c r="H76" s="98"/>
      <c r="I76" s="75"/>
      <c r="J76" s="75"/>
      <c r="K76" s="118"/>
      <c r="L76" s="127"/>
      <c r="M76" s="100"/>
      <c r="N76" s="100"/>
      <c r="O76" s="100"/>
      <c r="P76" s="593"/>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22"/>
    </row>
    <row r="77" spans="1:44" s="104" customFormat="1" x14ac:dyDescent="0.25">
      <c r="A77" s="100"/>
      <c r="B77" s="351"/>
      <c r="C77" s="64"/>
      <c r="D77" s="64"/>
      <c r="E77" s="100"/>
      <c r="F77" s="100"/>
      <c r="G77" s="68"/>
      <c r="H77" s="68"/>
      <c r="I77" s="75"/>
      <c r="J77" s="75"/>
      <c r="K77" s="118"/>
      <c r="L77" s="127"/>
      <c r="M77" s="100"/>
      <c r="N77" s="100"/>
      <c r="O77" s="100"/>
      <c r="P77" s="593"/>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22"/>
    </row>
    <row r="78" spans="1:44" s="104" customFormat="1" ht="48" thickBot="1" x14ac:dyDescent="0.3">
      <c r="A78" s="100"/>
      <c r="B78" s="351" t="s">
        <v>84</v>
      </c>
      <c r="C78" s="345" t="s">
        <v>706</v>
      </c>
      <c r="D78" s="335"/>
      <c r="E78" s="345" t="s">
        <v>707</v>
      </c>
      <c r="F78" s="100"/>
      <c r="G78" s="345" t="s">
        <v>744</v>
      </c>
      <c r="H78" s="68"/>
      <c r="I78" s="75"/>
      <c r="J78" s="75"/>
      <c r="K78" s="118"/>
      <c r="L78" s="127"/>
      <c r="M78" s="100"/>
      <c r="N78" s="100"/>
      <c r="O78" s="100"/>
      <c r="P78" s="593"/>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22"/>
    </row>
    <row r="79" spans="1:44" s="104" customFormat="1" ht="16.5" thickBot="1" x14ac:dyDescent="0.3">
      <c r="A79" s="100"/>
      <c r="B79" s="109"/>
      <c r="C79" s="42"/>
      <c r="D79" s="130"/>
      <c r="E79" s="42"/>
      <c r="F79" s="100"/>
      <c r="G79" s="365">
        <f>C79+E79</f>
        <v>0</v>
      </c>
      <c r="H79" s="68"/>
      <c r="I79" s="75"/>
      <c r="J79" s="75"/>
      <c r="K79" s="118"/>
      <c r="L79" s="127"/>
      <c r="M79" s="100"/>
      <c r="N79" s="100"/>
      <c r="O79" s="100"/>
      <c r="P79" s="593"/>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22"/>
    </row>
    <row r="80" spans="1:44" s="104" customFormat="1" ht="38.25" customHeight="1" thickBot="1" x14ac:dyDescent="0.3">
      <c r="A80" s="100"/>
      <c r="B80" s="351" t="s">
        <v>415</v>
      </c>
      <c r="C80" s="133" t="s">
        <v>497</v>
      </c>
      <c r="D80" s="117"/>
      <c r="E80" s="133" t="s">
        <v>543</v>
      </c>
      <c r="F80" s="335"/>
      <c r="G80" s="64" t="s">
        <v>498</v>
      </c>
      <c r="H80" s="68"/>
      <c r="I80" s="75"/>
      <c r="J80" s="75"/>
      <c r="K80" s="118"/>
      <c r="L80" s="127"/>
      <c r="M80" s="100"/>
      <c r="N80" s="100"/>
      <c r="O80" s="100"/>
      <c r="P80" s="593"/>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0"/>
      <c r="AO80" s="100"/>
      <c r="AP80" s="100"/>
      <c r="AQ80" s="100"/>
      <c r="AR80" s="122"/>
    </row>
    <row r="81" spans="1:44" s="104" customFormat="1" ht="16.5" thickBot="1" x14ac:dyDescent="0.3">
      <c r="A81" s="100"/>
      <c r="B81" s="109"/>
      <c r="C81" s="45"/>
      <c r="D81" s="131"/>
      <c r="E81" s="45"/>
      <c r="F81" s="100"/>
      <c r="G81" s="132">
        <f>C81+E81</f>
        <v>0</v>
      </c>
      <c r="H81" s="68"/>
      <c r="I81" s="75"/>
      <c r="J81" s="75"/>
      <c r="K81" s="118"/>
      <c r="L81" s="127"/>
      <c r="M81" s="100"/>
      <c r="N81" s="100"/>
      <c r="O81" s="100"/>
      <c r="P81" s="593"/>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0"/>
      <c r="AO81" s="100"/>
      <c r="AP81" s="100"/>
      <c r="AQ81" s="100"/>
      <c r="AR81" s="122"/>
    </row>
    <row r="82" spans="1:44" s="104" customFormat="1" x14ac:dyDescent="0.25">
      <c r="A82" s="100"/>
      <c r="B82" s="109"/>
      <c r="C82" s="749" t="s">
        <v>101</v>
      </c>
      <c r="D82" s="749"/>
      <c r="E82" s="749"/>
      <c r="F82" s="749"/>
      <c r="G82" s="749"/>
      <c r="H82" s="98"/>
      <c r="I82" s="75"/>
      <c r="J82" s="75"/>
      <c r="K82" s="118"/>
      <c r="L82" s="127"/>
      <c r="M82" s="100"/>
      <c r="N82" s="100"/>
      <c r="O82" s="100"/>
      <c r="P82" s="593"/>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c r="AP82" s="100"/>
      <c r="AQ82" s="100"/>
      <c r="AR82" s="122"/>
    </row>
    <row r="83" spans="1:44" s="104" customFormat="1" ht="16.5" thickBot="1" x14ac:dyDescent="0.3">
      <c r="A83" s="100"/>
      <c r="B83" s="351" t="s">
        <v>85</v>
      </c>
      <c r="C83" s="345" t="s">
        <v>69</v>
      </c>
      <c r="D83" s="335"/>
      <c r="E83" s="335"/>
      <c r="F83" s="335"/>
      <c r="G83" s="68"/>
      <c r="H83" s="68"/>
      <c r="I83" s="75"/>
      <c r="J83" s="75"/>
      <c r="K83" s="118"/>
      <c r="L83" s="127"/>
      <c r="M83" s="100"/>
      <c r="N83" s="100"/>
      <c r="O83" s="100"/>
      <c r="P83" s="593"/>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0"/>
      <c r="AO83" s="100"/>
      <c r="AP83" s="100"/>
      <c r="AQ83" s="100"/>
      <c r="AR83" s="122"/>
    </row>
    <row r="84" spans="1:44" s="104" customFormat="1" ht="16.5" thickBot="1" x14ac:dyDescent="0.3">
      <c r="A84" s="100"/>
      <c r="B84" s="109"/>
      <c r="C84" s="45"/>
      <c r="D84" s="131"/>
      <c r="E84" s="335"/>
      <c r="F84" s="335"/>
      <c r="G84" s="68"/>
      <c r="H84" s="68"/>
      <c r="I84" s="75"/>
      <c r="J84" s="75"/>
      <c r="K84" s="118"/>
      <c r="L84" s="127"/>
      <c r="M84" s="100"/>
      <c r="N84" s="100"/>
      <c r="O84" s="100"/>
      <c r="P84" s="593"/>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0"/>
      <c r="AO84" s="100"/>
      <c r="AP84" s="100"/>
      <c r="AQ84" s="100"/>
      <c r="AR84" s="122"/>
    </row>
    <row r="85" spans="1:44" s="104" customFormat="1" x14ac:dyDescent="0.25">
      <c r="A85" s="100"/>
      <c r="B85" s="109"/>
      <c r="C85" s="749" t="s">
        <v>99</v>
      </c>
      <c r="D85" s="749"/>
      <c r="E85" s="749"/>
      <c r="F85" s="749"/>
      <c r="G85" s="749"/>
      <c r="H85" s="98"/>
      <c r="I85" s="75"/>
      <c r="J85" s="75"/>
      <c r="K85" s="118"/>
      <c r="L85" s="127"/>
      <c r="M85" s="100"/>
      <c r="N85" s="100"/>
      <c r="O85" s="100"/>
      <c r="P85" s="593"/>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c r="AO85" s="100"/>
      <c r="AP85" s="100"/>
      <c r="AQ85" s="100"/>
      <c r="AR85" s="122"/>
    </row>
    <row r="86" spans="1:44" s="104" customFormat="1" ht="16.5" thickBot="1" x14ac:dyDescent="0.3">
      <c r="A86" s="100"/>
      <c r="B86" s="351" t="s">
        <v>86</v>
      </c>
      <c r="C86" s="345" t="s">
        <v>70</v>
      </c>
      <c r="D86" s="335"/>
      <c r="E86" s="335"/>
      <c r="F86" s="335"/>
      <c r="G86" s="68"/>
      <c r="H86" s="68"/>
      <c r="I86" s="75"/>
      <c r="J86" s="75"/>
      <c r="K86" s="118"/>
      <c r="L86" s="127"/>
      <c r="M86" s="100"/>
      <c r="N86" s="100"/>
      <c r="O86" s="100"/>
      <c r="P86" s="593"/>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c r="AR86" s="122"/>
    </row>
    <row r="87" spans="1:44" s="104" customFormat="1" ht="16.5" thickBot="1" x14ac:dyDescent="0.3">
      <c r="A87" s="100"/>
      <c r="B87" s="109"/>
      <c r="C87" s="45"/>
      <c r="D87" s="131"/>
      <c r="E87" s="335"/>
      <c r="F87" s="335"/>
      <c r="G87" s="68"/>
      <c r="H87" s="68"/>
      <c r="I87" s="75"/>
      <c r="J87" s="75"/>
      <c r="K87" s="118"/>
      <c r="L87" s="127"/>
      <c r="M87" s="100"/>
      <c r="N87" s="100"/>
      <c r="O87" s="100"/>
      <c r="P87" s="593"/>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00"/>
      <c r="AP87" s="100"/>
      <c r="AQ87" s="100"/>
      <c r="AR87" s="122"/>
    </row>
    <row r="88" spans="1:44" s="104" customFormat="1" x14ac:dyDescent="0.25">
      <c r="A88" s="100"/>
      <c r="B88" s="109"/>
      <c r="C88" s="749" t="s">
        <v>100</v>
      </c>
      <c r="D88" s="749"/>
      <c r="E88" s="749"/>
      <c r="F88" s="749"/>
      <c r="G88" s="749"/>
      <c r="H88" s="98"/>
      <c r="I88" s="75"/>
      <c r="J88" s="75"/>
      <c r="K88" s="118"/>
      <c r="L88" s="127"/>
      <c r="M88" s="100"/>
      <c r="N88" s="100"/>
      <c r="O88" s="100"/>
      <c r="P88" s="593"/>
      <c r="Q88" s="100"/>
      <c r="R88" s="100"/>
      <c r="S88" s="100"/>
      <c r="T88" s="100"/>
      <c r="U88" s="100"/>
      <c r="V88" s="100"/>
      <c r="W88" s="100"/>
      <c r="X88" s="100"/>
      <c r="Y88" s="100"/>
      <c r="Z88" s="100"/>
      <c r="AA88" s="100"/>
      <c r="AB88" s="100"/>
      <c r="AC88" s="100"/>
      <c r="AD88" s="100"/>
      <c r="AE88" s="100"/>
      <c r="AF88" s="100"/>
      <c r="AG88" s="100"/>
      <c r="AH88" s="100"/>
      <c r="AI88" s="100"/>
      <c r="AJ88" s="100"/>
      <c r="AK88" s="100"/>
      <c r="AL88" s="100"/>
      <c r="AM88" s="100"/>
      <c r="AN88" s="100"/>
      <c r="AO88" s="100"/>
      <c r="AP88" s="100"/>
      <c r="AQ88" s="100"/>
      <c r="AR88" s="122"/>
    </row>
    <row r="89" spans="1:44" s="104" customFormat="1" x14ac:dyDescent="0.25">
      <c r="A89" s="100"/>
      <c r="B89" s="338"/>
      <c r="C89" s="64"/>
      <c r="D89" s="64"/>
      <c r="E89" s="335"/>
      <c r="F89" s="335"/>
      <c r="G89" s="64"/>
      <c r="H89" s="64"/>
      <c r="I89" s="75"/>
      <c r="J89" s="75"/>
      <c r="K89" s="118"/>
      <c r="L89" s="127"/>
      <c r="M89" s="100"/>
      <c r="N89" s="100"/>
      <c r="O89" s="100"/>
      <c r="P89" s="593"/>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0"/>
      <c r="AO89" s="100"/>
      <c r="AP89" s="100"/>
      <c r="AQ89" s="100"/>
      <c r="AR89" s="122"/>
    </row>
    <row r="90" spans="1:44" s="104" customFormat="1" x14ac:dyDescent="0.25">
      <c r="A90" s="100"/>
      <c r="B90" s="351" t="s">
        <v>3</v>
      </c>
      <c r="C90" s="64" t="s">
        <v>712</v>
      </c>
      <c r="D90" s="64"/>
      <c r="E90" s="335"/>
      <c r="F90" s="335"/>
      <c r="G90" s="68"/>
      <c r="H90" s="68"/>
      <c r="I90" s="75"/>
      <c r="J90" s="75"/>
      <c r="K90" s="118"/>
      <c r="L90" s="127"/>
      <c r="M90" s="100"/>
      <c r="N90" s="100"/>
      <c r="O90" s="100"/>
      <c r="P90" s="593"/>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c r="AP90" s="100"/>
      <c r="AQ90" s="100"/>
      <c r="AR90" s="122"/>
    </row>
    <row r="91" spans="1:44" s="104" customFormat="1" ht="24.75" customHeight="1" x14ac:dyDescent="0.25">
      <c r="A91" s="100"/>
      <c r="B91" s="351"/>
      <c r="C91" s="749" t="s">
        <v>1233</v>
      </c>
      <c r="D91" s="749"/>
      <c r="E91" s="749"/>
      <c r="F91" s="749"/>
      <c r="G91" s="749"/>
      <c r="H91" s="98"/>
      <c r="I91" s="75"/>
      <c r="J91" s="75"/>
      <c r="K91" s="118"/>
      <c r="L91" s="127"/>
      <c r="M91" s="100"/>
      <c r="N91" s="100"/>
      <c r="O91" s="100"/>
      <c r="P91" s="593"/>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100"/>
      <c r="AQ91" s="100"/>
      <c r="AR91" s="122"/>
    </row>
    <row r="92" spans="1:44" s="104" customFormat="1" x14ac:dyDescent="0.25">
      <c r="A92" s="100"/>
      <c r="B92" s="351"/>
      <c r="C92" s="98"/>
      <c r="D92" s="98"/>
      <c r="E92" s="98"/>
      <c r="F92" s="98"/>
      <c r="G92" s="98"/>
      <c r="H92" s="98"/>
      <c r="I92" s="75"/>
      <c r="J92" s="75"/>
      <c r="K92" s="118"/>
      <c r="L92" s="127"/>
      <c r="M92" s="100"/>
      <c r="N92" s="100"/>
      <c r="O92" s="100"/>
      <c r="P92" s="593"/>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0"/>
      <c r="AO92" s="100"/>
      <c r="AP92" s="100"/>
      <c r="AQ92" s="100"/>
      <c r="AR92" s="122"/>
    </row>
    <row r="93" spans="1:44" s="104" customFormat="1" ht="48" thickBot="1" x14ac:dyDescent="0.3">
      <c r="A93" s="100"/>
      <c r="B93" s="351" t="s">
        <v>87</v>
      </c>
      <c r="C93" s="345" t="s">
        <v>706</v>
      </c>
      <c r="D93" s="335"/>
      <c r="E93" s="345" t="s">
        <v>707</v>
      </c>
      <c r="F93" s="100"/>
      <c r="G93" s="345" t="s">
        <v>744</v>
      </c>
      <c r="H93" s="68"/>
      <c r="I93" s="75"/>
      <c r="J93" s="75"/>
      <c r="K93" s="118"/>
      <c r="L93" s="127"/>
      <c r="M93" s="100"/>
      <c r="N93" s="100"/>
      <c r="O93" s="100"/>
      <c r="P93" s="593"/>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c r="AO93" s="100"/>
      <c r="AP93" s="100"/>
      <c r="AQ93" s="100"/>
      <c r="AR93" s="122"/>
    </row>
    <row r="94" spans="1:44" s="104" customFormat="1" ht="16.5" thickBot="1" x14ac:dyDescent="0.3">
      <c r="A94" s="100"/>
      <c r="B94" s="109"/>
      <c r="C94" s="42"/>
      <c r="D94" s="130"/>
      <c r="E94" s="42"/>
      <c r="F94" s="100"/>
      <c r="G94" s="365">
        <f>C94+E94</f>
        <v>0</v>
      </c>
      <c r="H94" s="68"/>
      <c r="I94" s="75"/>
      <c r="J94" s="75"/>
      <c r="K94" s="118"/>
      <c r="L94" s="127"/>
      <c r="M94" s="100"/>
      <c r="N94" s="100"/>
      <c r="O94" s="100"/>
      <c r="P94" s="593"/>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c r="AO94" s="100"/>
      <c r="AP94" s="100"/>
      <c r="AQ94" s="100"/>
      <c r="AR94" s="122"/>
    </row>
    <row r="95" spans="1:44" s="104" customFormat="1" ht="38.25" customHeight="1" thickBot="1" x14ac:dyDescent="0.3">
      <c r="A95" s="100"/>
      <c r="B95" s="351" t="s">
        <v>416</v>
      </c>
      <c r="C95" s="133" t="s">
        <v>497</v>
      </c>
      <c r="D95" s="117"/>
      <c r="E95" s="133" t="s">
        <v>543</v>
      </c>
      <c r="F95" s="335"/>
      <c r="G95" s="64" t="s">
        <v>498</v>
      </c>
      <c r="H95" s="68"/>
      <c r="I95" s="75"/>
      <c r="J95" s="75"/>
      <c r="K95" s="118"/>
      <c r="L95" s="127"/>
      <c r="M95" s="100"/>
      <c r="N95" s="100"/>
      <c r="O95" s="100"/>
      <c r="P95" s="593"/>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22"/>
    </row>
    <row r="96" spans="1:44" s="104" customFormat="1" ht="16.5" thickBot="1" x14ac:dyDescent="0.3">
      <c r="A96" s="100"/>
      <c r="B96" s="109"/>
      <c r="C96" s="45"/>
      <c r="D96" s="131"/>
      <c r="E96" s="45"/>
      <c r="F96" s="100"/>
      <c r="G96" s="132">
        <f>C96+E96</f>
        <v>0</v>
      </c>
      <c r="H96" s="68"/>
      <c r="I96" s="75"/>
      <c r="J96" s="75"/>
      <c r="K96" s="118"/>
      <c r="L96" s="127"/>
      <c r="M96" s="100"/>
      <c r="N96" s="100"/>
      <c r="O96" s="100"/>
      <c r="P96" s="593"/>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22"/>
    </row>
    <row r="97" spans="1:44" s="104" customFormat="1" x14ac:dyDescent="0.25">
      <c r="A97" s="100"/>
      <c r="B97" s="109"/>
      <c r="C97" s="749" t="s">
        <v>101</v>
      </c>
      <c r="D97" s="749"/>
      <c r="E97" s="749"/>
      <c r="F97" s="749"/>
      <c r="G97" s="749"/>
      <c r="H97" s="98"/>
      <c r="I97" s="75"/>
      <c r="J97" s="75"/>
      <c r="K97" s="118"/>
      <c r="L97" s="127"/>
      <c r="M97" s="100"/>
      <c r="N97" s="100"/>
      <c r="O97" s="100"/>
      <c r="P97" s="593"/>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c r="AP97" s="100"/>
      <c r="AQ97" s="100"/>
      <c r="AR97" s="122"/>
    </row>
    <row r="98" spans="1:44" s="104" customFormat="1" ht="16.5" thickBot="1" x14ac:dyDescent="0.3">
      <c r="A98" s="100"/>
      <c r="B98" s="351" t="s">
        <v>88</v>
      </c>
      <c r="C98" s="345" t="s">
        <v>69</v>
      </c>
      <c r="D98" s="335"/>
      <c r="E98" s="335"/>
      <c r="F98" s="335"/>
      <c r="G98" s="68"/>
      <c r="H98" s="68"/>
      <c r="I98" s="75"/>
      <c r="J98" s="75"/>
      <c r="K98" s="118"/>
      <c r="L98" s="127"/>
      <c r="M98" s="100"/>
      <c r="N98" s="100"/>
      <c r="O98" s="100"/>
      <c r="P98" s="593"/>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c r="AP98" s="100"/>
      <c r="AQ98" s="100"/>
      <c r="AR98" s="122"/>
    </row>
    <row r="99" spans="1:44" s="104" customFormat="1" ht="16.5" thickBot="1" x14ac:dyDescent="0.3">
      <c r="A99" s="100"/>
      <c r="B99" s="109"/>
      <c r="C99" s="45"/>
      <c r="D99" s="131"/>
      <c r="E99" s="335"/>
      <c r="F99" s="335"/>
      <c r="G99" s="68"/>
      <c r="H99" s="68"/>
      <c r="I99" s="75"/>
      <c r="J99" s="75"/>
      <c r="K99" s="118"/>
      <c r="L99" s="127"/>
      <c r="M99" s="100"/>
      <c r="N99" s="100"/>
      <c r="O99" s="100"/>
      <c r="P99" s="593"/>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c r="AO99" s="100"/>
      <c r="AP99" s="100"/>
      <c r="AQ99" s="100"/>
      <c r="AR99" s="122"/>
    </row>
    <row r="100" spans="1:44" s="104" customFormat="1" x14ac:dyDescent="0.25">
      <c r="A100" s="100"/>
      <c r="B100" s="109"/>
      <c r="C100" s="749" t="s">
        <v>99</v>
      </c>
      <c r="D100" s="749"/>
      <c r="E100" s="749"/>
      <c r="F100" s="749"/>
      <c r="G100" s="749"/>
      <c r="H100" s="98"/>
      <c r="I100" s="75"/>
      <c r="J100" s="75"/>
      <c r="K100" s="118"/>
      <c r="L100" s="127"/>
      <c r="M100" s="100"/>
      <c r="N100" s="100"/>
      <c r="O100" s="100"/>
      <c r="P100" s="593"/>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0"/>
      <c r="AO100" s="100"/>
      <c r="AP100" s="100"/>
      <c r="AQ100" s="100"/>
      <c r="AR100" s="122"/>
    </row>
    <row r="101" spans="1:44" s="104" customFormat="1" ht="16.5" thickBot="1" x14ac:dyDescent="0.3">
      <c r="A101" s="100"/>
      <c r="B101" s="351" t="s">
        <v>89</v>
      </c>
      <c r="C101" s="335" t="s">
        <v>70</v>
      </c>
      <c r="D101" s="335"/>
      <c r="E101" s="335"/>
      <c r="F101" s="335"/>
      <c r="G101" s="68"/>
      <c r="H101" s="68"/>
      <c r="I101" s="75"/>
      <c r="J101" s="75"/>
      <c r="K101" s="118"/>
      <c r="L101" s="127"/>
      <c r="M101" s="100"/>
      <c r="N101" s="100"/>
      <c r="O101" s="100"/>
      <c r="P101" s="593"/>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100"/>
      <c r="AR101" s="122"/>
    </row>
    <row r="102" spans="1:44" s="104" customFormat="1" ht="16.5" thickBot="1" x14ac:dyDescent="0.3">
      <c r="A102" s="100"/>
      <c r="B102" s="109"/>
      <c r="C102" s="45"/>
      <c r="D102" s="131"/>
      <c r="E102" s="335"/>
      <c r="F102" s="335"/>
      <c r="G102" s="68"/>
      <c r="H102" s="68"/>
      <c r="I102" s="75"/>
      <c r="J102" s="75"/>
      <c r="K102" s="118"/>
      <c r="L102" s="127"/>
      <c r="M102" s="100"/>
      <c r="N102" s="100"/>
      <c r="O102" s="100"/>
      <c r="P102" s="593"/>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c r="AO102" s="100"/>
      <c r="AP102" s="100"/>
      <c r="AQ102" s="100"/>
      <c r="AR102" s="122"/>
    </row>
    <row r="103" spans="1:44" s="104" customFormat="1" x14ac:dyDescent="0.25">
      <c r="A103" s="100"/>
      <c r="B103" s="109"/>
      <c r="C103" s="749" t="s">
        <v>100</v>
      </c>
      <c r="D103" s="749"/>
      <c r="E103" s="749"/>
      <c r="F103" s="749"/>
      <c r="G103" s="749"/>
      <c r="H103" s="98"/>
      <c r="I103" s="75"/>
      <c r="J103" s="75"/>
      <c r="K103" s="118"/>
      <c r="L103" s="127"/>
      <c r="M103" s="100"/>
      <c r="N103" s="100"/>
      <c r="O103" s="100"/>
      <c r="P103" s="593"/>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0"/>
      <c r="AO103" s="100"/>
      <c r="AP103" s="100"/>
      <c r="AQ103" s="100"/>
      <c r="AR103" s="122"/>
    </row>
    <row r="104" spans="1:44" s="104" customFormat="1" x14ac:dyDescent="0.25">
      <c r="A104" s="100"/>
      <c r="B104" s="134"/>
      <c r="C104" s="135"/>
      <c r="D104" s="135"/>
      <c r="E104" s="135"/>
      <c r="F104" s="135"/>
      <c r="G104" s="135"/>
      <c r="H104" s="135"/>
      <c r="I104" s="136"/>
      <c r="J104" s="136"/>
      <c r="K104" s="137"/>
      <c r="L104" s="138"/>
      <c r="M104" s="100"/>
      <c r="N104" s="100"/>
      <c r="O104" s="100"/>
      <c r="P104" s="593"/>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c r="AO104" s="100"/>
      <c r="AP104" s="100"/>
      <c r="AQ104" s="100"/>
      <c r="AR104" s="122"/>
    </row>
    <row r="105" spans="1:44" s="104" customFormat="1" x14ac:dyDescent="0.25">
      <c r="A105" s="100"/>
      <c r="B105" s="335"/>
      <c r="C105" s="139"/>
      <c r="D105" s="139"/>
      <c r="E105" s="139"/>
      <c r="F105" s="139"/>
      <c r="G105" s="139"/>
      <c r="H105" s="139"/>
      <c r="I105" s="75"/>
      <c r="J105" s="75"/>
      <c r="K105" s="118"/>
      <c r="L105" s="118"/>
      <c r="M105" s="100"/>
      <c r="N105" s="100"/>
      <c r="O105" s="100"/>
      <c r="P105" s="593"/>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0"/>
      <c r="AO105" s="100"/>
      <c r="AP105" s="100"/>
      <c r="AQ105" s="100"/>
      <c r="AR105" s="122"/>
    </row>
    <row r="106" spans="1:44" s="104" customFormat="1" x14ac:dyDescent="0.25">
      <c r="A106" s="100"/>
      <c r="B106" s="757" t="s">
        <v>23</v>
      </c>
      <c r="C106" s="759" t="s">
        <v>0</v>
      </c>
      <c r="D106" s="759"/>
      <c r="E106" s="759"/>
      <c r="F106" s="759"/>
      <c r="G106" s="759"/>
      <c r="H106" s="339"/>
      <c r="I106" s="124"/>
      <c r="J106" s="124"/>
      <c r="K106" s="125"/>
      <c r="L106" s="126"/>
      <c r="M106" s="100"/>
      <c r="N106" s="100"/>
      <c r="O106" s="100"/>
      <c r="P106" s="593"/>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0"/>
      <c r="AO106" s="100"/>
      <c r="AP106" s="100"/>
      <c r="AQ106" s="100"/>
      <c r="AR106" s="122"/>
    </row>
    <row r="107" spans="1:44" s="104" customFormat="1" x14ac:dyDescent="0.25">
      <c r="A107" s="100"/>
      <c r="B107" s="758"/>
      <c r="C107" s="736"/>
      <c r="D107" s="736"/>
      <c r="E107" s="736"/>
      <c r="F107" s="736"/>
      <c r="G107" s="736"/>
      <c r="H107" s="335"/>
      <c r="I107" s="75"/>
      <c r="J107" s="75"/>
      <c r="K107" s="118"/>
      <c r="L107" s="127"/>
      <c r="M107" s="100"/>
      <c r="N107" s="100"/>
      <c r="O107" s="100"/>
      <c r="P107" s="593"/>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c r="AM107" s="100"/>
      <c r="AN107" s="100"/>
      <c r="AO107" s="100"/>
      <c r="AP107" s="100"/>
      <c r="AQ107" s="100"/>
      <c r="AR107" s="122"/>
    </row>
    <row r="108" spans="1:44" s="104" customFormat="1" ht="28.5" customHeight="1" x14ac:dyDescent="0.25">
      <c r="A108" s="100"/>
      <c r="B108" s="338"/>
      <c r="C108" s="749" t="s">
        <v>98</v>
      </c>
      <c r="D108" s="749"/>
      <c r="E108" s="749"/>
      <c r="F108" s="749"/>
      <c r="G108" s="749"/>
      <c r="H108" s="98"/>
      <c r="I108" s="75"/>
      <c r="J108" s="75"/>
      <c r="K108" s="118"/>
      <c r="L108" s="127"/>
      <c r="M108" s="100"/>
      <c r="N108" s="100"/>
      <c r="O108" s="100"/>
      <c r="P108" s="593"/>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c r="AP108" s="100"/>
      <c r="AQ108" s="100"/>
      <c r="AR108" s="122"/>
    </row>
    <row r="109" spans="1:44" s="104" customFormat="1" x14ac:dyDescent="0.25">
      <c r="A109" s="100"/>
      <c r="B109" s="338"/>
      <c r="C109" s="335"/>
      <c r="D109" s="335"/>
      <c r="E109" s="335"/>
      <c r="F109" s="335"/>
      <c r="G109" s="335"/>
      <c r="H109" s="335"/>
      <c r="I109" s="75"/>
      <c r="J109" s="75"/>
      <c r="K109" s="118"/>
      <c r="L109" s="127"/>
      <c r="M109" s="100"/>
      <c r="N109" s="100"/>
      <c r="O109" s="100"/>
      <c r="P109" s="593"/>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100"/>
      <c r="AL109" s="100"/>
      <c r="AM109" s="100"/>
      <c r="AN109" s="100"/>
      <c r="AO109" s="100"/>
      <c r="AP109" s="100"/>
      <c r="AQ109" s="100"/>
      <c r="AR109" s="122"/>
    </row>
    <row r="110" spans="1:44" s="104" customFormat="1" x14ac:dyDescent="0.25">
      <c r="A110" s="100"/>
      <c r="B110" s="351" t="s">
        <v>4</v>
      </c>
      <c r="C110" s="335" t="s">
        <v>10</v>
      </c>
      <c r="D110" s="345"/>
      <c r="E110" s="335"/>
      <c r="F110" s="335"/>
      <c r="G110" s="335"/>
      <c r="H110" s="335"/>
      <c r="I110" s="75"/>
      <c r="J110" s="75"/>
      <c r="K110" s="118"/>
      <c r="L110" s="127"/>
      <c r="M110" s="100"/>
      <c r="N110" s="100"/>
      <c r="O110" s="100"/>
      <c r="P110" s="593"/>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c r="AP110" s="100"/>
      <c r="AQ110" s="100"/>
      <c r="AR110" s="122"/>
    </row>
    <row r="111" spans="1:44" s="104" customFormat="1" ht="19.5" customHeight="1" x14ac:dyDescent="0.25">
      <c r="A111" s="100"/>
      <c r="B111" s="351"/>
      <c r="C111" s="754" t="s">
        <v>650</v>
      </c>
      <c r="D111" s="754"/>
      <c r="E111" s="754"/>
      <c r="F111" s="754"/>
      <c r="G111" s="754"/>
      <c r="H111" s="98"/>
      <c r="I111" s="75"/>
      <c r="J111" s="75"/>
      <c r="K111" s="118"/>
      <c r="L111" s="127"/>
      <c r="M111" s="100"/>
      <c r="N111" s="100"/>
      <c r="O111" s="100"/>
      <c r="P111" s="593"/>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0"/>
      <c r="AM111" s="100"/>
      <c r="AN111" s="100"/>
      <c r="AO111" s="100"/>
      <c r="AP111" s="100"/>
      <c r="AQ111" s="100"/>
      <c r="AR111" s="122"/>
    </row>
    <row r="112" spans="1:44" s="104" customFormat="1" x14ac:dyDescent="0.25">
      <c r="A112" s="100"/>
      <c r="B112" s="351"/>
      <c r="C112" s="68"/>
      <c r="D112" s="68"/>
      <c r="E112" s="68"/>
      <c r="F112" s="68"/>
      <c r="G112" s="335"/>
      <c r="H112" s="335"/>
      <c r="I112" s="75"/>
      <c r="J112" s="75"/>
      <c r="K112" s="118"/>
      <c r="L112" s="127"/>
      <c r="M112" s="100"/>
      <c r="N112" s="100"/>
      <c r="O112" s="100"/>
      <c r="P112" s="593"/>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0"/>
      <c r="AQ112" s="100"/>
      <c r="AR112" s="122"/>
    </row>
    <row r="113" spans="1:44" s="104" customFormat="1" ht="48" thickBot="1" x14ac:dyDescent="0.3">
      <c r="A113" s="100"/>
      <c r="B113" s="351" t="s">
        <v>17</v>
      </c>
      <c r="C113" s="345" t="s">
        <v>706</v>
      </c>
      <c r="D113" s="335"/>
      <c r="E113" s="345" t="s">
        <v>707</v>
      </c>
      <c r="F113" s="100"/>
      <c r="G113" s="345" t="s">
        <v>744</v>
      </c>
      <c r="H113" s="68"/>
      <c r="I113" s="75"/>
      <c r="J113" s="75"/>
      <c r="K113" s="118"/>
      <c r="L113" s="127"/>
      <c r="M113" s="100"/>
      <c r="N113" s="100"/>
      <c r="O113" s="100"/>
      <c r="P113" s="593"/>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0"/>
      <c r="AO113" s="100"/>
      <c r="AP113" s="100"/>
      <c r="AQ113" s="100"/>
      <c r="AR113" s="122"/>
    </row>
    <row r="114" spans="1:44" s="104" customFormat="1" ht="16.5" thickBot="1" x14ac:dyDescent="0.3">
      <c r="A114" s="100"/>
      <c r="B114" s="109"/>
      <c r="C114" s="42"/>
      <c r="D114" s="130"/>
      <c r="E114" s="42"/>
      <c r="F114" s="100"/>
      <c r="G114" s="365">
        <f>C114+E114</f>
        <v>0</v>
      </c>
      <c r="H114" s="68"/>
      <c r="I114" s="75"/>
      <c r="J114" s="75"/>
      <c r="K114" s="118"/>
      <c r="L114" s="127"/>
      <c r="M114" s="100"/>
      <c r="N114" s="100"/>
      <c r="O114" s="100"/>
      <c r="P114" s="593"/>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0"/>
      <c r="AO114" s="100"/>
      <c r="AP114" s="100"/>
      <c r="AQ114" s="100"/>
      <c r="AR114" s="122"/>
    </row>
    <row r="115" spans="1:44" s="104" customFormat="1" ht="32.25" thickBot="1" x14ac:dyDescent="0.3">
      <c r="A115" s="100"/>
      <c r="B115" s="351" t="s">
        <v>417</v>
      </c>
      <c r="C115" s="64" t="s">
        <v>497</v>
      </c>
      <c r="D115" s="117"/>
      <c r="E115" s="64" t="s">
        <v>543</v>
      </c>
      <c r="F115" s="335"/>
      <c r="G115" s="64" t="s">
        <v>498</v>
      </c>
      <c r="H115" s="68"/>
      <c r="I115" s="75"/>
      <c r="J115" s="75"/>
      <c r="K115" s="118"/>
      <c r="L115" s="127"/>
      <c r="M115" s="100"/>
      <c r="N115" s="100"/>
      <c r="O115" s="100"/>
      <c r="P115" s="593"/>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100"/>
      <c r="AM115" s="100"/>
      <c r="AN115" s="100"/>
      <c r="AO115" s="100"/>
      <c r="AP115" s="100"/>
      <c r="AQ115" s="100"/>
      <c r="AR115" s="122"/>
    </row>
    <row r="116" spans="1:44" s="104" customFormat="1" ht="16.5" thickBot="1" x14ac:dyDescent="0.3">
      <c r="A116" s="100"/>
      <c r="B116" s="109"/>
      <c r="C116" s="45"/>
      <c r="D116" s="131"/>
      <c r="E116" s="45"/>
      <c r="F116" s="100"/>
      <c r="G116" s="132">
        <f>C116+E116</f>
        <v>0</v>
      </c>
      <c r="H116" s="68"/>
      <c r="I116" s="75"/>
      <c r="J116" s="75"/>
      <c r="K116" s="118"/>
      <c r="L116" s="127"/>
      <c r="M116" s="100"/>
      <c r="N116" s="100"/>
      <c r="O116" s="100"/>
      <c r="P116" s="593"/>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0"/>
      <c r="AO116" s="100"/>
      <c r="AP116" s="100"/>
      <c r="AQ116" s="100"/>
      <c r="AR116" s="122"/>
    </row>
    <row r="117" spans="1:44" s="104" customFormat="1" x14ac:dyDescent="0.25">
      <c r="A117" s="100"/>
      <c r="B117" s="109"/>
      <c r="C117" s="749" t="s">
        <v>101</v>
      </c>
      <c r="D117" s="749"/>
      <c r="E117" s="749"/>
      <c r="F117" s="749"/>
      <c r="G117" s="749"/>
      <c r="H117" s="98"/>
      <c r="I117" s="75"/>
      <c r="J117" s="75"/>
      <c r="K117" s="118"/>
      <c r="L117" s="127"/>
      <c r="M117" s="100"/>
      <c r="N117" s="100"/>
      <c r="O117" s="100"/>
      <c r="P117" s="593"/>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22"/>
    </row>
    <row r="118" spans="1:44" s="104" customFormat="1" ht="16.5" thickBot="1" x14ac:dyDescent="0.3">
      <c r="A118" s="100"/>
      <c r="B118" s="351" t="s">
        <v>418</v>
      </c>
      <c r="C118" s="345" t="s">
        <v>69</v>
      </c>
      <c r="D118" s="335"/>
      <c r="E118" s="335"/>
      <c r="F118" s="335"/>
      <c r="G118" s="68"/>
      <c r="H118" s="68"/>
      <c r="I118" s="75"/>
      <c r="J118" s="75"/>
      <c r="K118" s="118"/>
      <c r="L118" s="127"/>
      <c r="M118" s="100"/>
      <c r="N118" s="100"/>
      <c r="O118" s="100"/>
      <c r="P118" s="593"/>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c r="AO118" s="100"/>
      <c r="AP118" s="100"/>
      <c r="AQ118" s="100"/>
      <c r="AR118" s="122"/>
    </row>
    <row r="119" spans="1:44" s="104" customFormat="1" ht="16.5" thickBot="1" x14ac:dyDescent="0.3">
      <c r="A119" s="100"/>
      <c r="B119" s="109"/>
      <c r="C119" s="45"/>
      <c r="D119" s="131"/>
      <c r="E119" s="335"/>
      <c r="F119" s="335"/>
      <c r="G119" s="68"/>
      <c r="H119" s="68"/>
      <c r="I119" s="75"/>
      <c r="J119" s="75"/>
      <c r="K119" s="118"/>
      <c r="L119" s="127"/>
      <c r="M119" s="100"/>
      <c r="N119" s="100"/>
      <c r="O119" s="100"/>
      <c r="P119" s="593"/>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0"/>
      <c r="AO119" s="100"/>
      <c r="AP119" s="100"/>
      <c r="AQ119" s="100"/>
      <c r="AR119" s="122"/>
    </row>
    <row r="120" spans="1:44" s="104" customFormat="1" x14ac:dyDescent="0.25">
      <c r="A120" s="100"/>
      <c r="B120" s="109"/>
      <c r="C120" s="749" t="s">
        <v>99</v>
      </c>
      <c r="D120" s="749"/>
      <c r="E120" s="749"/>
      <c r="F120" s="749"/>
      <c r="G120" s="749"/>
      <c r="H120" s="98"/>
      <c r="I120" s="75"/>
      <c r="J120" s="75"/>
      <c r="K120" s="118"/>
      <c r="L120" s="127"/>
      <c r="M120" s="100"/>
      <c r="N120" s="100"/>
      <c r="O120" s="100"/>
      <c r="P120" s="593"/>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00"/>
      <c r="AP120" s="100"/>
      <c r="AQ120" s="100"/>
      <c r="AR120" s="122"/>
    </row>
    <row r="121" spans="1:44" s="104" customFormat="1" ht="16.5" thickBot="1" x14ac:dyDescent="0.3">
      <c r="A121" s="100"/>
      <c r="B121" s="351" t="s">
        <v>419</v>
      </c>
      <c r="C121" s="345" t="s">
        <v>70</v>
      </c>
      <c r="D121" s="335"/>
      <c r="E121" s="335"/>
      <c r="F121" s="335"/>
      <c r="G121" s="68"/>
      <c r="H121" s="68"/>
      <c r="I121" s="75"/>
      <c r="J121" s="75"/>
      <c r="K121" s="118"/>
      <c r="L121" s="127"/>
      <c r="M121" s="100"/>
      <c r="N121" s="100"/>
      <c r="O121" s="100"/>
      <c r="P121" s="593"/>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0"/>
      <c r="AO121" s="100"/>
      <c r="AP121" s="100"/>
      <c r="AQ121" s="100"/>
      <c r="AR121" s="122"/>
    </row>
    <row r="122" spans="1:44" s="104" customFormat="1" ht="16.5" thickBot="1" x14ac:dyDescent="0.3">
      <c r="A122" s="100"/>
      <c r="B122" s="109"/>
      <c r="C122" s="45"/>
      <c r="D122" s="131"/>
      <c r="E122" s="335"/>
      <c r="F122" s="335"/>
      <c r="G122" s="68"/>
      <c r="H122" s="68"/>
      <c r="I122" s="75"/>
      <c r="J122" s="75"/>
      <c r="K122" s="118"/>
      <c r="L122" s="127"/>
      <c r="M122" s="100"/>
      <c r="N122" s="100"/>
      <c r="O122" s="100"/>
      <c r="P122" s="593"/>
      <c r="Q122" s="100"/>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100"/>
      <c r="AN122" s="100"/>
      <c r="AO122" s="100"/>
      <c r="AP122" s="100"/>
      <c r="AQ122" s="100"/>
      <c r="AR122" s="122"/>
    </row>
    <row r="123" spans="1:44" s="104" customFormat="1" x14ac:dyDescent="0.25">
      <c r="A123" s="100"/>
      <c r="B123" s="109"/>
      <c r="C123" s="749" t="s">
        <v>100</v>
      </c>
      <c r="D123" s="749"/>
      <c r="E123" s="749"/>
      <c r="F123" s="749"/>
      <c r="G123" s="749"/>
      <c r="H123" s="98"/>
      <c r="I123" s="75"/>
      <c r="J123" s="75"/>
      <c r="K123" s="118"/>
      <c r="L123" s="127"/>
      <c r="M123" s="100"/>
      <c r="N123" s="100"/>
      <c r="O123" s="100"/>
      <c r="P123" s="593"/>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100"/>
      <c r="AN123" s="100"/>
      <c r="AO123" s="100"/>
      <c r="AP123" s="100"/>
      <c r="AQ123" s="100"/>
      <c r="AR123" s="122"/>
    </row>
    <row r="124" spans="1:44" s="104" customFormat="1" x14ac:dyDescent="0.25">
      <c r="A124" s="100"/>
      <c r="B124" s="109"/>
      <c r="C124" s="68"/>
      <c r="D124" s="68"/>
      <c r="E124" s="68"/>
      <c r="F124" s="68"/>
      <c r="G124" s="64"/>
      <c r="H124" s="64"/>
      <c r="I124" s="75"/>
      <c r="J124" s="75"/>
      <c r="K124" s="118"/>
      <c r="L124" s="127"/>
      <c r="M124" s="100"/>
      <c r="N124" s="100"/>
      <c r="O124" s="100"/>
      <c r="P124" s="593"/>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0"/>
      <c r="AO124" s="100"/>
      <c r="AP124" s="100"/>
      <c r="AQ124" s="100"/>
      <c r="AR124" s="122"/>
    </row>
    <row r="125" spans="1:44" s="104" customFormat="1" x14ac:dyDescent="0.25">
      <c r="A125" s="100"/>
      <c r="B125" s="351" t="s">
        <v>5</v>
      </c>
      <c r="C125" s="345" t="s">
        <v>420</v>
      </c>
      <c r="D125" s="335"/>
      <c r="E125" s="335"/>
      <c r="F125" s="335"/>
      <c r="G125" s="68"/>
      <c r="H125" s="68"/>
      <c r="I125" s="75"/>
      <c r="J125" s="75"/>
      <c r="K125" s="118"/>
      <c r="L125" s="127"/>
      <c r="M125" s="100"/>
      <c r="N125" s="100"/>
      <c r="O125" s="100"/>
      <c r="P125" s="593"/>
      <c r="Q125" s="100"/>
      <c r="R125" s="100"/>
      <c r="S125" s="100"/>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100"/>
      <c r="AO125" s="100"/>
      <c r="AP125" s="100"/>
      <c r="AQ125" s="100"/>
      <c r="AR125" s="122"/>
    </row>
    <row r="126" spans="1:44" s="104" customFormat="1" ht="19.5" customHeight="1" x14ac:dyDescent="0.25">
      <c r="A126" s="100"/>
      <c r="B126" s="338"/>
      <c r="C126" s="754" t="s">
        <v>651</v>
      </c>
      <c r="D126" s="754"/>
      <c r="E126" s="754"/>
      <c r="F126" s="754"/>
      <c r="G126" s="754"/>
      <c r="H126" s="98"/>
      <c r="I126" s="75"/>
      <c r="J126" s="75"/>
      <c r="K126" s="118"/>
      <c r="L126" s="127"/>
      <c r="M126" s="100"/>
      <c r="N126" s="100"/>
      <c r="O126" s="100"/>
      <c r="P126" s="593"/>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0"/>
      <c r="AO126" s="100"/>
      <c r="AP126" s="100"/>
      <c r="AQ126" s="100"/>
      <c r="AR126" s="122"/>
    </row>
    <row r="127" spans="1:44" s="104" customFormat="1" x14ac:dyDescent="0.25">
      <c r="A127" s="100"/>
      <c r="B127" s="338"/>
      <c r="C127" s="68"/>
      <c r="D127" s="68"/>
      <c r="E127" s="68"/>
      <c r="F127" s="68"/>
      <c r="G127" s="68"/>
      <c r="H127" s="68"/>
      <c r="I127" s="75"/>
      <c r="J127" s="75"/>
      <c r="K127" s="118"/>
      <c r="L127" s="127"/>
      <c r="M127" s="100"/>
      <c r="N127" s="100"/>
      <c r="O127" s="100"/>
      <c r="P127" s="593"/>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0"/>
      <c r="AO127" s="100"/>
      <c r="AP127" s="100"/>
      <c r="AQ127" s="100"/>
      <c r="AR127" s="122"/>
    </row>
    <row r="128" spans="1:44" s="104" customFormat="1" ht="48" thickBot="1" x14ac:dyDescent="0.3">
      <c r="A128" s="100"/>
      <c r="B128" s="351" t="s">
        <v>421</v>
      </c>
      <c r="C128" s="140" t="s">
        <v>706</v>
      </c>
      <c r="D128" s="68"/>
      <c r="E128" s="345" t="s">
        <v>707</v>
      </c>
      <c r="F128" s="100"/>
      <c r="G128" s="345" t="s">
        <v>744</v>
      </c>
      <c r="H128" s="335"/>
      <c r="I128" s="75"/>
      <c r="J128" s="75"/>
      <c r="K128" s="142"/>
      <c r="L128" s="143"/>
      <c r="M128" s="100"/>
      <c r="N128" s="100"/>
      <c r="O128" s="100"/>
      <c r="P128" s="593"/>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0"/>
      <c r="AO128" s="100"/>
      <c r="AP128" s="100"/>
      <c r="AQ128" s="100"/>
      <c r="AR128" s="122"/>
    </row>
    <row r="129" spans="1:44" s="104" customFormat="1" ht="16.5" thickBot="1" x14ac:dyDescent="0.3">
      <c r="A129" s="100"/>
      <c r="B129" s="351"/>
      <c r="C129" s="42"/>
      <c r="D129" s="68"/>
      <c r="E129" s="42"/>
      <c r="F129" s="100"/>
      <c r="G129" s="365">
        <f>C129+E129</f>
        <v>0</v>
      </c>
      <c r="H129" s="335"/>
      <c r="I129" s="75"/>
      <c r="J129" s="75"/>
      <c r="K129" s="142"/>
      <c r="L129" s="143"/>
      <c r="M129" s="100"/>
      <c r="N129" s="100"/>
      <c r="O129" s="100"/>
      <c r="P129" s="593"/>
      <c r="Q129" s="100"/>
      <c r="R129" s="100"/>
      <c r="S129" s="100"/>
      <c r="T129" s="100"/>
      <c r="U129" s="100"/>
      <c r="V129" s="100"/>
      <c r="W129" s="100"/>
      <c r="X129" s="100"/>
      <c r="Y129" s="100"/>
      <c r="Z129" s="100"/>
      <c r="AA129" s="100"/>
      <c r="AB129" s="100"/>
      <c r="AC129" s="100"/>
      <c r="AD129" s="100"/>
      <c r="AE129" s="100"/>
      <c r="AF129" s="100"/>
      <c r="AG129" s="100"/>
      <c r="AH129" s="100"/>
      <c r="AI129" s="100"/>
      <c r="AJ129" s="100"/>
      <c r="AK129" s="100"/>
      <c r="AL129" s="100"/>
      <c r="AM129" s="100"/>
      <c r="AN129" s="100"/>
      <c r="AO129" s="100"/>
      <c r="AP129" s="100"/>
      <c r="AQ129" s="100"/>
      <c r="AR129" s="122"/>
    </row>
    <row r="130" spans="1:44" s="104" customFormat="1" ht="35.25" customHeight="1" thickBot="1" x14ac:dyDescent="0.3">
      <c r="A130" s="100"/>
      <c r="B130" s="351" t="s">
        <v>422</v>
      </c>
      <c r="C130" s="133" t="s">
        <v>497</v>
      </c>
      <c r="D130" s="144"/>
      <c r="E130" s="133" t="s">
        <v>543</v>
      </c>
      <c r="F130" s="335"/>
      <c r="G130" s="64" t="s">
        <v>498</v>
      </c>
      <c r="H130" s="68"/>
      <c r="I130" s="75"/>
      <c r="J130" s="75"/>
      <c r="K130" s="142"/>
      <c r="L130" s="143"/>
      <c r="M130" s="100"/>
      <c r="N130" s="100"/>
      <c r="O130" s="100"/>
      <c r="P130" s="593"/>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c r="AN130" s="100"/>
      <c r="AO130" s="100"/>
      <c r="AP130" s="100"/>
      <c r="AQ130" s="100"/>
      <c r="AR130" s="122"/>
    </row>
    <row r="131" spans="1:44" s="104" customFormat="1" ht="16.5" thickBot="1" x14ac:dyDescent="0.3">
      <c r="A131" s="100"/>
      <c r="B131" s="351"/>
      <c r="C131" s="45"/>
      <c r="D131" s="131"/>
      <c r="E131" s="45"/>
      <c r="F131" s="100"/>
      <c r="G131" s="132">
        <f>C131+E131</f>
        <v>0</v>
      </c>
      <c r="H131" s="68"/>
      <c r="I131" s="75"/>
      <c r="J131" s="75"/>
      <c r="K131" s="142"/>
      <c r="L131" s="143"/>
      <c r="M131" s="100"/>
      <c r="N131" s="100"/>
      <c r="O131" s="100"/>
      <c r="P131" s="593"/>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c r="AP131" s="100"/>
      <c r="AQ131" s="100"/>
      <c r="AR131" s="122"/>
    </row>
    <row r="132" spans="1:44" s="104" customFormat="1" x14ac:dyDescent="0.25">
      <c r="A132" s="100"/>
      <c r="B132" s="351"/>
      <c r="C132" s="749" t="s">
        <v>101</v>
      </c>
      <c r="D132" s="749"/>
      <c r="E132" s="749"/>
      <c r="F132" s="749"/>
      <c r="G132" s="749"/>
      <c r="H132" s="98"/>
      <c r="I132" s="75"/>
      <c r="J132" s="75"/>
      <c r="K132" s="142"/>
      <c r="L132" s="143"/>
      <c r="M132" s="100"/>
      <c r="N132" s="100"/>
      <c r="O132" s="100"/>
      <c r="P132" s="593"/>
      <c r="Q132" s="100"/>
      <c r="R132" s="100"/>
      <c r="S132" s="100"/>
      <c r="T132" s="100"/>
      <c r="U132" s="100"/>
      <c r="V132" s="100"/>
      <c r="W132" s="100"/>
      <c r="X132" s="100"/>
      <c r="Y132" s="100"/>
      <c r="Z132" s="100"/>
      <c r="AA132" s="100"/>
      <c r="AB132" s="100"/>
      <c r="AC132" s="100"/>
      <c r="AD132" s="100"/>
      <c r="AE132" s="100"/>
      <c r="AF132" s="100"/>
      <c r="AG132" s="100"/>
      <c r="AH132" s="100"/>
      <c r="AI132" s="100"/>
      <c r="AJ132" s="100"/>
      <c r="AK132" s="100"/>
      <c r="AL132" s="100"/>
      <c r="AM132" s="100"/>
      <c r="AN132" s="100"/>
      <c r="AO132" s="100"/>
      <c r="AP132" s="100"/>
      <c r="AQ132" s="100"/>
      <c r="AR132" s="122"/>
    </row>
    <row r="133" spans="1:44" s="104" customFormat="1" ht="16.5" thickBot="1" x14ac:dyDescent="0.3">
      <c r="A133" s="100"/>
      <c r="B133" s="351" t="s">
        <v>423</v>
      </c>
      <c r="C133" s="345" t="s">
        <v>69</v>
      </c>
      <c r="D133" s="68"/>
      <c r="E133" s="335"/>
      <c r="F133" s="335"/>
      <c r="G133" s="68"/>
      <c r="H133" s="68"/>
      <c r="I133" s="75"/>
      <c r="J133" s="75"/>
      <c r="K133" s="142"/>
      <c r="L133" s="143"/>
      <c r="M133" s="100"/>
      <c r="N133" s="100"/>
      <c r="O133" s="100"/>
      <c r="P133" s="593"/>
      <c r="Q133" s="100"/>
      <c r="R133" s="100"/>
      <c r="S133" s="100"/>
      <c r="T133" s="100"/>
      <c r="U133" s="100"/>
      <c r="V133" s="100"/>
      <c r="W133" s="100"/>
      <c r="X133" s="100"/>
      <c r="Y133" s="100"/>
      <c r="Z133" s="100"/>
      <c r="AA133" s="100"/>
      <c r="AB133" s="100"/>
      <c r="AC133" s="100"/>
      <c r="AD133" s="100"/>
      <c r="AE133" s="100"/>
      <c r="AF133" s="100"/>
      <c r="AG133" s="100"/>
      <c r="AH133" s="100"/>
      <c r="AI133" s="100"/>
      <c r="AJ133" s="100"/>
      <c r="AK133" s="100"/>
      <c r="AL133" s="100"/>
      <c r="AM133" s="100"/>
      <c r="AN133" s="100"/>
      <c r="AO133" s="100"/>
      <c r="AP133" s="100"/>
      <c r="AQ133" s="100"/>
      <c r="AR133" s="122"/>
    </row>
    <row r="134" spans="1:44" s="104" customFormat="1" ht="16.5" thickBot="1" x14ac:dyDescent="0.3">
      <c r="A134" s="100"/>
      <c r="B134" s="351"/>
      <c r="C134" s="45"/>
      <c r="D134" s="68"/>
      <c r="E134" s="335"/>
      <c r="F134" s="335"/>
      <c r="G134" s="68"/>
      <c r="H134" s="68"/>
      <c r="I134" s="75"/>
      <c r="J134" s="75"/>
      <c r="K134" s="142"/>
      <c r="L134" s="143"/>
      <c r="M134" s="100"/>
      <c r="N134" s="100"/>
      <c r="O134" s="100"/>
      <c r="P134" s="593"/>
      <c r="Q134" s="100"/>
      <c r="R134" s="100"/>
      <c r="S134" s="100"/>
      <c r="T134" s="100"/>
      <c r="U134" s="100"/>
      <c r="V134" s="100"/>
      <c r="W134" s="100"/>
      <c r="X134" s="100"/>
      <c r="Y134" s="100"/>
      <c r="Z134" s="100"/>
      <c r="AA134" s="100"/>
      <c r="AB134" s="100"/>
      <c r="AC134" s="100"/>
      <c r="AD134" s="100"/>
      <c r="AE134" s="100"/>
      <c r="AF134" s="100"/>
      <c r="AG134" s="100"/>
      <c r="AH134" s="100"/>
      <c r="AI134" s="100"/>
      <c r="AJ134" s="100"/>
      <c r="AK134" s="100"/>
      <c r="AL134" s="100"/>
      <c r="AM134" s="100"/>
      <c r="AN134" s="100"/>
      <c r="AO134" s="100"/>
      <c r="AP134" s="100"/>
      <c r="AQ134" s="100"/>
      <c r="AR134" s="122"/>
    </row>
    <row r="135" spans="1:44" s="104" customFormat="1" x14ac:dyDescent="0.25">
      <c r="A135" s="100"/>
      <c r="B135" s="351"/>
      <c r="C135" s="749" t="s">
        <v>99</v>
      </c>
      <c r="D135" s="749"/>
      <c r="E135" s="749"/>
      <c r="F135" s="749"/>
      <c r="G135" s="749"/>
      <c r="H135" s="98"/>
      <c r="I135" s="75"/>
      <c r="J135" s="75"/>
      <c r="K135" s="142"/>
      <c r="L135" s="143"/>
      <c r="M135" s="100"/>
      <c r="N135" s="100"/>
      <c r="O135" s="100"/>
      <c r="P135" s="593"/>
      <c r="Q135" s="100"/>
      <c r="R135" s="100"/>
      <c r="S135" s="100"/>
      <c r="T135" s="100"/>
      <c r="U135" s="100"/>
      <c r="V135" s="100"/>
      <c r="W135" s="100"/>
      <c r="X135" s="100"/>
      <c r="Y135" s="100"/>
      <c r="Z135" s="100"/>
      <c r="AA135" s="100"/>
      <c r="AB135" s="100"/>
      <c r="AC135" s="100"/>
      <c r="AD135" s="100"/>
      <c r="AE135" s="100"/>
      <c r="AF135" s="100"/>
      <c r="AG135" s="100"/>
      <c r="AH135" s="100"/>
      <c r="AI135" s="100"/>
      <c r="AJ135" s="100"/>
      <c r="AK135" s="100"/>
      <c r="AL135" s="100"/>
      <c r="AM135" s="100"/>
      <c r="AN135" s="100"/>
      <c r="AO135" s="100"/>
      <c r="AP135" s="100"/>
      <c r="AQ135" s="100"/>
      <c r="AR135" s="122"/>
    </row>
    <row r="136" spans="1:44" s="104" customFormat="1" ht="16.5" thickBot="1" x14ac:dyDescent="0.3">
      <c r="A136" s="100"/>
      <c r="B136" s="351" t="s">
        <v>424</v>
      </c>
      <c r="C136" s="345" t="s">
        <v>70</v>
      </c>
      <c r="D136" s="335"/>
      <c r="E136" s="335"/>
      <c r="F136" s="335"/>
      <c r="G136" s="68"/>
      <c r="H136" s="68"/>
      <c r="I136" s="75"/>
      <c r="J136" s="75"/>
      <c r="K136" s="142"/>
      <c r="L136" s="143"/>
      <c r="M136" s="100"/>
      <c r="N136" s="100"/>
      <c r="O136" s="100"/>
      <c r="P136" s="593"/>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c r="AO136" s="100"/>
      <c r="AP136" s="100"/>
      <c r="AQ136" s="100"/>
      <c r="AR136" s="122"/>
    </row>
    <row r="137" spans="1:44" s="104" customFormat="1" ht="16.5" thickBot="1" x14ac:dyDescent="0.3">
      <c r="A137" s="100"/>
      <c r="B137" s="351"/>
      <c r="C137" s="45"/>
      <c r="D137" s="131"/>
      <c r="E137" s="335"/>
      <c r="F137" s="335"/>
      <c r="G137" s="68"/>
      <c r="H137" s="68"/>
      <c r="I137" s="75"/>
      <c r="J137" s="75"/>
      <c r="K137" s="142"/>
      <c r="L137" s="143"/>
      <c r="M137" s="100"/>
      <c r="N137" s="100"/>
      <c r="O137" s="100"/>
      <c r="P137" s="593"/>
      <c r="Q137" s="100"/>
      <c r="R137" s="100"/>
      <c r="S137" s="100"/>
      <c r="T137" s="100"/>
      <c r="U137" s="100"/>
      <c r="V137" s="100"/>
      <c r="W137" s="100"/>
      <c r="X137" s="100"/>
      <c r="Y137" s="100"/>
      <c r="Z137" s="100"/>
      <c r="AA137" s="100"/>
      <c r="AB137" s="100"/>
      <c r="AC137" s="100"/>
      <c r="AD137" s="100"/>
      <c r="AE137" s="100"/>
      <c r="AF137" s="100"/>
      <c r="AG137" s="100"/>
      <c r="AH137" s="100"/>
      <c r="AI137" s="100"/>
      <c r="AJ137" s="100"/>
      <c r="AK137" s="100"/>
      <c r="AL137" s="100"/>
      <c r="AM137" s="100"/>
      <c r="AN137" s="100"/>
      <c r="AO137" s="100"/>
      <c r="AP137" s="100"/>
      <c r="AQ137" s="100"/>
      <c r="AR137" s="122"/>
    </row>
    <row r="138" spans="1:44" s="104" customFormat="1" x14ac:dyDescent="0.25">
      <c r="A138" s="100"/>
      <c r="B138" s="351"/>
      <c r="C138" s="749" t="s">
        <v>100</v>
      </c>
      <c r="D138" s="749"/>
      <c r="E138" s="749"/>
      <c r="F138" s="749"/>
      <c r="G138" s="749"/>
      <c r="H138" s="98"/>
      <c r="I138" s="75"/>
      <c r="J138" s="75"/>
      <c r="K138" s="142"/>
      <c r="L138" s="143"/>
      <c r="M138" s="100"/>
      <c r="N138" s="100"/>
      <c r="O138" s="100"/>
      <c r="P138" s="593"/>
      <c r="Q138" s="100"/>
      <c r="R138" s="100"/>
      <c r="S138" s="100"/>
      <c r="T138" s="100"/>
      <c r="U138" s="100"/>
      <c r="V138" s="100"/>
      <c r="W138" s="100"/>
      <c r="X138" s="100"/>
      <c r="Y138" s="100"/>
      <c r="Z138" s="100"/>
      <c r="AA138" s="100"/>
      <c r="AB138" s="100"/>
      <c r="AC138" s="100"/>
      <c r="AD138" s="100"/>
      <c r="AE138" s="100"/>
      <c r="AF138" s="100"/>
      <c r="AG138" s="100"/>
      <c r="AH138" s="100"/>
      <c r="AI138" s="100"/>
      <c r="AJ138" s="100"/>
      <c r="AK138" s="100"/>
      <c r="AL138" s="100"/>
      <c r="AM138" s="100"/>
      <c r="AN138" s="100"/>
      <c r="AO138" s="100"/>
      <c r="AP138" s="100"/>
      <c r="AQ138" s="100"/>
      <c r="AR138" s="122"/>
    </row>
    <row r="139" spans="1:44" s="104" customFormat="1" x14ac:dyDescent="0.25">
      <c r="A139" s="100"/>
      <c r="B139" s="145"/>
      <c r="C139" s="146"/>
      <c r="D139" s="147"/>
      <c r="E139" s="147"/>
      <c r="F139" s="147"/>
      <c r="G139" s="148"/>
      <c r="H139" s="148"/>
      <c r="I139" s="136"/>
      <c r="J139" s="136"/>
      <c r="K139" s="149"/>
      <c r="L139" s="150"/>
      <c r="M139" s="100"/>
      <c r="N139" s="100"/>
      <c r="O139" s="100"/>
      <c r="P139" s="593"/>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0"/>
      <c r="AL139" s="100"/>
      <c r="AM139" s="100"/>
      <c r="AN139" s="100"/>
      <c r="AO139" s="100"/>
      <c r="AP139" s="100"/>
      <c r="AQ139" s="100"/>
      <c r="AR139" s="122"/>
    </row>
    <row r="140" spans="1:44" s="104" customFormat="1" x14ac:dyDescent="0.25">
      <c r="A140" s="100"/>
      <c r="B140" s="335"/>
      <c r="C140" s="345"/>
      <c r="D140" s="335"/>
      <c r="E140" s="335"/>
      <c r="F140" s="335"/>
      <c r="G140" s="335"/>
      <c r="H140" s="335"/>
      <c r="I140" s="75"/>
      <c r="J140" s="75"/>
      <c r="K140" s="142"/>
      <c r="L140" s="142"/>
      <c r="M140" s="100"/>
      <c r="N140" s="100"/>
      <c r="O140" s="100"/>
      <c r="P140" s="593"/>
      <c r="Q140" s="100"/>
      <c r="R140" s="100"/>
      <c r="S140" s="100"/>
      <c r="T140" s="100"/>
      <c r="U140" s="100"/>
      <c r="V140" s="100"/>
      <c r="W140" s="100"/>
      <c r="X140" s="100"/>
      <c r="Y140" s="100"/>
      <c r="Z140" s="100"/>
      <c r="AA140" s="100"/>
      <c r="AB140" s="100"/>
      <c r="AC140" s="100"/>
      <c r="AD140" s="100"/>
      <c r="AE140" s="100"/>
      <c r="AF140" s="100"/>
      <c r="AG140" s="100"/>
      <c r="AH140" s="100"/>
      <c r="AI140" s="100"/>
      <c r="AJ140" s="100"/>
      <c r="AK140" s="100"/>
      <c r="AL140" s="100"/>
      <c r="AM140" s="100"/>
      <c r="AN140" s="100"/>
      <c r="AO140" s="100"/>
      <c r="AP140" s="100"/>
      <c r="AQ140" s="100"/>
      <c r="AR140" s="122"/>
    </row>
    <row r="141" spans="1:44" s="104" customFormat="1" x14ac:dyDescent="0.25">
      <c r="A141" s="100"/>
      <c r="B141" s="757" t="s">
        <v>24</v>
      </c>
      <c r="C141" s="759" t="s">
        <v>713</v>
      </c>
      <c r="D141" s="759"/>
      <c r="E141" s="759"/>
      <c r="F141" s="759"/>
      <c r="G141" s="759"/>
      <c r="H141" s="339"/>
      <c r="I141" s="124"/>
      <c r="J141" s="124"/>
      <c r="K141" s="151"/>
      <c r="L141" s="152"/>
      <c r="M141" s="100"/>
      <c r="N141" s="100"/>
      <c r="O141" s="100"/>
      <c r="P141" s="593"/>
      <c r="Q141" s="100"/>
      <c r="R141" s="100"/>
      <c r="S141" s="100"/>
      <c r="T141" s="100"/>
      <c r="U141" s="100"/>
      <c r="V141" s="100"/>
      <c r="W141" s="100"/>
      <c r="X141" s="100"/>
      <c r="Y141" s="100"/>
      <c r="Z141" s="100"/>
      <c r="AA141" s="100"/>
      <c r="AB141" s="100"/>
      <c r="AC141" s="100"/>
      <c r="AD141" s="100"/>
      <c r="AE141" s="100"/>
      <c r="AF141" s="100"/>
      <c r="AG141" s="100"/>
      <c r="AH141" s="100"/>
      <c r="AI141" s="100"/>
      <c r="AJ141" s="100"/>
      <c r="AK141" s="100"/>
      <c r="AL141" s="100"/>
      <c r="AM141" s="100"/>
      <c r="AN141" s="100"/>
      <c r="AO141" s="100"/>
      <c r="AP141" s="100"/>
      <c r="AQ141" s="100"/>
      <c r="AR141" s="122"/>
    </row>
    <row r="142" spans="1:44" s="104" customFormat="1" x14ac:dyDescent="0.25">
      <c r="A142" s="100"/>
      <c r="B142" s="758"/>
      <c r="C142" s="736"/>
      <c r="D142" s="736"/>
      <c r="E142" s="736"/>
      <c r="F142" s="736"/>
      <c r="G142" s="736"/>
      <c r="H142" s="335"/>
      <c r="I142" s="75"/>
      <c r="J142" s="75"/>
      <c r="K142" s="142"/>
      <c r="L142" s="143"/>
      <c r="M142" s="100"/>
      <c r="N142" s="100"/>
      <c r="O142" s="100"/>
      <c r="P142" s="593"/>
      <c r="Q142" s="100"/>
      <c r="R142" s="100"/>
      <c r="S142" s="100"/>
      <c r="T142" s="100"/>
      <c r="U142" s="100"/>
      <c r="V142" s="100"/>
      <c r="W142" s="100"/>
      <c r="X142" s="100"/>
      <c r="Y142" s="100"/>
      <c r="Z142" s="100"/>
      <c r="AA142" s="100"/>
      <c r="AB142" s="100"/>
      <c r="AC142" s="100"/>
      <c r="AD142" s="100"/>
      <c r="AE142" s="100"/>
      <c r="AF142" s="100"/>
      <c r="AG142" s="100"/>
      <c r="AH142" s="100"/>
      <c r="AI142" s="100"/>
      <c r="AJ142" s="100"/>
      <c r="AK142" s="100"/>
      <c r="AL142" s="100"/>
      <c r="AM142" s="100"/>
      <c r="AN142" s="100"/>
      <c r="AO142" s="100"/>
      <c r="AP142" s="100"/>
      <c r="AQ142" s="100"/>
      <c r="AR142" s="122"/>
    </row>
    <row r="143" spans="1:44" s="104" customFormat="1" x14ac:dyDescent="0.25">
      <c r="A143" s="100"/>
      <c r="B143" s="338"/>
      <c r="C143" s="749" t="s">
        <v>98</v>
      </c>
      <c r="D143" s="749"/>
      <c r="E143" s="749"/>
      <c r="F143" s="749"/>
      <c r="G143" s="749"/>
      <c r="H143" s="98"/>
      <c r="I143" s="75"/>
      <c r="J143" s="75"/>
      <c r="K143" s="142"/>
      <c r="L143" s="143"/>
      <c r="M143" s="100"/>
      <c r="N143" s="100"/>
      <c r="O143" s="100"/>
      <c r="P143" s="593"/>
      <c r="Q143" s="100"/>
      <c r="R143" s="100"/>
      <c r="S143" s="100"/>
      <c r="T143" s="100"/>
      <c r="U143" s="100"/>
      <c r="V143" s="100"/>
      <c r="W143" s="100"/>
      <c r="X143" s="100"/>
      <c r="Y143" s="100"/>
      <c r="Z143" s="100"/>
      <c r="AA143" s="100"/>
      <c r="AB143" s="100"/>
      <c r="AC143" s="100"/>
      <c r="AD143" s="100"/>
      <c r="AE143" s="100"/>
      <c r="AF143" s="100"/>
      <c r="AG143" s="100"/>
      <c r="AH143" s="100"/>
      <c r="AI143" s="100"/>
      <c r="AJ143" s="100"/>
      <c r="AK143" s="100"/>
      <c r="AL143" s="100"/>
      <c r="AM143" s="100"/>
      <c r="AN143" s="100"/>
      <c r="AO143" s="100"/>
      <c r="AP143" s="100"/>
      <c r="AQ143" s="100"/>
      <c r="AR143" s="122"/>
    </row>
    <row r="144" spans="1:44" s="104" customFormat="1" x14ac:dyDescent="0.25">
      <c r="A144" s="100"/>
      <c r="B144" s="338"/>
      <c r="C144" s="68"/>
      <c r="D144" s="68"/>
      <c r="E144" s="68"/>
      <c r="F144" s="68"/>
      <c r="G144" s="335"/>
      <c r="H144" s="335"/>
      <c r="I144" s="75"/>
      <c r="J144" s="75"/>
      <c r="K144" s="142"/>
      <c r="L144" s="143"/>
      <c r="M144" s="100"/>
      <c r="N144" s="100"/>
      <c r="O144" s="100"/>
      <c r="P144" s="593"/>
      <c r="Q144" s="100"/>
      <c r="R144" s="100"/>
      <c r="S144" s="100"/>
      <c r="T144" s="100"/>
      <c r="U144" s="100"/>
      <c r="V144" s="100"/>
      <c r="W144" s="100"/>
      <c r="X144" s="100"/>
      <c r="Y144" s="100"/>
      <c r="Z144" s="100"/>
      <c r="AA144" s="100"/>
      <c r="AB144" s="100"/>
      <c r="AC144" s="100"/>
      <c r="AD144" s="100"/>
      <c r="AE144" s="100"/>
      <c r="AF144" s="100"/>
      <c r="AG144" s="100"/>
      <c r="AH144" s="100"/>
      <c r="AI144" s="100"/>
      <c r="AJ144" s="100"/>
      <c r="AK144" s="100"/>
      <c r="AL144" s="100"/>
      <c r="AM144" s="100"/>
      <c r="AN144" s="100"/>
      <c r="AO144" s="100"/>
      <c r="AP144" s="100"/>
      <c r="AQ144" s="100"/>
      <c r="AR144" s="122"/>
    </row>
    <row r="145" spans="1:44" s="104" customFormat="1" hidden="1" x14ac:dyDescent="0.25">
      <c r="A145" s="100"/>
      <c r="B145" s="338"/>
      <c r="C145" s="68"/>
      <c r="D145" s="68"/>
      <c r="E145" s="68"/>
      <c r="F145" s="68"/>
      <c r="G145" s="335"/>
      <c r="H145" s="335"/>
      <c r="I145" s="75"/>
      <c r="J145" s="75"/>
      <c r="K145" s="142"/>
      <c r="L145" s="143"/>
      <c r="M145" s="100"/>
      <c r="N145" s="100"/>
      <c r="O145" s="100"/>
      <c r="P145" s="593"/>
      <c r="Q145" s="100"/>
      <c r="R145" s="100"/>
      <c r="S145" s="100"/>
      <c r="T145" s="100"/>
      <c r="U145" s="100"/>
      <c r="V145" s="100"/>
      <c r="W145" s="100"/>
      <c r="X145" s="100"/>
      <c r="Y145" s="100"/>
      <c r="Z145" s="100"/>
      <c r="AA145" s="100"/>
      <c r="AB145" s="100"/>
      <c r="AC145" s="100"/>
      <c r="AD145" s="100"/>
      <c r="AE145" s="100"/>
      <c r="AF145" s="100"/>
      <c r="AG145" s="100"/>
      <c r="AH145" s="100"/>
      <c r="AI145" s="100"/>
      <c r="AJ145" s="100"/>
      <c r="AK145" s="100"/>
      <c r="AL145" s="100"/>
      <c r="AM145" s="100"/>
      <c r="AN145" s="100"/>
      <c r="AO145" s="100"/>
      <c r="AP145" s="100"/>
      <c r="AQ145" s="100"/>
      <c r="AR145" s="122"/>
    </row>
    <row r="146" spans="1:44" s="104" customFormat="1" hidden="1" x14ac:dyDescent="0.25">
      <c r="A146" s="100"/>
      <c r="B146" s="338"/>
      <c r="C146" s="68"/>
      <c r="D146" s="68"/>
      <c r="E146" s="68"/>
      <c r="F146" s="68"/>
      <c r="G146" s="335"/>
      <c r="H146" s="335"/>
      <c r="I146" s="75"/>
      <c r="J146" s="75"/>
      <c r="K146" s="142"/>
      <c r="L146" s="143"/>
      <c r="M146" s="100"/>
      <c r="N146" s="100"/>
      <c r="O146" s="100"/>
      <c r="P146" s="593"/>
      <c r="Q146" s="100"/>
      <c r="R146" s="100"/>
      <c r="S146" s="100"/>
      <c r="T146" s="100"/>
      <c r="U146" s="100"/>
      <c r="V146" s="100"/>
      <c r="W146" s="100"/>
      <c r="X146" s="100"/>
      <c r="Y146" s="100"/>
      <c r="Z146" s="100"/>
      <c r="AA146" s="100"/>
      <c r="AB146" s="100"/>
      <c r="AC146" s="100"/>
      <c r="AD146" s="100"/>
      <c r="AE146" s="100"/>
      <c r="AF146" s="100"/>
      <c r="AG146" s="100"/>
      <c r="AH146" s="100"/>
      <c r="AI146" s="100"/>
      <c r="AJ146" s="100"/>
      <c r="AK146" s="100"/>
      <c r="AL146" s="100"/>
      <c r="AM146" s="100"/>
      <c r="AN146" s="100"/>
      <c r="AO146" s="100"/>
      <c r="AP146" s="100"/>
      <c r="AQ146" s="100"/>
      <c r="AR146" s="122"/>
    </row>
    <row r="147" spans="1:44" s="104" customFormat="1" hidden="1" x14ac:dyDescent="0.25">
      <c r="A147" s="100"/>
      <c r="B147" s="338"/>
      <c r="C147" s="68"/>
      <c r="D147" s="68"/>
      <c r="E147" s="68"/>
      <c r="F147" s="68"/>
      <c r="G147" s="335"/>
      <c r="H147" s="335"/>
      <c r="I147" s="75"/>
      <c r="J147" s="75"/>
      <c r="K147" s="142"/>
      <c r="L147" s="143"/>
      <c r="M147" s="100"/>
      <c r="N147" s="100"/>
      <c r="O147" s="100"/>
      <c r="P147" s="593"/>
      <c r="Q147" s="100"/>
      <c r="R147" s="100"/>
      <c r="S147" s="100"/>
      <c r="T147" s="100"/>
      <c r="U147" s="100"/>
      <c r="V147" s="100"/>
      <c r="W147" s="100"/>
      <c r="X147" s="100"/>
      <c r="Y147" s="100"/>
      <c r="Z147" s="100"/>
      <c r="AA147" s="100"/>
      <c r="AB147" s="100"/>
      <c r="AC147" s="100"/>
      <c r="AD147" s="100"/>
      <c r="AE147" s="100"/>
      <c r="AF147" s="100"/>
      <c r="AG147" s="100"/>
      <c r="AH147" s="100"/>
      <c r="AI147" s="100"/>
      <c r="AJ147" s="100"/>
      <c r="AK147" s="100"/>
      <c r="AL147" s="100"/>
      <c r="AM147" s="100"/>
      <c r="AN147" s="100"/>
      <c r="AO147" s="100"/>
      <c r="AP147" s="100"/>
      <c r="AQ147" s="100"/>
      <c r="AR147" s="122"/>
    </row>
    <row r="148" spans="1:44" s="104" customFormat="1" hidden="1" x14ac:dyDescent="0.25">
      <c r="A148" s="100"/>
      <c r="B148" s="338"/>
      <c r="C148" s="68"/>
      <c r="D148" s="68"/>
      <c r="E148" s="68"/>
      <c r="F148" s="68"/>
      <c r="G148" s="335"/>
      <c r="H148" s="335"/>
      <c r="I148" s="75"/>
      <c r="J148" s="75"/>
      <c r="K148" s="142"/>
      <c r="L148" s="143"/>
      <c r="M148" s="100"/>
      <c r="N148" s="100"/>
      <c r="O148" s="100"/>
      <c r="P148" s="593"/>
      <c r="Q148" s="100"/>
      <c r="R148" s="100"/>
      <c r="S148" s="100"/>
      <c r="T148" s="100"/>
      <c r="U148" s="100"/>
      <c r="V148" s="100"/>
      <c r="W148" s="100"/>
      <c r="X148" s="100"/>
      <c r="Y148" s="100"/>
      <c r="Z148" s="100"/>
      <c r="AA148" s="100"/>
      <c r="AB148" s="100"/>
      <c r="AC148" s="100"/>
      <c r="AD148" s="100"/>
      <c r="AE148" s="100"/>
      <c r="AF148" s="100"/>
      <c r="AG148" s="100"/>
      <c r="AH148" s="100"/>
      <c r="AI148" s="100"/>
      <c r="AJ148" s="100"/>
      <c r="AK148" s="100"/>
      <c r="AL148" s="100"/>
      <c r="AM148" s="100"/>
      <c r="AN148" s="100"/>
      <c r="AO148" s="100"/>
      <c r="AP148" s="100"/>
      <c r="AQ148" s="100"/>
      <c r="AR148" s="122"/>
    </row>
    <row r="149" spans="1:44" s="104" customFormat="1" hidden="1" x14ac:dyDescent="0.25">
      <c r="A149" s="100"/>
      <c r="B149" s="338"/>
      <c r="C149" s="68"/>
      <c r="D149" s="68"/>
      <c r="E149" s="68"/>
      <c r="F149" s="68"/>
      <c r="G149" s="335"/>
      <c r="H149" s="335"/>
      <c r="I149" s="75"/>
      <c r="J149" s="75"/>
      <c r="K149" s="142"/>
      <c r="L149" s="143"/>
      <c r="M149" s="100"/>
      <c r="N149" s="100"/>
      <c r="O149" s="100"/>
      <c r="P149" s="593"/>
      <c r="Q149" s="100"/>
      <c r="R149" s="100"/>
      <c r="S149" s="100"/>
      <c r="T149" s="100"/>
      <c r="U149" s="100"/>
      <c r="V149" s="100"/>
      <c r="W149" s="100"/>
      <c r="X149" s="100"/>
      <c r="Y149" s="100"/>
      <c r="Z149" s="100"/>
      <c r="AA149" s="100"/>
      <c r="AB149" s="100"/>
      <c r="AC149" s="100"/>
      <c r="AD149" s="100"/>
      <c r="AE149" s="100"/>
      <c r="AF149" s="100"/>
      <c r="AG149" s="100"/>
      <c r="AH149" s="100"/>
      <c r="AI149" s="100"/>
      <c r="AJ149" s="100"/>
      <c r="AK149" s="100"/>
      <c r="AL149" s="100"/>
      <c r="AM149" s="100"/>
      <c r="AN149" s="100"/>
      <c r="AO149" s="100"/>
      <c r="AP149" s="100"/>
      <c r="AQ149" s="100"/>
      <c r="AR149" s="122"/>
    </row>
    <row r="150" spans="1:44" s="104" customFormat="1" hidden="1" x14ac:dyDescent="0.25">
      <c r="A150" s="100"/>
      <c r="B150" s="338"/>
      <c r="C150" s="68"/>
      <c r="D150" s="68"/>
      <c r="E150" s="68"/>
      <c r="F150" s="68"/>
      <c r="G150" s="335"/>
      <c r="H150" s="335"/>
      <c r="I150" s="75"/>
      <c r="J150" s="75"/>
      <c r="K150" s="142"/>
      <c r="L150" s="143"/>
      <c r="M150" s="100"/>
      <c r="N150" s="100"/>
      <c r="O150" s="100"/>
      <c r="P150" s="593"/>
      <c r="Q150" s="100"/>
      <c r="R150" s="100"/>
      <c r="S150" s="100"/>
      <c r="T150" s="100"/>
      <c r="U150" s="100"/>
      <c r="V150" s="100"/>
      <c r="W150" s="100"/>
      <c r="X150" s="100"/>
      <c r="Y150" s="100"/>
      <c r="Z150" s="100"/>
      <c r="AA150" s="100"/>
      <c r="AB150" s="100"/>
      <c r="AC150" s="100"/>
      <c r="AD150" s="100"/>
      <c r="AE150" s="100"/>
      <c r="AF150" s="100"/>
      <c r="AG150" s="100"/>
      <c r="AH150" s="100"/>
      <c r="AI150" s="100"/>
      <c r="AJ150" s="100"/>
      <c r="AK150" s="100"/>
      <c r="AL150" s="100"/>
      <c r="AM150" s="100"/>
      <c r="AN150" s="100"/>
      <c r="AO150" s="100"/>
      <c r="AP150" s="100"/>
      <c r="AQ150" s="100"/>
      <c r="AR150" s="122"/>
    </row>
    <row r="151" spans="1:44" s="104" customFormat="1" hidden="1" x14ac:dyDescent="0.25">
      <c r="A151" s="100"/>
      <c r="B151" s="338"/>
      <c r="C151" s="68"/>
      <c r="D151" s="68"/>
      <c r="E151" s="68"/>
      <c r="F151" s="68"/>
      <c r="G151" s="335"/>
      <c r="H151" s="335"/>
      <c r="I151" s="75"/>
      <c r="J151" s="75"/>
      <c r="K151" s="142"/>
      <c r="L151" s="143"/>
      <c r="M151" s="100"/>
      <c r="N151" s="100"/>
      <c r="O151" s="100"/>
      <c r="P151" s="593"/>
      <c r="Q151" s="100"/>
      <c r="R151" s="100"/>
      <c r="S151" s="100"/>
      <c r="T151" s="100"/>
      <c r="U151" s="100"/>
      <c r="V151" s="100"/>
      <c r="W151" s="100"/>
      <c r="X151" s="100"/>
      <c r="Y151" s="100"/>
      <c r="Z151" s="100"/>
      <c r="AA151" s="100"/>
      <c r="AB151" s="100"/>
      <c r="AC151" s="100"/>
      <c r="AD151" s="100"/>
      <c r="AE151" s="100"/>
      <c r="AF151" s="100"/>
      <c r="AG151" s="100"/>
      <c r="AH151" s="100"/>
      <c r="AI151" s="100"/>
      <c r="AJ151" s="100"/>
      <c r="AK151" s="100"/>
      <c r="AL151" s="100"/>
      <c r="AM151" s="100"/>
      <c r="AN151" s="100"/>
      <c r="AO151" s="100"/>
      <c r="AP151" s="100"/>
      <c r="AQ151" s="100"/>
      <c r="AR151" s="122"/>
    </row>
    <row r="152" spans="1:44" s="104" customFormat="1" hidden="1" x14ac:dyDescent="0.25">
      <c r="A152" s="100"/>
      <c r="B152" s="338"/>
      <c r="C152" s="68"/>
      <c r="D152" s="68"/>
      <c r="E152" s="68"/>
      <c r="F152" s="68"/>
      <c r="G152" s="335"/>
      <c r="H152" s="335"/>
      <c r="I152" s="75"/>
      <c r="J152" s="75"/>
      <c r="K152" s="142"/>
      <c r="L152" s="143"/>
      <c r="M152" s="100"/>
      <c r="N152" s="100"/>
      <c r="O152" s="100"/>
      <c r="P152" s="593"/>
      <c r="Q152" s="100"/>
      <c r="R152" s="100"/>
      <c r="S152" s="100"/>
      <c r="T152" s="100"/>
      <c r="U152" s="100"/>
      <c r="V152" s="100"/>
      <c r="W152" s="100"/>
      <c r="X152" s="100"/>
      <c r="Y152" s="100"/>
      <c r="Z152" s="100"/>
      <c r="AA152" s="100"/>
      <c r="AB152" s="100"/>
      <c r="AC152" s="100"/>
      <c r="AD152" s="100"/>
      <c r="AE152" s="100"/>
      <c r="AF152" s="100"/>
      <c r="AG152" s="100"/>
      <c r="AH152" s="100"/>
      <c r="AI152" s="100"/>
      <c r="AJ152" s="100"/>
      <c r="AK152" s="100"/>
      <c r="AL152" s="100"/>
      <c r="AM152" s="100"/>
      <c r="AN152" s="100"/>
      <c r="AO152" s="100"/>
      <c r="AP152" s="100"/>
      <c r="AQ152" s="100"/>
      <c r="AR152" s="122"/>
    </row>
    <row r="153" spans="1:44" s="104" customFormat="1" hidden="1" x14ac:dyDescent="0.25">
      <c r="A153" s="100"/>
      <c r="B153" s="338"/>
      <c r="C153" s="68"/>
      <c r="D153" s="68"/>
      <c r="E153" s="68"/>
      <c r="F153" s="68"/>
      <c r="G153" s="335"/>
      <c r="H153" s="335"/>
      <c r="I153" s="75"/>
      <c r="J153" s="75"/>
      <c r="K153" s="142"/>
      <c r="L153" s="143"/>
      <c r="M153" s="100"/>
      <c r="N153" s="100"/>
      <c r="O153" s="100"/>
      <c r="P153" s="593"/>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0"/>
      <c r="AN153" s="100"/>
      <c r="AO153" s="100"/>
      <c r="AP153" s="100"/>
      <c r="AQ153" s="100"/>
      <c r="AR153" s="122"/>
    </row>
    <row r="154" spans="1:44" s="104" customFormat="1" hidden="1" x14ac:dyDescent="0.25">
      <c r="A154" s="100"/>
      <c r="B154" s="338"/>
      <c r="C154" s="68"/>
      <c r="D154" s="68"/>
      <c r="E154" s="68"/>
      <c r="F154" s="68"/>
      <c r="G154" s="335"/>
      <c r="H154" s="335"/>
      <c r="I154" s="75"/>
      <c r="J154" s="75"/>
      <c r="K154" s="142"/>
      <c r="L154" s="143"/>
      <c r="M154" s="100"/>
      <c r="N154" s="100"/>
      <c r="O154" s="100"/>
      <c r="P154" s="593"/>
      <c r="Q154" s="100"/>
      <c r="R154" s="100"/>
      <c r="S154" s="100"/>
      <c r="T154" s="100"/>
      <c r="U154" s="100"/>
      <c r="V154" s="100"/>
      <c r="W154" s="100"/>
      <c r="X154" s="100"/>
      <c r="Y154" s="100"/>
      <c r="Z154" s="100"/>
      <c r="AA154" s="100"/>
      <c r="AB154" s="100"/>
      <c r="AC154" s="100"/>
      <c r="AD154" s="100"/>
      <c r="AE154" s="100"/>
      <c r="AF154" s="100"/>
      <c r="AG154" s="100"/>
      <c r="AH154" s="100"/>
      <c r="AI154" s="100"/>
      <c r="AJ154" s="100"/>
      <c r="AK154" s="100"/>
      <c r="AL154" s="100"/>
      <c r="AM154" s="100"/>
      <c r="AN154" s="100"/>
      <c r="AO154" s="100"/>
      <c r="AP154" s="100"/>
      <c r="AQ154" s="100"/>
      <c r="AR154" s="122"/>
    </row>
    <row r="155" spans="1:44" s="104" customFormat="1" hidden="1" x14ac:dyDescent="0.25">
      <c r="A155" s="100"/>
      <c r="B155" s="338"/>
      <c r="C155" s="68"/>
      <c r="D155" s="68"/>
      <c r="E155" s="68"/>
      <c r="F155" s="68"/>
      <c r="G155" s="335"/>
      <c r="H155" s="335"/>
      <c r="I155" s="75"/>
      <c r="J155" s="75"/>
      <c r="K155" s="142"/>
      <c r="L155" s="143"/>
      <c r="M155" s="100"/>
      <c r="N155" s="100"/>
      <c r="O155" s="100"/>
      <c r="P155" s="593"/>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0"/>
      <c r="AL155" s="100"/>
      <c r="AM155" s="100"/>
      <c r="AN155" s="100"/>
      <c r="AO155" s="100"/>
      <c r="AP155" s="100"/>
      <c r="AQ155" s="100"/>
      <c r="AR155" s="122"/>
    </row>
    <row r="156" spans="1:44" s="104" customFormat="1" hidden="1" x14ac:dyDescent="0.25">
      <c r="A156" s="100"/>
      <c r="B156" s="338"/>
      <c r="C156" s="68"/>
      <c r="D156" s="68"/>
      <c r="E156" s="68"/>
      <c r="F156" s="68"/>
      <c r="G156" s="335"/>
      <c r="H156" s="335"/>
      <c r="I156" s="75"/>
      <c r="J156" s="75"/>
      <c r="K156" s="142"/>
      <c r="L156" s="143"/>
      <c r="M156" s="100"/>
      <c r="N156" s="100"/>
      <c r="O156" s="100"/>
      <c r="P156" s="593"/>
      <c r="Q156" s="100"/>
      <c r="R156" s="100"/>
      <c r="S156" s="100"/>
      <c r="T156" s="100"/>
      <c r="U156" s="100"/>
      <c r="V156" s="100"/>
      <c r="W156" s="100"/>
      <c r="X156" s="100"/>
      <c r="Y156" s="100"/>
      <c r="Z156" s="100"/>
      <c r="AA156" s="100"/>
      <c r="AB156" s="100"/>
      <c r="AC156" s="100"/>
      <c r="AD156" s="100"/>
      <c r="AE156" s="100"/>
      <c r="AF156" s="100"/>
      <c r="AG156" s="100"/>
      <c r="AH156" s="100"/>
      <c r="AI156" s="100"/>
      <c r="AJ156" s="100"/>
      <c r="AK156" s="100"/>
      <c r="AL156" s="100"/>
      <c r="AM156" s="100"/>
      <c r="AN156" s="100"/>
      <c r="AO156" s="100"/>
      <c r="AP156" s="100"/>
      <c r="AQ156" s="100"/>
      <c r="AR156" s="122"/>
    </row>
    <row r="157" spans="1:44" s="104" customFormat="1" hidden="1" x14ac:dyDescent="0.25">
      <c r="A157" s="100"/>
      <c r="B157" s="338"/>
      <c r="C157" s="68"/>
      <c r="D157" s="68"/>
      <c r="E157" s="68"/>
      <c r="F157" s="68"/>
      <c r="G157" s="335"/>
      <c r="H157" s="335"/>
      <c r="I157" s="75"/>
      <c r="J157" s="75"/>
      <c r="K157" s="142"/>
      <c r="L157" s="143"/>
      <c r="M157" s="100"/>
      <c r="N157" s="100"/>
      <c r="O157" s="100"/>
      <c r="P157" s="593"/>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0"/>
      <c r="AN157" s="100"/>
      <c r="AO157" s="100"/>
      <c r="AP157" s="100"/>
      <c r="AQ157" s="100"/>
      <c r="AR157" s="122"/>
    </row>
    <row r="158" spans="1:44" s="104" customFormat="1" hidden="1" x14ac:dyDescent="0.25">
      <c r="A158" s="100"/>
      <c r="B158" s="338"/>
      <c r="C158" s="68"/>
      <c r="D158" s="68"/>
      <c r="E158" s="68"/>
      <c r="F158" s="68"/>
      <c r="G158" s="335"/>
      <c r="H158" s="335"/>
      <c r="I158" s="75"/>
      <c r="J158" s="75"/>
      <c r="K158" s="142"/>
      <c r="L158" s="143"/>
      <c r="M158" s="100"/>
      <c r="N158" s="100"/>
      <c r="O158" s="100"/>
      <c r="P158" s="593"/>
      <c r="Q158" s="100"/>
      <c r="R158" s="100"/>
      <c r="S158" s="100"/>
      <c r="T158" s="100"/>
      <c r="U158" s="100"/>
      <c r="V158" s="100"/>
      <c r="W158" s="100"/>
      <c r="X158" s="100"/>
      <c r="Y158" s="100"/>
      <c r="Z158" s="100"/>
      <c r="AA158" s="100"/>
      <c r="AB158" s="100"/>
      <c r="AC158" s="100"/>
      <c r="AD158" s="100"/>
      <c r="AE158" s="100"/>
      <c r="AF158" s="100"/>
      <c r="AG158" s="100"/>
      <c r="AH158" s="100"/>
      <c r="AI158" s="100"/>
      <c r="AJ158" s="100"/>
      <c r="AK158" s="100"/>
      <c r="AL158" s="100"/>
      <c r="AM158" s="100"/>
      <c r="AN158" s="100"/>
      <c r="AO158" s="100"/>
      <c r="AP158" s="100"/>
      <c r="AQ158" s="100"/>
      <c r="AR158" s="122"/>
    </row>
    <row r="159" spans="1:44" s="104" customFormat="1" hidden="1" x14ac:dyDescent="0.25">
      <c r="A159" s="100"/>
      <c r="B159" s="338"/>
      <c r="C159" s="68"/>
      <c r="D159" s="68"/>
      <c r="E159" s="68"/>
      <c r="F159" s="68"/>
      <c r="G159" s="335"/>
      <c r="H159" s="335"/>
      <c r="I159" s="75"/>
      <c r="J159" s="75"/>
      <c r="K159" s="142"/>
      <c r="L159" s="143"/>
      <c r="M159" s="100"/>
      <c r="N159" s="100"/>
      <c r="O159" s="100"/>
      <c r="P159" s="593"/>
      <c r="Q159" s="100"/>
      <c r="R159" s="100"/>
      <c r="S159" s="100"/>
      <c r="T159" s="100"/>
      <c r="U159" s="100"/>
      <c r="V159" s="100"/>
      <c r="W159" s="100"/>
      <c r="X159" s="100"/>
      <c r="Y159" s="100"/>
      <c r="Z159" s="100"/>
      <c r="AA159" s="100"/>
      <c r="AB159" s="100"/>
      <c r="AC159" s="100"/>
      <c r="AD159" s="100"/>
      <c r="AE159" s="100"/>
      <c r="AF159" s="100"/>
      <c r="AG159" s="100"/>
      <c r="AH159" s="100"/>
      <c r="AI159" s="100"/>
      <c r="AJ159" s="100"/>
      <c r="AK159" s="100"/>
      <c r="AL159" s="100"/>
      <c r="AM159" s="100"/>
      <c r="AN159" s="100"/>
      <c r="AO159" s="100"/>
      <c r="AP159" s="100"/>
      <c r="AQ159" s="100"/>
      <c r="AR159" s="122"/>
    </row>
    <row r="160" spans="1:44" s="104" customFormat="1" x14ac:dyDescent="0.25">
      <c r="A160" s="100"/>
      <c r="B160" s="351" t="s">
        <v>11</v>
      </c>
      <c r="C160" s="335" t="s">
        <v>833</v>
      </c>
      <c r="D160" s="335"/>
      <c r="E160" s="335"/>
      <c r="F160" s="335"/>
      <c r="G160" s="139"/>
      <c r="H160" s="68"/>
      <c r="I160" s="75"/>
      <c r="J160" s="75"/>
      <c r="K160" s="142"/>
      <c r="L160" s="143"/>
      <c r="M160" s="100"/>
      <c r="N160" s="100"/>
      <c r="O160" s="100"/>
      <c r="P160" s="593"/>
      <c r="Q160" s="100"/>
      <c r="R160" s="100"/>
      <c r="S160" s="100"/>
      <c r="T160" s="100"/>
      <c r="U160" s="100"/>
      <c r="V160" s="100"/>
      <c r="W160" s="100"/>
      <c r="X160" s="100"/>
      <c r="Y160" s="100"/>
      <c r="Z160" s="100"/>
      <c r="AA160" s="100"/>
      <c r="AB160" s="100"/>
      <c r="AC160" s="100"/>
      <c r="AD160" s="100"/>
      <c r="AE160" s="100"/>
      <c r="AF160" s="100"/>
      <c r="AG160" s="100"/>
      <c r="AH160" s="100"/>
      <c r="AI160" s="100"/>
      <c r="AJ160" s="100"/>
      <c r="AK160" s="100"/>
      <c r="AL160" s="100"/>
      <c r="AM160" s="100"/>
      <c r="AN160" s="100"/>
      <c r="AO160" s="100"/>
      <c r="AP160" s="100"/>
      <c r="AQ160" s="100"/>
      <c r="AR160" s="122"/>
    </row>
    <row r="161" spans="1:44" s="104" customFormat="1" ht="41.25" customHeight="1" x14ac:dyDescent="0.25">
      <c r="A161" s="100"/>
      <c r="B161" s="351"/>
      <c r="C161" s="749" t="s">
        <v>1234</v>
      </c>
      <c r="D161" s="749"/>
      <c r="E161" s="749"/>
      <c r="F161" s="749"/>
      <c r="G161" s="749"/>
      <c r="H161" s="98"/>
      <c r="I161" s="75"/>
      <c r="J161" s="75"/>
      <c r="K161" s="142"/>
      <c r="L161" s="143"/>
      <c r="M161" s="100"/>
      <c r="N161" s="100"/>
      <c r="O161" s="100"/>
      <c r="P161" s="593"/>
      <c r="Q161" s="100"/>
      <c r="R161" s="100"/>
      <c r="S161" s="100"/>
      <c r="T161" s="100"/>
      <c r="U161" s="100"/>
      <c r="V161" s="100"/>
      <c r="W161" s="100"/>
      <c r="X161" s="100"/>
      <c r="Y161" s="100"/>
      <c r="Z161" s="100"/>
      <c r="AA161" s="100"/>
      <c r="AB161" s="100"/>
      <c r="AC161" s="100"/>
      <c r="AD161" s="100"/>
      <c r="AE161" s="100"/>
      <c r="AF161" s="100"/>
      <c r="AG161" s="100"/>
      <c r="AH161" s="100"/>
      <c r="AI161" s="100"/>
      <c r="AJ161" s="100"/>
      <c r="AK161" s="100"/>
      <c r="AL161" s="100"/>
      <c r="AM161" s="100"/>
      <c r="AN161" s="100"/>
      <c r="AO161" s="100"/>
      <c r="AP161" s="100"/>
      <c r="AQ161" s="100"/>
      <c r="AR161" s="122"/>
    </row>
    <row r="162" spans="1:44" s="104" customFormat="1" x14ac:dyDescent="0.25">
      <c r="A162" s="100"/>
      <c r="B162" s="351"/>
      <c r="C162" s="153"/>
      <c r="D162" s="153"/>
      <c r="E162" s="68"/>
      <c r="F162" s="68"/>
      <c r="G162" s="153"/>
      <c r="H162" s="153"/>
      <c r="I162" s="75"/>
      <c r="J162" s="75"/>
      <c r="K162" s="142"/>
      <c r="L162" s="143"/>
      <c r="M162" s="100"/>
      <c r="N162" s="100"/>
      <c r="O162" s="100"/>
      <c r="P162" s="593"/>
      <c r="Q162" s="100"/>
      <c r="R162" s="100"/>
      <c r="S162" s="100"/>
      <c r="T162" s="100"/>
      <c r="U162" s="100"/>
      <c r="V162" s="100"/>
      <c r="W162" s="100"/>
      <c r="X162" s="100"/>
      <c r="Y162" s="100"/>
      <c r="Z162" s="100"/>
      <c r="AA162" s="100"/>
      <c r="AB162" s="100"/>
      <c r="AC162" s="100"/>
      <c r="AD162" s="100"/>
      <c r="AE162" s="100"/>
      <c r="AF162" s="100"/>
      <c r="AG162" s="100"/>
      <c r="AH162" s="100"/>
      <c r="AI162" s="100"/>
      <c r="AJ162" s="100"/>
      <c r="AK162" s="100"/>
      <c r="AL162" s="100"/>
      <c r="AM162" s="100"/>
      <c r="AN162" s="100"/>
      <c r="AO162" s="100"/>
      <c r="AP162" s="100"/>
      <c r="AQ162" s="100"/>
      <c r="AR162" s="122"/>
    </row>
    <row r="163" spans="1:44" s="104" customFormat="1" ht="48" thickBot="1" x14ac:dyDescent="0.3">
      <c r="A163" s="100"/>
      <c r="B163" s="351" t="s">
        <v>425</v>
      </c>
      <c r="C163" s="140" t="s">
        <v>706</v>
      </c>
      <c r="D163" s="68"/>
      <c r="E163" s="345" t="s">
        <v>707</v>
      </c>
      <c r="F163" s="100"/>
      <c r="G163" s="345" t="s">
        <v>744</v>
      </c>
      <c r="H163" s="139"/>
      <c r="I163" s="75"/>
      <c r="J163" s="75"/>
      <c r="K163" s="142"/>
      <c r="L163" s="143"/>
      <c r="M163" s="100"/>
      <c r="N163" s="100"/>
      <c r="O163" s="100"/>
      <c r="P163" s="593"/>
      <c r="Q163" s="100"/>
      <c r="R163" s="100"/>
      <c r="S163" s="100"/>
      <c r="T163" s="100"/>
      <c r="U163" s="100"/>
      <c r="V163" s="100"/>
      <c r="W163" s="100"/>
      <c r="X163" s="100"/>
      <c r="Y163" s="100"/>
      <c r="Z163" s="100"/>
      <c r="AA163" s="100"/>
      <c r="AB163" s="100"/>
      <c r="AC163" s="100"/>
      <c r="AD163" s="100"/>
      <c r="AE163" s="100"/>
      <c r="AF163" s="100"/>
      <c r="AG163" s="100"/>
      <c r="AH163" s="100"/>
      <c r="AI163" s="100"/>
      <c r="AJ163" s="100"/>
      <c r="AK163" s="100"/>
      <c r="AL163" s="100"/>
      <c r="AM163" s="100"/>
      <c r="AN163" s="100"/>
      <c r="AO163" s="100"/>
      <c r="AP163" s="100"/>
      <c r="AQ163" s="100"/>
      <c r="AR163" s="122"/>
    </row>
    <row r="164" spans="1:44" s="104" customFormat="1" ht="16.5" thickBot="1" x14ac:dyDescent="0.3">
      <c r="A164" s="100"/>
      <c r="B164" s="338"/>
      <c r="C164" s="42"/>
      <c r="D164" s="68"/>
      <c r="E164" s="42"/>
      <c r="F164" s="100"/>
      <c r="G164" s="365">
        <f>C164+E164</f>
        <v>0</v>
      </c>
      <c r="H164" s="68"/>
      <c r="I164" s="75"/>
      <c r="J164" s="75"/>
      <c r="K164" s="142"/>
      <c r="L164" s="143"/>
      <c r="M164" s="100"/>
      <c r="N164" s="100"/>
      <c r="O164" s="100"/>
      <c r="P164" s="593"/>
      <c r="Q164" s="100"/>
      <c r="R164" s="100"/>
      <c r="S164" s="100"/>
      <c r="T164" s="100"/>
      <c r="U164" s="100"/>
      <c r="V164" s="100"/>
      <c r="W164" s="100"/>
      <c r="X164" s="100"/>
      <c r="Y164" s="100"/>
      <c r="Z164" s="100"/>
      <c r="AA164" s="100"/>
      <c r="AB164" s="100"/>
      <c r="AC164" s="100"/>
      <c r="AD164" s="100"/>
      <c r="AE164" s="100"/>
      <c r="AF164" s="100"/>
      <c r="AG164" s="100"/>
      <c r="AH164" s="100"/>
      <c r="AI164" s="100"/>
      <c r="AJ164" s="100"/>
      <c r="AK164" s="100"/>
      <c r="AL164" s="100"/>
      <c r="AM164" s="100"/>
      <c r="AN164" s="100"/>
      <c r="AO164" s="100"/>
      <c r="AP164" s="100"/>
      <c r="AQ164" s="100"/>
      <c r="AR164" s="122"/>
    </row>
    <row r="165" spans="1:44" s="104" customFormat="1" ht="32.25" thickBot="1" x14ac:dyDescent="0.3">
      <c r="A165" s="100"/>
      <c r="B165" s="351" t="s">
        <v>426</v>
      </c>
      <c r="C165" s="64" t="s">
        <v>497</v>
      </c>
      <c r="D165" s="117"/>
      <c r="E165" s="64" t="s">
        <v>543</v>
      </c>
      <c r="F165" s="335"/>
      <c r="G165" s="64" t="s">
        <v>498</v>
      </c>
      <c r="H165" s="68"/>
      <c r="I165" s="75"/>
      <c r="J165" s="75"/>
      <c r="K165" s="142"/>
      <c r="L165" s="143"/>
      <c r="M165" s="100"/>
      <c r="N165" s="100"/>
      <c r="O165" s="100"/>
      <c r="P165" s="593"/>
      <c r="Q165" s="100"/>
      <c r="R165" s="100"/>
      <c r="S165" s="100"/>
      <c r="T165" s="100"/>
      <c r="U165" s="100"/>
      <c r="V165" s="100"/>
      <c r="W165" s="100"/>
      <c r="X165" s="100"/>
      <c r="Y165" s="100"/>
      <c r="Z165" s="100"/>
      <c r="AA165" s="100"/>
      <c r="AB165" s="100"/>
      <c r="AC165" s="100"/>
      <c r="AD165" s="100"/>
      <c r="AE165" s="100"/>
      <c r="AF165" s="100"/>
      <c r="AG165" s="100"/>
      <c r="AH165" s="100"/>
      <c r="AI165" s="100"/>
      <c r="AJ165" s="100"/>
      <c r="AK165" s="100"/>
      <c r="AL165" s="100"/>
      <c r="AM165" s="100"/>
      <c r="AN165" s="100"/>
      <c r="AO165" s="100"/>
      <c r="AP165" s="100"/>
      <c r="AQ165" s="100"/>
      <c r="AR165" s="122"/>
    </row>
    <row r="166" spans="1:44" s="104" customFormat="1" ht="16.5" thickBot="1" x14ac:dyDescent="0.3">
      <c r="A166" s="100"/>
      <c r="B166" s="351"/>
      <c r="C166" s="45"/>
      <c r="D166" s="131"/>
      <c r="E166" s="45"/>
      <c r="F166" s="100"/>
      <c r="G166" s="132">
        <f>C166+E166</f>
        <v>0</v>
      </c>
      <c r="H166" s="68"/>
      <c r="I166" s="75"/>
      <c r="J166" s="75"/>
      <c r="K166" s="142"/>
      <c r="L166" s="143"/>
      <c r="M166" s="100"/>
      <c r="N166" s="100"/>
      <c r="O166" s="100"/>
      <c r="P166" s="593"/>
      <c r="Q166" s="100"/>
      <c r="R166" s="100"/>
      <c r="S166" s="100"/>
      <c r="T166" s="100"/>
      <c r="U166" s="100"/>
      <c r="V166" s="100"/>
      <c r="W166" s="100"/>
      <c r="X166" s="100"/>
      <c r="Y166" s="100"/>
      <c r="Z166" s="100"/>
      <c r="AA166" s="100"/>
      <c r="AB166" s="100"/>
      <c r="AC166" s="100"/>
      <c r="AD166" s="100"/>
      <c r="AE166" s="100"/>
      <c r="AF166" s="100"/>
      <c r="AG166" s="100"/>
      <c r="AH166" s="100"/>
      <c r="AI166" s="100"/>
      <c r="AJ166" s="100"/>
      <c r="AK166" s="100"/>
      <c r="AL166" s="100"/>
      <c r="AM166" s="100"/>
      <c r="AN166" s="100"/>
      <c r="AO166" s="100"/>
      <c r="AP166" s="100"/>
      <c r="AQ166" s="100"/>
      <c r="AR166" s="122"/>
    </row>
    <row r="167" spans="1:44" s="104" customFormat="1" x14ac:dyDescent="0.25">
      <c r="A167" s="100"/>
      <c r="B167" s="351"/>
      <c r="C167" s="749" t="s">
        <v>101</v>
      </c>
      <c r="D167" s="749"/>
      <c r="E167" s="749"/>
      <c r="F167" s="749"/>
      <c r="G167" s="749"/>
      <c r="H167" s="98"/>
      <c r="I167" s="75"/>
      <c r="J167" s="75"/>
      <c r="K167" s="142"/>
      <c r="L167" s="143"/>
      <c r="M167" s="100"/>
      <c r="N167" s="100"/>
      <c r="O167" s="100"/>
      <c r="P167" s="593"/>
      <c r="Q167" s="100"/>
      <c r="R167" s="100"/>
      <c r="S167" s="100"/>
      <c r="T167" s="100"/>
      <c r="U167" s="100"/>
      <c r="V167" s="100"/>
      <c r="W167" s="100"/>
      <c r="X167" s="100"/>
      <c r="Y167" s="100"/>
      <c r="Z167" s="100"/>
      <c r="AA167" s="100"/>
      <c r="AB167" s="100"/>
      <c r="AC167" s="100"/>
      <c r="AD167" s="100"/>
      <c r="AE167" s="100"/>
      <c r="AF167" s="100"/>
      <c r="AG167" s="100"/>
      <c r="AH167" s="100"/>
      <c r="AI167" s="100"/>
      <c r="AJ167" s="100"/>
      <c r="AK167" s="100"/>
      <c r="AL167" s="100"/>
      <c r="AM167" s="100"/>
      <c r="AN167" s="100"/>
      <c r="AO167" s="100"/>
      <c r="AP167" s="100"/>
      <c r="AQ167" s="100"/>
      <c r="AR167" s="122"/>
    </row>
    <row r="168" spans="1:44" s="104" customFormat="1" ht="16.5" thickBot="1" x14ac:dyDescent="0.3">
      <c r="A168" s="100"/>
      <c r="B168" s="351" t="s">
        <v>427</v>
      </c>
      <c r="C168" s="345" t="s">
        <v>69</v>
      </c>
      <c r="D168" s="335"/>
      <c r="E168" s="335"/>
      <c r="F168" s="335"/>
      <c r="G168" s="68"/>
      <c r="H168" s="68"/>
      <c r="I168" s="75"/>
      <c r="J168" s="75"/>
      <c r="K168" s="142"/>
      <c r="L168" s="143"/>
      <c r="M168" s="100"/>
      <c r="N168" s="100"/>
      <c r="O168" s="100"/>
      <c r="P168" s="593"/>
      <c r="Q168" s="100"/>
      <c r="R168" s="100"/>
      <c r="S168" s="100"/>
      <c r="T168" s="100"/>
      <c r="U168" s="100"/>
      <c r="V168" s="100"/>
      <c r="W168" s="100"/>
      <c r="X168" s="100"/>
      <c r="Y168" s="100"/>
      <c r="Z168" s="100"/>
      <c r="AA168" s="100"/>
      <c r="AB168" s="100"/>
      <c r="AC168" s="100"/>
      <c r="AD168" s="100"/>
      <c r="AE168" s="100"/>
      <c r="AF168" s="100"/>
      <c r="AG168" s="100"/>
      <c r="AH168" s="100"/>
      <c r="AI168" s="100"/>
      <c r="AJ168" s="100"/>
      <c r="AK168" s="100"/>
      <c r="AL168" s="100"/>
      <c r="AM168" s="100"/>
      <c r="AN168" s="100"/>
      <c r="AO168" s="100"/>
      <c r="AP168" s="100"/>
      <c r="AQ168" s="100"/>
      <c r="AR168" s="122"/>
    </row>
    <row r="169" spans="1:44" s="104" customFormat="1" ht="16.5" thickBot="1" x14ac:dyDescent="0.3">
      <c r="A169" s="100"/>
      <c r="B169" s="351"/>
      <c r="C169" s="45"/>
      <c r="D169" s="131"/>
      <c r="E169" s="335"/>
      <c r="F169" s="335"/>
      <c r="G169" s="68"/>
      <c r="H169" s="68"/>
      <c r="I169" s="75"/>
      <c r="J169" s="75"/>
      <c r="K169" s="142"/>
      <c r="L169" s="143"/>
      <c r="M169" s="100"/>
      <c r="N169" s="100"/>
      <c r="O169" s="100"/>
      <c r="P169" s="593"/>
      <c r="Q169" s="100"/>
      <c r="R169" s="100"/>
      <c r="S169" s="100"/>
      <c r="T169" s="100"/>
      <c r="U169" s="100"/>
      <c r="V169" s="100"/>
      <c r="W169" s="100"/>
      <c r="X169" s="100"/>
      <c r="Y169" s="100"/>
      <c r="Z169" s="100"/>
      <c r="AA169" s="100"/>
      <c r="AB169" s="100"/>
      <c r="AC169" s="100"/>
      <c r="AD169" s="100"/>
      <c r="AE169" s="100"/>
      <c r="AF169" s="100"/>
      <c r="AG169" s="100"/>
      <c r="AH169" s="100"/>
      <c r="AI169" s="100"/>
      <c r="AJ169" s="100"/>
      <c r="AK169" s="100"/>
      <c r="AL169" s="100"/>
      <c r="AM169" s="100"/>
      <c r="AN169" s="100"/>
      <c r="AO169" s="100"/>
      <c r="AP169" s="100"/>
      <c r="AQ169" s="100"/>
      <c r="AR169" s="122"/>
    </row>
    <row r="170" spans="1:44" s="104" customFormat="1" x14ac:dyDescent="0.25">
      <c r="A170" s="100"/>
      <c r="B170" s="351"/>
      <c r="C170" s="749" t="s">
        <v>99</v>
      </c>
      <c r="D170" s="749"/>
      <c r="E170" s="749"/>
      <c r="F170" s="749"/>
      <c r="G170" s="749"/>
      <c r="H170" s="98"/>
      <c r="I170" s="75"/>
      <c r="J170" s="75"/>
      <c r="K170" s="142"/>
      <c r="L170" s="143"/>
      <c r="M170" s="100"/>
      <c r="N170" s="100"/>
      <c r="O170" s="100"/>
      <c r="P170" s="593"/>
      <c r="Q170" s="100"/>
      <c r="R170" s="100"/>
      <c r="S170" s="100"/>
      <c r="T170" s="100"/>
      <c r="U170" s="100"/>
      <c r="V170" s="100"/>
      <c r="W170" s="100"/>
      <c r="X170" s="100"/>
      <c r="Y170" s="100"/>
      <c r="Z170" s="100"/>
      <c r="AA170" s="100"/>
      <c r="AB170" s="100"/>
      <c r="AC170" s="100"/>
      <c r="AD170" s="100"/>
      <c r="AE170" s="100"/>
      <c r="AF170" s="100"/>
      <c r="AG170" s="100"/>
      <c r="AH170" s="100"/>
      <c r="AI170" s="100"/>
      <c r="AJ170" s="100"/>
      <c r="AK170" s="100"/>
      <c r="AL170" s="100"/>
      <c r="AM170" s="100"/>
      <c r="AN170" s="100"/>
      <c r="AO170" s="100"/>
      <c r="AP170" s="100"/>
      <c r="AQ170" s="100"/>
      <c r="AR170" s="122"/>
    </row>
    <row r="171" spans="1:44" s="104" customFormat="1" ht="16.5" thickBot="1" x14ac:dyDescent="0.3">
      <c r="A171" s="100"/>
      <c r="B171" s="351" t="s">
        <v>428</v>
      </c>
      <c r="C171" s="345" t="s">
        <v>70</v>
      </c>
      <c r="D171" s="335"/>
      <c r="E171" s="335"/>
      <c r="F171" s="335"/>
      <c r="G171" s="68"/>
      <c r="H171" s="68"/>
      <c r="I171" s="75"/>
      <c r="J171" s="75"/>
      <c r="K171" s="142"/>
      <c r="L171" s="143"/>
      <c r="M171" s="100"/>
      <c r="N171" s="100"/>
      <c r="O171" s="100"/>
      <c r="P171" s="593"/>
      <c r="Q171" s="100"/>
      <c r="R171" s="100"/>
      <c r="S171" s="100"/>
      <c r="T171" s="100"/>
      <c r="U171" s="100"/>
      <c r="V171" s="100"/>
      <c r="W171" s="100"/>
      <c r="X171" s="100"/>
      <c r="Y171" s="100"/>
      <c r="Z171" s="100"/>
      <c r="AA171" s="100"/>
      <c r="AB171" s="100"/>
      <c r="AC171" s="100"/>
      <c r="AD171" s="100"/>
      <c r="AE171" s="100"/>
      <c r="AF171" s="100"/>
      <c r="AG171" s="100"/>
      <c r="AH171" s="100"/>
      <c r="AI171" s="100"/>
      <c r="AJ171" s="100"/>
      <c r="AK171" s="100"/>
      <c r="AL171" s="100"/>
      <c r="AM171" s="100"/>
      <c r="AN171" s="100"/>
      <c r="AO171" s="100"/>
      <c r="AP171" s="100"/>
      <c r="AQ171" s="100"/>
      <c r="AR171" s="122"/>
    </row>
    <row r="172" spans="1:44" s="104" customFormat="1" ht="16.5" thickBot="1" x14ac:dyDescent="0.3">
      <c r="A172" s="100"/>
      <c r="B172" s="351"/>
      <c r="C172" s="45"/>
      <c r="D172" s="131"/>
      <c r="E172" s="335"/>
      <c r="F172" s="335"/>
      <c r="G172" s="68"/>
      <c r="H172" s="68"/>
      <c r="I172" s="75"/>
      <c r="J172" s="75"/>
      <c r="K172" s="142"/>
      <c r="L172" s="143"/>
      <c r="M172" s="100"/>
      <c r="N172" s="100"/>
      <c r="O172" s="100"/>
      <c r="P172" s="593"/>
      <c r="Q172" s="100"/>
      <c r="R172" s="100"/>
      <c r="S172" s="100"/>
      <c r="T172" s="100"/>
      <c r="U172" s="100"/>
      <c r="V172" s="100"/>
      <c r="W172" s="100"/>
      <c r="X172" s="100"/>
      <c r="Y172" s="100"/>
      <c r="Z172" s="100"/>
      <c r="AA172" s="100"/>
      <c r="AB172" s="100"/>
      <c r="AC172" s="100"/>
      <c r="AD172" s="100"/>
      <c r="AE172" s="100"/>
      <c r="AF172" s="100"/>
      <c r="AG172" s="100"/>
      <c r="AH172" s="100"/>
      <c r="AI172" s="100"/>
      <c r="AJ172" s="100"/>
      <c r="AK172" s="100"/>
      <c r="AL172" s="100"/>
      <c r="AM172" s="100"/>
      <c r="AN172" s="100"/>
      <c r="AO172" s="100"/>
      <c r="AP172" s="100"/>
      <c r="AQ172" s="100"/>
      <c r="AR172" s="122"/>
    </row>
    <row r="173" spans="1:44" s="104" customFormat="1" x14ac:dyDescent="0.25">
      <c r="A173" s="100"/>
      <c r="B173" s="351"/>
      <c r="C173" s="749" t="s">
        <v>100</v>
      </c>
      <c r="D173" s="749"/>
      <c r="E173" s="749"/>
      <c r="F173" s="749"/>
      <c r="G173" s="749"/>
      <c r="H173" s="98"/>
      <c r="I173" s="75"/>
      <c r="J173" s="75"/>
      <c r="K173" s="142"/>
      <c r="L173" s="143"/>
      <c r="M173" s="100"/>
      <c r="N173" s="100"/>
      <c r="O173" s="100"/>
      <c r="P173" s="593"/>
      <c r="Q173" s="100"/>
      <c r="R173" s="100"/>
      <c r="S173" s="100"/>
      <c r="T173" s="100"/>
      <c r="U173" s="100"/>
      <c r="V173" s="100"/>
      <c r="W173" s="100"/>
      <c r="X173" s="100"/>
      <c r="Y173" s="100"/>
      <c r="Z173" s="100"/>
      <c r="AA173" s="100"/>
      <c r="AB173" s="100"/>
      <c r="AC173" s="100"/>
      <c r="AD173" s="100"/>
      <c r="AE173" s="100"/>
      <c r="AF173" s="100"/>
      <c r="AG173" s="100"/>
      <c r="AH173" s="100"/>
      <c r="AI173" s="100"/>
      <c r="AJ173" s="100"/>
      <c r="AK173" s="100"/>
      <c r="AL173" s="100"/>
      <c r="AM173" s="100"/>
      <c r="AN173" s="100"/>
      <c r="AO173" s="100"/>
      <c r="AP173" s="100"/>
      <c r="AQ173" s="100"/>
      <c r="AR173" s="122"/>
    </row>
    <row r="174" spans="1:44" s="104" customFormat="1" x14ac:dyDescent="0.25">
      <c r="A174" s="100"/>
      <c r="B174" s="338"/>
      <c r="C174" s="64"/>
      <c r="D174" s="64"/>
      <c r="E174" s="64"/>
      <c r="F174" s="64"/>
      <c r="G174" s="335"/>
      <c r="H174" s="335"/>
      <c r="I174" s="75"/>
      <c r="J174" s="75"/>
      <c r="K174" s="142"/>
      <c r="L174" s="143"/>
      <c r="M174" s="100"/>
      <c r="N174" s="100"/>
      <c r="O174" s="100"/>
      <c r="P174" s="593"/>
      <c r="Q174" s="100"/>
      <c r="R174" s="100"/>
      <c r="S174" s="100"/>
      <c r="T174" s="100"/>
      <c r="U174" s="100"/>
      <c r="V174" s="100"/>
      <c r="W174" s="100"/>
      <c r="X174" s="100"/>
      <c r="Y174" s="100"/>
      <c r="Z174" s="100"/>
      <c r="AA174" s="100"/>
      <c r="AB174" s="100"/>
      <c r="AC174" s="100"/>
      <c r="AD174" s="100"/>
      <c r="AE174" s="100"/>
      <c r="AF174" s="100"/>
      <c r="AG174" s="100"/>
      <c r="AH174" s="100"/>
      <c r="AI174" s="100"/>
      <c r="AJ174" s="100"/>
      <c r="AK174" s="100"/>
      <c r="AL174" s="100"/>
      <c r="AM174" s="100"/>
      <c r="AN174" s="100"/>
      <c r="AO174" s="100"/>
      <c r="AP174" s="100"/>
      <c r="AQ174" s="100"/>
      <c r="AR174" s="122"/>
    </row>
    <row r="175" spans="1:44" s="104" customFormat="1" x14ac:dyDescent="0.25">
      <c r="A175" s="100"/>
      <c r="B175" s="351" t="s">
        <v>12</v>
      </c>
      <c r="C175" s="140" t="s">
        <v>714</v>
      </c>
      <c r="H175" s="139"/>
      <c r="I175" s="75"/>
      <c r="J175" s="75"/>
      <c r="K175" s="142"/>
      <c r="L175" s="143"/>
      <c r="M175" s="100"/>
      <c r="N175" s="100"/>
      <c r="O175" s="100"/>
      <c r="P175" s="593"/>
      <c r="Q175" s="100"/>
      <c r="R175" s="100"/>
      <c r="S175" s="100"/>
      <c r="T175" s="100"/>
      <c r="U175" s="100"/>
      <c r="V175" s="100"/>
      <c r="W175" s="100"/>
      <c r="X175" s="100"/>
      <c r="Y175" s="100"/>
      <c r="Z175" s="100"/>
      <c r="AA175" s="100"/>
      <c r="AB175" s="100"/>
      <c r="AC175" s="100"/>
      <c r="AD175" s="100"/>
      <c r="AE175" s="100"/>
      <c r="AF175" s="100"/>
      <c r="AG175" s="100"/>
      <c r="AH175" s="100"/>
      <c r="AI175" s="100"/>
      <c r="AJ175" s="100"/>
      <c r="AK175" s="100"/>
      <c r="AL175" s="100"/>
      <c r="AM175" s="100"/>
      <c r="AN175" s="100"/>
      <c r="AO175" s="100"/>
      <c r="AP175" s="100"/>
      <c r="AQ175" s="100"/>
      <c r="AR175" s="122"/>
    </row>
    <row r="176" spans="1:44" s="104" customFormat="1" ht="28.5" customHeight="1" x14ac:dyDescent="0.25">
      <c r="A176" s="100"/>
      <c r="B176" s="351"/>
      <c r="C176" s="763" t="s">
        <v>1235</v>
      </c>
      <c r="D176" s="763"/>
      <c r="E176" s="763"/>
      <c r="F176" s="763"/>
      <c r="G176" s="763"/>
      <c r="H176" s="98"/>
      <c r="I176" s="75"/>
      <c r="J176" s="75"/>
      <c r="K176" s="142"/>
      <c r="L176" s="143"/>
      <c r="M176" s="100"/>
      <c r="N176" s="100"/>
      <c r="O176" s="100"/>
      <c r="P176" s="593"/>
      <c r="Q176" s="100"/>
      <c r="R176" s="100"/>
      <c r="S176" s="100"/>
      <c r="T176" s="100"/>
      <c r="U176" s="100"/>
      <c r="V176" s="100"/>
      <c r="W176" s="100"/>
      <c r="X176" s="100"/>
      <c r="Y176" s="100"/>
      <c r="Z176" s="100"/>
      <c r="AA176" s="100"/>
      <c r="AB176" s="100"/>
      <c r="AC176" s="100"/>
      <c r="AD176" s="100"/>
      <c r="AE176" s="100"/>
      <c r="AF176" s="100"/>
      <c r="AG176" s="100"/>
      <c r="AH176" s="100"/>
      <c r="AI176" s="100"/>
      <c r="AJ176" s="100"/>
      <c r="AK176" s="100"/>
      <c r="AL176" s="100"/>
      <c r="AM176" s="100"/>
      <c r="AN176" s="100"/>
      <c r="AO176" s="100"/>
      <c r="AP176" s="100"/>
      <c r="AQ176" s="100"/>
      <c r="AR176" s="122"/>
    </row>
    <row r="177" spans="1:44" s="104" customFormat="1" x14ac:dyDescent="0.25">
      <c r="A177" s="100"/>
      <c r="B177" s="351"/>
      <c r="C177" s="68"/>
      <c r="D177" s="68"/>
      <c r="E177" s="335"/>
      <c r="F177" s="335"/>
      <c r="G177" s="139"/>
      <c r="H177" s="139"/>
      <c r="I177" s="75"/>
      <c r="J177" s="75"/>
      <c r="K177" s="142"/>
      <c r="L177" s="143"/>
      <c r="M177" s="100"/>
      <c r="N177" s="100"/>
      <c r="O177" s="100"/>
      <c r="P177" s="593"/>
      <c r="Q177" s="100"/>
      <c r="R177" s="100"/>
      <c r="S177" s="100"/>
      <c r="T177" s="100"/>
      <c r="U177" s="100"/>
      <c r="V177" s="100"/>
      <c r="W177" s="100"/>
      <c r="X177" s="100"/>
      <c r="Y177" s="100"/>
      <c r="Z177" s="100"/>
      <c r="AA177" s="100"/>
      <c r="AB177" s="100"/>
      <c r="AC177" s="100"/>
      <c r="AD177" s="100"/>
      <c r="AE177" s="100"/>
      <c r="AF177" s="100"/>
      <c r="AG177" s="100"/>
      <c r="AH177" s="100"/>
      <c r="AI177" s="100"/>
      <c r="AJ177" s="100"/>
      <c r="AK177" s="100"/>
      <c r="AL177" s="100"/>
      <c r="AM177" s="100"/>
      <c r="AN177" s="100"/>
      <c r="AO177" s="100"/>
      <c r="AP177" s="100"/>
      <c r="AQ177" s="100"/>
      <c r="AR177" s="122"/>
    </row>
    <row r="178" spans="1:44" s="104" customFormat="1" ht="48" thickBot="1" x14ac:dyDescent="0.3">
      <c r="A178" s="100"/>
      <c r="B178" s="351" t="s">
        <v>429</v>
      </c>
      <c r="C178" s="140" t="s">
        <v>706</v>
      </c>
      <c r="D178" s="68"/>
      <c r="E178" s="345" t="s">
        <v>707</v>
      </c>
      <c r="F178" s="100"/>
      <c r="G178" s="345" t="s">
        <v>744</v>
      </c>
      <c r="H178" s="139"/>
      <c r="I178" s="75"/>
      <c r="J178" s="75"/>
      <c r="K178" s="142"/>
      <c r="L178" s="143"/>
      <c r="M178" s="100"/>
      <c r="N178" s="100"/>
      <c r="O178" s="100"/>
      <c r="P178" s="593"/>
      <c r="Q178" s="100"/>
      <c r="R178" s="100"/>
      <c r="S178" s="100"/>
      <c r="T178" s="100"/>
      <c r="U178" s="100"/>
      <c r="V178" s="100"/>
      <c r="W178" s="100"/>
      <c r="X178" s="100"/>
      <c r="Y178" s="100"/>
      <c r="Z178" s="100"/>
      <c r="AA178" s="100"/>
      <c r="AB178" s="100"/>
      <c r="AC178" s="100"/>
      <c r="AD178" s="100"/>
      <c r="AE178" s="100"/>
      <c r="AF178" s="100"/>
      <c r="AG178" s="100"/>
      <c r="AH178" s="100"/>
      <c r="AI178" s="100"/>
      <c r="AJ178" s="100"/>
      <c r="AK178" s="100"/>
      <c r="AL178" s="100"/>
      <c r="AM178" s="100"/>
      <c r="AN178" s="100"/>
      <c r="AO178" s="100"/>
      <c r="AP178" s="100"/>
      <c r="AQ178" s="100"/>
      <c r="AR178" s="122"/>
    </row>
    <row r="179" spans="1:44" s="104" customFormat="1" ht="16.5" thickBot="1" x14ac:dyDescent="0.3">
      <c r="A179" s="100"/>
      <c r="B179" s="338"/>
      <c r="C179" s="42"/>
      <c r="D179" s="68"/>
      <c r="E179" s="42"/>
      <c r="F179" s="100"/>
      <c r="G179" s="365">
        <f>C179+E179</f>
        <v>0</v>
      </c>
      <c r="H179" s="335"/>
      <c r="I179" s="75"/>
      <c r="J179" s="75"/>
      <c r="K179" s="142"/>
      <c r="L179" s="143"/>
      <c r="M179" s="100"/>
      <c r="N179" s="100"/>
      <c r="O179" s="100"/>
      <c r="P179" s="593"/>
      <c r="Q179" s="100"/>
      <c r="R179" s="100"/>
      <c r="S179" s="100"/>
      <c r="T179" s="100"/>
      <c r="U179" s="100"/>
      <c r="V179" s="100"/>
      <c r="W179" s="100"/>
      <c r="X179" s="100"/>
      <c r="Y179" s="100"/>
      <c r="Z179" s="100"/>
      <c r="AA179" s="100"/>
      <c r="AB179" s="100"/>
      <c r="AC179" s="100"/>
      <c r="AD179" s="100"/>
      <c r="AE179" s="100"/>
      <c r="AF179" s="100"/>
      <c r="AG179" s="100"/>
      <c r="AH179" s="100"/>
      <c r="AI179" s="100"/>
      <c r="AJ179" s="100"/>
      <c r="AK179" s="100"/>
      <c r="AL179" s="100"/>
      <c r="AM179" s="100"/>
      <c r="AN179" s="100"/>
      <c r="AO179" s="100"/>
      <c r="AP179" s="100"/>
      <c r="AQ179" s="100"/>
      <c r="AR179" s="122"/>
    </row>
    <row r="180" spans="1:44" s="104" customFormat="1" ht="32.25" thickBot="1" x14ac:dyDescent="0.3">
      <c r="A180" s="100"/>
      <c r="B180" s="351" t="s">
        <v>430</v>
      </c>
      <c r="C180" s="64" t="s">
        <v>497</v>
      </c>
      <c r="D180" s="117"/>
      <c r="E180" s="64" t="s">
        <v>543</v>
      </c>
      <c r="F180" s="335"/>
      <c r="G180" s="64" t="s">
        <v>498</v>
      </c>
      <c r="H180" s="68"/>
      <c r="I180" s="75"/>
      <c r="J180" s="75"/>
      <c r="K180" s="142"/>
      <c r="L180" s="143"/>
      <c r="M180" s="100"/>
      <c r="N180" s="100"/>
      <c r="O180" s="100"/>
      <c r="P180" s="593"/>
      <c r="Q180" s="100"/>
      <c r="R180" s="100"/>
      <c r="S180" s="100"/>
      <c r="T180" s="100"/>
      <c r="U180" s="100"/>
      <c r="V180" s="100"/>
      <c r="W180" s="100"/>
      <c r="X180" s="100"/>
      <c r="Y180" s="100"/>
      <c r="Z180" s="100"/>
      <c r="AA180" s="100"/>
      <c r="AB180" s="100"/>
      <c r="AC180" s="100"/>
      <c r="AD180" s="100"/>
      <c r="AE180" s="100"/>
      <c r="AF180" s="100"/>
      <c r="AG180" s="100"/>
      <c r="AH180" s="100"/>
      <c r="AI180" s="100"/>
      <c r="AJ180" s="100"/>
      <c r="AK180" s="100"/>
      <c r="AL180" s="100"/>
      <c r="AM180" s="100"/>
      <c r="AN180" s="100"/>
      <c r="AO180" s="100"/>
      <c r="AP180" s="100"/>
      <c r="AQ180" s="100"/>
      <c r="AR180" s="122"/>
    </row>
    <row r="181" spans="1:44" s="104" customFormat="1" ht="16.5" thickBot="1" x14ac:dyDescent="0.3">
      <c r="A181" s="100"/>
      <c r="B181" s="109"/>
      <c r="C181" s="45"/>
      <c r="D181" s="131"/>
      <c r="E181" s="45"/>
      <c r="F181" s="100"/>
      <c r="G181" s="132">
        <f>C181+E181</f>
        <v>0</v>
      </c>
      <c r="H181" s="68"/>
      <c r="I181" s="75"/>
      <c r="J181" s="75"/>
      <c r="K181" s="142"/>
      <c r="L181" s="143"/>
      <c r="M181" s="100"/>
      <c r="N181" s="100"/>
      <c r="O181" s="100"/>
      <c r="P181" s="593"/>
      <c r="Q181" s="100"/>
      <c r="R181" s="100"/>
      <c r="S181" s="100"/>
      <c r="T181" s="100"/>
      <c r="U181" s="100"/>
      <c r="V181" s="100"/>
      <c r="W181" s="100"/>
      <c r="X181" s="100"/>
      <c r="Y181" s="100"/>
      <c r="Z181" s="100"/>
      <c r="AA181" s="100"/>
      <c r="AB181" s="100"/>
      <c r="AC181" s="100"/>
      <c r="AD181" s="100"/>
      <c r="AE181" s="100"/>
      <c r="AF181" s="100"/>
      <c r="AG181" s="100"/>
      <c r="AH181" s="100"/>
      <c r="AI181" s="100"/>
      <c r="AJ181" s="100"/>
      <c r="AK181" s="100"/>
      <c r="AL181" s="100"/>
      <c r="AM181" s="100"/>
      <c r="AN181" s="100"/>
      <c r="AO181" s="100"/>
      <c r="AP181" s="100"/>
      <c r="AQ181" s="100"/>
      <c r="AR181" s="122"/>
    </row>
    <row r="182" spans="1:44" s="104" customFormat="1" x14ac:dyDescent="0.25">
      <c r="A182" s="100"/>
      <c r="B182" s="109"/>
      <c r="C182" s="749" t="s">
        <v>101</v>
      </c>
      <c r="D182" s="749"/>
      <c r="E182" s="749"/>
      <c r="F182" s="749"/>
      <c r="G182" s="749"/>
      <c r="H182" s="98"/>
      <c r="I182" s="75"/>
      <c r="J182" s="75"/>
      <c r="K182" s="142"/>
      <c r="L182" s="143"/>
      <c r="M182" s="100"/>
      <c r="N182" s="100"/>
      <c r="O182" s="100"/>
      <c r="P182" s="593"/>
      <c r="Q182" s="100"/>
      <c r="R182" s="100"/>
      <c r="S182" s="100"/>
      <c r="T182" s="100"/>
      <c r="U182" s="100"/>
      <c r="V182" s="100"/>
      <c r="W182" s="100"/>
      <c r="X182" s="100"/>
      <c r="Y182" s="100"/>
      <c r="Z182" s="100"/>
      <c r="AA182" s="100"/>
      <c r="AB182" s="100"/>
      <c r="AC182" s="100"/>
      <c r="AD182" s="100"/>
      <c r="AE182" s="100"/>
      <c r="AF182" s="100"/>
      <c r="AG182" s="100"/>
      <c r="AH182" s="100"/>
      <c r="AI182" s="100"/>
      <c r="AJ182" s="100"/>
      <c r="AK182" s="100"/>
      <c r="AL182" s="100"/>
      <c r="AM182" s="100"/>
      <c r="AN182" s="100"/>
      <c r="AO182" s="100"/>
      <c r="AP182" s="100"/>
      <c r="AQ182" s="100"/>
      <c r="AR182" s="122"/>
    </row>
    <row r="183" spans="1:44" s="104" customFormat="1" ht="16.5" thickBot="1" x14ac:dyDescent="0.3">
      <c r="A183" s="100"/>
      <c r="B183" s="351" t="s">
        <v>431</v>
      </c>
      <c r="C183" s="345" t="s">
        <v>69</v>
      </c>
      <c r="D183" s="335"/>
      <c r="E183" s="335"/>
      <c r="F183" s="335"/>
      <c r="G183" s="68"/>
      <c r="H183" s="68"/>
      <c r="I183" s="75"/>
      <c r="J183" s="75"/>
      <c r="K183" s="142"/>
      <c r="L183" s="143"/>
      <c r="M183" s="100"/>
      <c r="N183" s="100"/>
      <c r="O183" s="100"/>
      <c r="P183" s="593"/>
      <c r="Q183" s="100"/>
      <c r="R183" s="100"/>
      <c r="S183" s="100"/>
      <c r="T183" s="100"/>
      <c r="U183" s="100"/>
      <c r="V183" s="100"/>
      <c r="W183" s="100"/>
      <c r="X183" s="100"/>
      <c r="Y183" s="100"/>
      <c r="Z183" s="100"/>
      <c r="AA183" s="100"/>
      <c r="AB183" s="100"/>
      <c r="AC183" s="100"/>
      <c r="AD183" s="100"/>
      <c r="AE183" s="100"/>
      <c r="AF183" s="100"/>
      <c r="AG183" s="100"/>
      <c r="AH183" s="100"/>
      <c r="AI183" s="100"/>
      <c r="AJ183" s="100"/>
      <c r="AK183" s="100"/>
      <c r="AL183" s="100"/>
      <c r="AM183" s="100"/>
      <c r="AN183" s="100"/>
      <c r="AO183" s="100"/>
      <c r="AP183" s="100"/>
      <c r="AQ183" s="100"/>
      <c r="AR183" s="122"/>
    </row>
    <row r="184" spans="1:44" s="104" customFormat="1" ht="16.5" thickBot="1" x14ac:dyDescent="0.3">
      <c r="A184" s="100"/>
      <c r="B184" s="109"/>
      <c r="C184" s="45"/>
      <c r="D184" s="131"/>
      <c r="E184" s="335"/>
      <c r="F184" s="335"/>
      <c r="G184" s="68"/>
      <c r="H184" s="68"/>
      <c r="I184" s="75"/>
      <c r="J184" s="75"/>
      <c r="K184" s="142"/>
      <c r="L184" s="143"/>
      <c r="M184" s="100"/>
      <c r="N184" s="100"/>
      <c r="O184" s="100"/>
      <c r="P184" s="593"/>
      <c r="Q184" s="100"/>
      <c r="R184" s="100"/>
      <c r="S184" s="100"/>
      <c r="T184" s="100"/>
      <c r="U184" s="100"/>
      <c r="V184" s="100"/>
      <c r="W184" s="100"/>
      <c r="X184" s="100"/>
      <c r="Y184" s="100"/>
      <c r="Z184" s="100"/>
      <c r="AA184" s="100"/>
      <c r="AB184" s="100"/>
      <c r="AC184" s="100"/>
      <c r="AD184" s="100"/>
      <c r="AE184" s="100"/>
      <c r="AF184" s="100"/>
      <c r="AG184" s="100"/>
      <c r="AH184" s="100"/>
      <c r="AI184" s="100"/>
      <c r="AJ184" s="100"/>
      <c r="AK184" s="100"/>
      <c r="AL184" s="100"/>
      <c r="AM184" s="100"/>
      <c r="AN184" s="100"/>
      <c r="AO184" s="100"/>
      <c r="AP184" s="100"/>
      <c r="AQ184" s="100"/>
      <c r="AR184" s="122"/>
    </row>
    <row r="185" spans="1:44" s="104" customFormat="1" x14ac:dyDescent="0.25">
      <c r="A185" s="100"/>
      <c r="B185" s="109"/>
      <c r="C185" s="749" t="s">
        <v>99</v>
      </c>
      <c r="D185" s="749"/>
      <c r="E185" s="749"/>
      <c r="F185" s="749"/>
      <c r="G185" s="749"/>
      <c r="H185" s="98"/>
      <c r="I185" s="75"/>
      <c r="J185" s="75"/>
      <c r="K185" s="142"/>
      <c r="L185" s="143"/>
      <c r="M185" s="100"/>
      <c r="N185" s="100"/>
      <c r="O185" s="100"/>
      <c r="P185" s="593"/>
      <c r="Q185" s="100"/>
      <c r="R185" s="100"/>
      <c r="S185" s="100"/>
      <c r="T185" s="100"/>
      <c r="U185" s="100"/>
      <c r="V185" s="100"/>
      <c r="W185" s="100"/>
      <c r="X185" s="100"/>
      <c r="Y185" s="100"/>
      <c r="Z185" s="100"/>
      <c r="AA185" s="100"/>
      <c r="AB185" s="100"/>
      <c r="AC185" s="100"/>
      <c r="AD185" s="100"/>
      <c r="AE185" s="100"/>
      <c r="AF185" s="100"/>
      <c r="AG185" s="100"/>
      <c r="AH185" s="100"/>
      <c r="AI185" s="100"/>
      <c r="AJ185" s="100"/>
      <c r="AK185" s="100"/>
      <c r="AL185" s="100"/>
      <c r="AM185" s="100"/>
      <c r="AN185" s="100"/>
      <c r="AO185" s="100"/>
      <c r="AP185" s="100"/>
      <c r="AQ185" s="100"/>
      <c r="AR185" s="122"/>
    </row>
    <row r="186" spans="1:44" s="104" customFormat="1" ht="16.5" thickBot="1" x14ac:dyDescent="0.3">
      <c r="A186" s="100"/>
      <c r="B186" s="351" t="s">
        <v>432</v>
      </c>
      <c r="C186" s="345" t="s">
        <v>70</v>
      </c>
      <c r="D186" s="335"/>
      <c r="E186" s="335"/>
      <c r="F186" s="335"/>
      <c r="G186" s="68"/>
      <c r="H186" s="68"/>
      <c r="I186" s="75"/>
      <c r="J186" s="75"/>
      <c r="K186" s="142"/>
      <c r="L186" s="143"/>
      <c r="M186" s="100"/>
      <c r="N186" s="100"/>
      <c r="O186" s="100"/>
      <c r="P186" s="593"/>
      <c r="Q186" s="100"/>
      <c r="R186" s="100"/>
      <c r="S186" s="100"/>
      <c r="T186" s="100"/>
      <c r="U186" s="100"/>
      <c r="V186" s="100"/>
      <c r="W186" s="100"/>
      <c r="X186" s="100"/>
      <c r="Y186" s="100"/>
      <c r="Z186" s="100"/>
      <c r="AA186" s="100"/>
      <c r="AB186" s="100"/>
      <c r="AC186" s="100"/>
      <c r="AD186" s="100"/>
      <c r="AE186" s="100"/>
      <c r="AF186" s="100"/>
      <c r="AG186" s="100"/>
      <c r="AH186" s="100"/>
      <c r="AI186" s="100"/>
      <c r="AJ186" s="100"/>
      <c r="AK186" s="100"/>
      <c r="AL186" s="100"/>
      <c r="AM186" s="100"/>
      <c r="AN186" s="100"/>
      <c r="AO186" s="100"/>
      <c r="AP186" s="100"/>
      <c r="AQ186" s="100"/>
      <c r="AR186" s="122"/>
    </row>
    <row r="187" spans="1:44" s="104" customFormat="1" ht="16.5" thickBot="1" x14ac:dyDescent="0.3">
      <c r="A187" s="100"/>
      <c r="B187" s="109"/>
      <c r="C187" s="45"/>
      <c r="D187" s="335"/>
      <c r="E187" s="335"/>
      <c r="F187" s="335"/>
      <c r="G187" s="68"/>
      <c r="H187" s="68"/>
      <c r="I187" s="75"/>
      <c r="J187" s="75"/>
      <c r="K187" s="142"/>
      <c r="L187" s="143"/>
      <c r="M187" s="100"/>
      <c r="N187" s="100"/>
      <c r="O187" s="100"/>
      <c r="P187" s="593"/>
      <c r="Q187" s="100"/>
      <c r="R187" s="100"/>
      <c r="S187" s="100"/>
      <c r="T187" s="100"/>
      <c r="U187" s="100"/>
      <c r="V187" s="100"/>
      <c r="W187" s="100"/>
      <c r="X187" s="100"/>
      <c r="Y187" s="100"/>
      <c r="Z187" s="100"/>
      <c r="AA187" s="100"/>
      <c r="AB187" s="100"/>
      <c r="AC187" s="100"/>
      <c r="AD187" s="100"/>
      <c r="AE187" s="100"/>
      <c r="AF187" s="100"/>
      <c r="AG187" s="100"/>
      <c r="AH187" s="100"/>
      <c r="AI187" s="100"/>
      <c r="AJ187" s="100"/>
      <c r="AK187" s="100"/>
      <c r="AL187" s="100"/>
      <c r="AM187" s="100"/>
      <c r="AN187" s="100"/>
      <c r="AO187" s="100"/>
      <c r="AP187" s="100"/>
      <c r="AQ187" s="100"/>
      <c r="AR187" s="122"/>
    </row>
    <row r="188" spans="1:44" s="104" customFormat="1" x14ac:dyDescent="0.25">
      <c r="A188" s="100"/>
      <c r="B188" s="109"/>
      <c r="C188" s="749" t="s">
        <v>100</v>
      </c>
      <c r="D188" s="749"/>
      <c r="E188" s="749"/>
      <c r="F188" s="749"/>
      <c r="G188" s="749"/>
      <c r="H188" s="98"/>
      <c r="I188" s="75"/>
      <c r="J188" s="75"/>
      <c r="K188" s="142"/>
      <c r="L188" s="143"/>
      <c r="M188" s="100"/>
      <c r="N188" s="100"/>
      <c r="O188" s="100"/>
      <c r="P188" s="593"/>
      <c r="Q188" s="100"/>
      <c r="R188" s="100"/>
      <c r="S188" s="100"/>
      <c r="T188" s="100"/>
      <c r="U188" s="100"/>
      <c r="V188" s="100"/>
      <c r="W188" s="100"/>
      <c r="X188" s="100"/>
      <c r="Y188" s="100"/>
      <c r="Z188" s="100"/>
      <c r="AA188" s="100"/>
      <c r="AB188" s="100"/>
      <c r="AC188" s="100"/>
      <c r="AD188" s="100"/>
      <c r="AE188" s="100"/>
      <c r="AF188" s="100"/>
      <c r="AG188" s="100"/>
      <c r="AH188" s="100"/>
      <c r="AI188" s="100"/>
      <c r="AJ188" s="100"/>
      <c r="AK188" s="100"/>
      <c r="AL188" s="100"/>
      <c r="AM188" s="100"/>
      <c r="AN188" s="100"/>
      <c r="AO188" s="100"/>
      <c r="AP188" s="100"/>
      <c r="AQ188" s="100"/>
      <c r="AR188" s="122"/>
    </row>
    <row r="189" spans="1:44" s="104" customFormat="1" x14ac:dyDescent="0.25">
      <c r="A189" s="100"/>
      <c r="B189" s="109"/>
      <c r="C189" s="154"/>
      <c r="D189" s="68"/>
      <c r="E189" s="335"/>
      <c r="F189" s="335"/>
      <c r="G189" s="64"/>
      <c r="H189" s="64"/>
      <c r="I189" s="75"/>
      <c r="J189" s="75"/>
      <c r="K189" s="142"/>
      <c r="L189" s="143"/>
      <c r="M189" s="100"/>
      <c r="N189" s="100"/>
      <c r="O189" s="100"/>
      <c r="P189" s="593"/>
      <c r="Q189" s="100"/>
      <c r="R189" s="100"/>
      <c r="S189" s="100"/>
      <c r="T189" s="100"/>
      <c r="U189" s="100"/>
      <c r="V189" s="100"/>
      <c r="W189" s="100"/>
      <c r="X189" s="100"/>
      <c r="Y189" s="100"/>
      <c r="Z189" s="100"/>
      <c r="AA189" s="100"/>
      <c r="AB189" s="100"/>
      <c r="AC189" s="100"/>
      <c r="AD189" s="100"/>
      <c r="AE189" s="100"/>
      <c r="AF189" s="100"/>
      <c r="AG189" s="100"/>
      <c r="AH189" s="100"/>
      <c r="AI189" s="100"/>
      <c r="AJ189" s="100"/>
      <c r="AK189" s="100"/>
      <c r="AL189" s="100"/>
      <c r="AM189" s="100"/>
      <c r="AN189" s="100"/>
      <c r="AO189" s="100"/>
      <c r="AP189" s="100"/>
      <c r="AQ189" s="100"/>
      <c r="AR189" s="122"/>
    </row>
    <row r="190" spans="1:44" s="104" customFormat="1" x14ac:dyDescent="0.25">
      <c r="A190" s="100"/>
      <c r="B190" s="351" t="s">
        <v>433</v>
      </c>
      <c r="C190" s="335" t="s">
        <v>862</v>
      </c>
      <c r="D190" s="335"/>
      <c r="E190" s="335"/>
      <c r="F190" s="335"/>
      <c r="G190" s="335"/>
      <c r="H190" s="64"/>
      <c r="I190" s="75"/>
      <c r="J190" s="75"/>
      <c r="K190" s="142"/>
      <c r="L190" s="143"/>
      <c r="M190" s="100"/>
      <c r="N190" s="100"/>
      <c r="O190" s="100"/>
      <c r="P190" s="593"/>
      <c r="Q190" s="100"/>
      <c r="R190" s="100"/>
      <c r="S190" s="100"/>
      <c r="T190" s="100"/>
      <c r="U190" s="100"/>
      <c r="V190" s="100"/>
      <c r="W190" s="100"/>
      <c r="X190" s="100"/>
      <c r="Y190" s="100"/>
      <c r="Z190" s="100"/>
      <c r="AA190" s="100"/>
      <c r="AB190" s="100"/>
      <c r="AC190" s="100"/>
      <c r="AD190" s="100"/>
      <c r="AE190" s="100"/>
      <c r="AF190" s="100"/>
      <c r="AG190" s="100"/>
      <c r="AH190" s="100"/>
      <c r="AI190" s="100"/>
      <c r="AJ190" s="100"/>
      <c r="AK190" s="100"/>
      <c r="AL190" s="100"/>
      <c r="AM190" s="100"/>
      <c r="AN190" s="100"/>
      <c r="AO190" s="100"/>
      <c r="AP190" s="100"/>
      <c r="AQ190" s="100"/>
      <c r="AR190" s="122"/>
    </row>
    <row r="191" spans="1:44" s="104" customFormat="1" ht="36" customHeight="1" x14ac:dyDescent="0.25">
      <c r="A191" s="100"/>
      <c r="B191" s="351"/>
      <c r="C191" s="750" t="s">
        <v>1236</v>
      </c>
      <c r="D191" s="750"/>
      <c r="E191" s="750"/>
      <c r="F191" s="750"/>
      <c r="G191" s="750"/>
      <c r="H191" s="64"/>
      <c r="I191" s="75"/>
      <c r="J191" s="75"/>
      <c r="K191" s="142"/>
      <c r="L191" s="143"/>
      <c r="M191" s="100"/>
      <c r="N191" s="100"/>
      <c r="O191" s="100"/>
      <c r="P191" s="593"/>
      <c r="Q191" s="100"/>
      <c r="R191" s="100"/>
      <c r="S191" s="100"/>
      <c r="T191" s="100"/>
      <c r="U191" s="100"/>
      <c r="V191" s="100"/>
      <c r="W191" s="100"/>
      <c r="X191" s="100"/>
      <c r="Y191" s="100"/>
      <c r="Z191" s="100"/>
      <c r="AA191" s="100"/>
      <c r="AB191" s="100"/>
      <c r="AC191" s="100"/>
      <c r="AD191" s="100"/>
      <c r="AE191" s="100"/>
      <c r="AF191" s="100"/>
      <c r="AG191" s="100"/>
      <c r="AH191" s="100"/>
      <c r="AI191" s="100"/>
      <c r="AJ191" s="100"/>
      <c r="AK191" s="100"/>
      <c r="AL191" s="100"/>
      <c r="AM191" s="100"/>
      <c r="AN191" s="100"/>
      <c r="AO191" s="100"/>
      <c r="AP191" s="100"/>
      <c r="AQ191" s="100"/>
      <c r="AR191" s="122"/>
    </row>
    <row r="192" spans="1:44" s="104" customFormat="1" x14ac:dyDescent="0.25">
      <c r="A192" s="100"/>
      <c r="B192" s="351"/>
      <c r="C192" s="335"/>
      <c r="D192" s="335"/>
      <c r="E192" s="335"/>
      <c r="F192" s="335"/>
      <c r="G192" s="335"/>
      <c r="H192" s="64"/>
      <c r="I192" s="75"/>
      <c r="J192" s="75"/>
      <c r="K192" s="142"/>
      <c r="L192" s="143"/>
      <c r="M192" s="100"/>
      <c r="N192" s="100"/>
      <c r="O192" s="100"/>
      <c r="P192" s="593"/>
      <c r="Q192" s="100"/>
      <c r="R192" s="100"/>
      <c r="S192" s="100"/>
      <c r="T192" s="100"/>
      <c r="U192" s="100"/>
      <c r="V192" s="100"/>
      <c r="W192" s="100"/>
      <c r="X192" s="100"/>
      <c r="Y192" s="100"/>
      <c r="Z192" s="100"/>
      <c r="AA192" s="100"/>
      <c r="AB192" s="100"/>
      <c r="AC192" s="100"/>
      <c r="AD192" s="100"/>
      <c r="AE192" s="100"/>
      <c r="AF192" s="100"/>
      <c r="AG192" s="100"/>
      <c r="AH192" s="100"/>
      <c r="AI192" s="100"/>
      <c r="AJ192" s="100"/>
      <c r="AK192" s="100"/>
      <c r="AL192" s="100"/>
      <c r="AM192" s="100"/>
      <c r="AN192" s="100"/>
      <c r="AO192" s="100"/>
      <c r="AP192" s="100"/>
      <c r="AQ192" s="100"/>
      <c r="AR192" s="122"/>
    </row>
    <row r="193" spans="1:44" s="104" customFormat="1" ht="48" thickBot="1" x14ac:dyDescent="0.3">
      <c r="A193" s="100"/>
      <c r="B193" s="351" t="s">
        <v>434</v>
      </c>
      <c r="C193" s="140" t="s">
        <v>706</v>
      </c>
      <c r="D193" s="68"/>
      <c r="E193" s="345" t="s">
        <v>707</v>
      </c>
      <c r="F193" s="100"/>
      <c r="G193" s="345" t="s">
        <v>744</v>
      </c>
      <c r="H193" s="64"/>
      <c r="I193" s="75"/>
      <c r="J193" s="75"/>
      <c r="K193" s="142"/>
      <c r="L193" s="143"/>
      <c r="M193" s="100"/>
      <c r="N193" s="100"/>
      <c r="O193" s="100"/>
      <c r="P193" s="593"/>
      <c r="Q193" s="100"/>
      <c r="R193" s="100"/>
      <c r="S193" s="100"/>
      <c r="T193" s="100"/>
      <c r="U193" s="100"/>
      <c r="V193" s="100"/>
      <c r="W193" s="100"/>
      <c r="X193" s="100"/>
      <c r="Y193" s="100"/>
      <c r="Z193" s="100"/>
      <c r="AA193" s="100"/>
      <c r="AB193" s="100"/>
      <c r="AC193" s="100"/>
      <c r="AD193" s="100"/>
      <c r="AE193" s="100"/>
      <c r="AF193" s="100"/>
      <c r="AG193" s="100"/>
      <c r="AH193" s="100"/>
      <c r="AI193" s="100"/>
      <c r="AJ193" s="100"/>
      <c r="AK193" s="100"/>
      <c r="AL193" s="100"/>
      <c r="AM193" s="100"/>
      <c r="AN193" s="100"/>
      <c r="AO193" s="100"/>
      <c r="AP193" s="100"/>
      <c r="AQ193" s="100"/>
      <c r="AR193" s="122"/>
    </row>
    <row r="194" spans="1:44" s="104" customFormat="1" ht="16.5" thickBot="1" x14ac:dyDescent="0.3">
      <c r="A194" s="100"/>
      <c r="B194" s="338"/>
      <c r="C194" s="42"/>
      <c r="D194" s="68"/>
      <c r="E194" s="42"/>
      <c r="F194" s="100"/>
      <c r="G194" s="365">
        <f>C194+E194</f>
        <v>0</v>
      </c>
      <c r="H194" s="64"/>
      <c r="I194" s="75"/>
      <c r="J194" s="75"/>
      <c r="K194" s="142"/>
      <c r="L194" s="143"/>
      <c r="M194" s="100"/>
      <c r="N194" s="100"/>
      <c r="O194" s="100"/>
      <c r="P194" s="593"/>
      <c r="Q194" s="100"/>
      <c r="R194" s="100"/>
      <c r="S194" s="100"/>
      <c r="T194" s="100"/>
      <c r="U194" s="100"/>
      <c r="V194" s="100"/>
      <c r="W194" s="100"/>
      <c r="X194" s="100"/>
      <c r="Y194" s="100"/>
      <c r="Z194" s="100"/>
      <c r="AA194" s="100"/>
      <c r="AB194" s="100"/>
      <c r="AC194" s="100"/>
      <c r="AD194" s="100"/>
      <c r="AE194" s="100"/>
      <c r="AF194" s="100"/>
      <c r="AG194" s="100"/>
      <c r="AH194" s="100"/>
      <c r="AI194" s="100"/>
      <c r="AJ194" s="100"/>
      <c r="AK194" s="100"/>
      <c r="AL194" s="100"/>
      <c r="AM194" s="100"/>
      <c r="AN194" s="100"/>
      <c r="AO194" s="100"/>
      <c r="AP194" s="100"/>
      <c r="AQ194" s="100"/>
      <c r="AR194" s="122"/>
    </row>
    <row r="195" spans="1:44" s="104" customFormat="1" ht="32.25" thickBot="1" x14ac:dyDescent="0.3">
      <c r="A195" s="100"/>
      <c r="B195" s="351" t="s">
        <v>435</v>
      </c>
      <c r="C195" s="64" t="s">
        <v>497</v>
      </c>
      <c r="D195" s="117"/>
      <c r="E195" s="64" t="s">
        <v>543</v>
      </c>
      <c r="F195" s="335"/>
      <c r="G195" s="64" t="s">
        <v>498</v>
      </c>
      <c r="H195" s="64"/>
      <c r="I195" s="75"/>
      <c r="J195" s="75"/>
      <c r="K195" s="142"/>
      <c r="L195" s="143"/>
      <c r="M195" s="100"/>
      <c r="N195" s="100"/>
      <c r="O195" s="100"/>
      <c r="P195" s="593"/>
      <c r="Q195" s="100"/>
      <c r="R195" s="100"/>
      <c r="S195" s="100"/>
      <c r="T195" s="100"/>
      <c r="U195" s="100"/>
      <c r="V195" s="100"/>
      <c r="W195" s="100"/>
      <c r="X195" s="100"/>
      <c r="Y195" s="100"/>
      <c r="Z195" s="100"/>
      <c r="AA195" s="100"/>
      <c r="AB195" s="100"/>
      <c r="AC195" s="100"/>
      <c r="AD195" s="100"/>
      <c r="AE195" s="100"/>
      <c r="AF195" s="100"/>
      <c r="AG195" s="100"/>
      <c r="AH195" s="100"/>
      <c r="AI195" s="100"/>
      <c r="AJ195" s="100"/>
      <c r="AK195" s="100"/>
      <c r="AL195" s="100"/>
      <c r="AM195" s="100"/>
      <c r="AN195" s="100"/>
      <c r="AO195" s="100"/>
      <c r="AP195" s="100"/>
      <c r="AQ195" s="100"/>
      <c r="AR195" s="122"/>
    </row>
    <row r="196" spans="1:44" s="104" customFormat="1" ht="16.5" thickBot="1" x14ac:dyDescent="0.3">
      <c r="A196" s="100"/>
      <c r="B196" s="109"/>
      <c r="C196" s="45"/>
      <c r="D196" s="131"/>
      <c r="E196" s="45"/>
      <c r="F196" s="100"/>
      <c r="G196" s="132">
        <f>C196+E196</f>
        <v>0</v>
      </c>
      <c r="H196" s="64"/>
      <c r="I196" s="75"/>
      <c r="J196" s="75"/>
      <c r="K196" s="142"/>
      <c r="L196" s="143"/>
      <c r="M196" s="100"/>
      <c r="N196" s="100"/>
      <c r="O196" s="100"/>
      <c r="P196" s="593"/>
      <c r="Q196" s="100"/>
      <c r="R196" s="100"/>
      <c r="S196" s="100"/>
      <c r="T196" s="100"/>
      <c r="U196" s="100"/>
      <c r="V196" s="100"/>
      <c r="W196" s="100"/>
      <c r="X196" s="100"/>
      <c r="Y196" s="100"/>
      <c r="Z196" s="100"/>
      <c r="AA196" s="100"/>
      <c r="AB196" s="100"/>
      <c r="AC196" s="100"/>
      <c r="AD196" s="100"/>
      <c r="AE196" s="100"/>
      <c r="AF196" s="100"/>
      <c r="AG196" s="100"/>
      <c r="AH196" s="100"/>
      <c r="AI196" s="100"/>
      <c r="AJ196" s="100"/>
      <c r="AK196" s="100"/>
      <c r="AL196" s="100"/>
      <c r="AM196" s="100"/>
      <c r="AN196" s="100"/>
      <c r="AO196" s="100"/>
      <c r="AP196" s="100"/>
      <c r="AQ196" s="100"/>
      <c r="AR196" s="122"/>
    </row>
    <row r="197" spans="1:44" s="104" customFormat="1" x14ac:dyDescent="0.25">
      <c r="A197" s="100"/>
      <c r="B197" s="109"/>
      <c r="C197" s="749" t="s">
        <v>101</v>
      </c>
      <c r="D197" s="749"/>
      <c r="E197" s="749"/>
      <c r="F197" s="749"/>
      <c r="G197" s="749"/>
      <c r="H197" s="64"/>
      <c r="I197" s="75"/>
      <c r="J197" s="75"/>
      <c r="K197" s="142"/>
      <c r="L197" s="143"/>
      <c r="M197" s="100"/>
      <c r="N197" s="100"/>
      <c r="O197" s="100"/>
      <c r="P197" s="593"/>
      <c r="Q197" s="100"/>
      <c r="R197" s="100"/>
      <c r="S197" s="100"/>
      <c r="T197" s="100"/>
      <c r="U197" s="100"/>
      <c r="V197" s="100"/>
      <c r="W197" s="100"/>
      <c r="X197" s="100"/>
      <c r="Y197" s="100"/>
      <c r="Z197" s="100"/>
      <c r="AA197" s="100"/>
      <c r="AB197" s="100"/>
      <c r="AC197" s="100"/>
      <c r="AD197" s="100"/>
      <c r="AE197" s="100"/>
      <c r="AF197" s="100"/>
      <c r="AG197" s="100"/>
      <c r="AH197" s="100"/>
      <c r="AI197" s="100"/>
      <c r="AJ197" s="100"/>
      <c r="AK197" s="100"/>
      <c r="AL197" s="100"/>
      <c r="AM197" s="100"/>
      <c r="AN197" s="100"/>
      <c r="AO197" s="100"/>
      <c r="AP197" s="100"/>
      <c r="AQ197" s="100"/>
      <c r="AR197" s="122"/>
    </row>
    <row r="198" spans="1:44" s="104" customFormat="1" ht="16.5" thickBot="1" x14ac:dyDescent="0.3">
      <c r="A198" s="100"/>
      <c r="B198" s="351" t="s">
        <v>436</v>
      </c>
      <c r="C198" s="345" t="s">
        <v>69</v>
      </c>
      <c r="D198" s="335"/>
      <c r="E198" s="335"/>
      <c r="F198" s="335"/>
      <c r="G198" s="68"/>
      <c r="H198" s="64"/>
      <c r="I198" s="75"/>
      <c r="J198" s="75"/>
      <c r="K198" s="142"/>
      <c r="L198" s="143"/>
      <c r="M198" s="100"/>
      <c r="N198" s="100"/>
      <c r="O198" s="100"/>
      <c r="P198" s="593"/>
      <c r="Q198" s="100"/>
      <c r="R198" s="100"/>
      <c r="S198" s="100"/>
      <c r="T198" s="100"/>
      <c r="U198" s="100"/>
      <c r="V198" s="100"/>
      <c r="W198" s="100"/>
      <c r="X198" s="100"/>
      <c r="Y198" s="100"/>
      <c r="Z198" s="100"/>
      <c r="AA198" s="100"/>
      <c r="AB198" s="100"/>
      <c r="AC198" s="100"/>
      <c r="AD198" s="100"/>
      <c r="AE198" s="100"/>
      <c r="AF198" s="100"/>
      <c r="AG198" s="100"/>
      <c r="AH198" s="100"/>
      <c r="AI198" s="100"/>
      <c r="AJ198" s="100"/>
      <c r="AK198" s="100"/>
      <c r="AL198" s="100"/>
      <c r="AM198" s="100"/>
      <c r="AN198" s="100"/>
      <c r="AO198" s="100"/>
      <c r="AP198" s="100"/>
      <c r="AQ198" s="100"/>
      <c r="AR198" s="122"/>
    </row>
    <row r="199" spans="1:44" s="104" customFormat="1" ht="16.5" thickBot="1" x14ac:dyDescent="0.3">
      <c r="A199" s="100"/>
      <c r="B199" s="109"/>
      <c r="C199" s="45"/>
      <c r="D199" s="131"/>
      <c r="E199" s="335"/>
      <c r="F199" s="335"/>
      <c r="G199" s="68"/>
      <c r="H199" s="64"/>
      <c r="I199" s="75"/>
      <c r="J199" s="75"/>
      <c r="K199" s="142"/>
      <c r="L199" s="143"/>
      <c r="M199" s="100"/>
      <c r="N199" s="100"/>
      <c r="O199" s="100"/>
      <c r="P199" s="593"/>
      <c r="Q199" s="100"/>
      <c r="R199" s="100"/>
      <c r="S199" s="100"/>
      <c r="T199" s="100"/>
      <c r="U199" s="100"/>
      <c r="V199" s="100"/>
      <c r="W199" s="100"/>
      <c r="X199" s="100"/>
      <c r="Y199" s="100"/>
      <c r="Z199" s="100"/>
      <c r="AA199" s="100"/>
      <c r="AB199" s="100"/>
      <c r="AC199" s="100"/>
      <c r="AD199" s="100"/>
      <c r="AE199" s="100"/>
      <c r="AF199" s="100"/>
      <c r="AG199" s="100"/>
      <c r="AH199" s="100"/>
      <c r="AI199" s="100"/>
      <c r="AJ199" s="100"/>
      <c r="AK199" s="100"/>
      <c r="AL199" s="100"/>
      <c r="AM199" s="100"/>
      <c r="AN199" s="100"/>
      <c r="AO199" s="100"/>
      <c r="AP199" s="100"/>
      <c r="AQ199" s="100"/>
      <c r="AR199" s="122"/>
    </row>
    <row r="200" spans="1:44" s="104" customFormat="1" x14ac:dyDescent="0.25">
      <c r="A200" s="100"/>
      <c r="B200" s="109"/>
      <c r="C200" s="749" t="s">
        <v>99</v>
      </c>
      <c r="D200" s="749"/>
      <c r="E200" s="749"/>
      <c r="F200" s="749"/>
      <c r="G200" s="749"/>
      <c r="H200" s="64"/>
      <c r="I200" s="75"/>
      <c r="J200" s="75"/>
      <c r="K200" s="142"/>
      <c r="L200" s="143"/>
      <c r="M200" s="100"/>
      <c r="N200" s="100"/>
      <c r="O200" s="100"/>
      <c r="P200" s="593"/>
      <c r="Q200" s="100"/>
      <c r="R200" s="100"/>
      <c r="S200" s="100"/>
      <c r="T200" s="100"/>
      <c r="U200" s="100"/>
      <c r="V200" s="100"/>
      <c r="W200" s="100"/>
      <c r="X200" s="100"/>
      <c r="Y200" s="100"/>
      <c r="Z200" s="100"/>
      <c r="AA200" s="100"/>
      <c r="AB200" s="100"/>
      <c r="AC200" s="100"/>
      <c r="AD200" s="100"/>
      <c r="AE200" s="100"/>
      <c r="AF200" s="100"/>
      <c r="AG200" s="100"/>
      <c r="AH200" s="100"/>
      <c r="AI200" s="100"/>
      <c r="AJ200" s="100"/>
      <c r="AK200" s="100"/>
      <c r="AL200" s="100"/>
      <c r="AM200" s="100"/>
      <c r="AN200" s="100"/>
      <c r="AO200" s="100"/>
      <c r="AP200" s="100"/>
      <c r="AQ200" s="100"/>
      <c r="AR200" s="122"/>
    </row>
    <row r="201" spans="1:44" s="104" customFormat="1" ht="16.5" thickBot="1" x14ac:dyDescent="0.3">
      <c r="A201" s="100"/>
      <c r="B201" s="351" t="s">
        <v>437</v>
      </c>
      <c r="C201" s="345" t="s">
        <v>70</v>
      </c>
      <c r="D201" s="335"/>
      <c r="E201" s="335"/>
      <c r="F201" s="335"/>
      <c r="G201" s="68"/>
      <c r="H201" s="64"/>
      <c r="I201" s="75"/>
      <c r="J201" s="75"/>
      <c r="K201" s="142"/>
      <c r="L201" s="143"/>
      <c r="M201" s="100"/>
      <c r="N201" s="100"/>
      <c r="O201" s="100"/>
      <c r="P201" s="593"/>
      <c r="Q201" s="100"/>
      <c r="R201" s="100"/>
      <c r="S201" s="100"/>
      <c r="T201" s="100"/>
      <c r="U201" s="100"/>
      <c r="V201" s="100"/>
      <c r="W201" s="100"/>
      <c r="X201" s="100"/>
      <c r="Y201" s="100"/>
      <c r="Z201" s="100"/>
      <c r="AA201" s="100"/>
      <c r="AB201" s="100"/>
      <c r="AC201" s="100"/>
      <c r="AD201" s="100"/>
      <c r="AE201" s="100"/>
      <c r="AF201" s="100"/>
      <c r="AG201" s="100"/>
      <c r="AH201" s="100"/>
      <c r="AI201" s="100"/>
      <c r="AJ201" s="100"/>
      <c r="AK201" s="100"/>
      <c r="AL201" s="100"/>
      <c r="AM201" s="100"/>
      <c r="AN201" s="100"/>
      <c r="AO201" s="100"/>
      <c r="AP201" s="100"/>
      <c r="AQ201" s="100"/>
      <c r="AR201" s="122"/>
    </row>
    <row r="202" spans="1:44" s="104" customFormat="1" ht="16.5" thickBot="1" x14ac:dyDescent="0.3">
      <c r="A202" s="100"/>
      <c r="B202" s="109"/>
      <c r="C202" s="45"/>
      <c r="D202" s="131"/>
      <c r="E202" s="335"/>
      <c r="F202" s="335"/>
      <c r="G202" s="68"/>
      <c r="H202" s="64"/>
      <c r="I202" s="75"/>
      <c r="J202" s="75"/>
      <c r="K202" s="142"/>
      <c r="L202" s="143"/>
      <c r="M202" s="100"/>
      <c r="N202" s="100"/>
      <c r="O202" s="100"/>
      <c r="P202" s="593"/>
      <c r="Q202" s="100"/>
      <c r="R202" s="100"/>
      <c r="S202" s="100"/>
      <c r="T202" s="100"/>
      <c r="U202" s="100"/>
      <c r="V202" s="100"/>
      <c r="W202" s="100"/>
      <c r="X202" s="100"/>
      <c r="Y202" s="100"/>
      <c r="Z202" s="100"/>
      <c r="AA202" s="100"/>
      <c r="AB202" s="100"/>
      <c r="AC202" s="100"/>
      <c r="AD202" s="100"/>
      <c r="AE202" s="100"/>
      <c r="AF202" s="100"/>
      <c r="AG202" s="100"/>
      <c r="AH202" s="100"/>
      <c r="AI202" s="100"/>
      <c r="AJ202" s="100"/>
      <c r="AK202" s="100"/>
      <c r="AL202" s="100"/>
      <c r="AM202" s="100"/>
      <c r="AN202" s="100"/>
      <c r="AO202" s="100"/>
      <c r="AP202" s="100"/>
      <c r="AQ202" s="100"/>
      <c r="AR202" s="122"/>
    </row>
    <row r="203" spans="1:44" s="104" customFormat="1" x14ac:dyDescent="0.25">
      <c r="A203" s="100"/>
      <c r="B203" s="109"/>
      <c r="C203" s="749" t="s">
        <v>100</v>
      </c>
      <c r="D203" s="749"/>
      <c r="E203" s="749"/>
      <c r="F203" s="749"/>
      <c r="G203" s="749"/>
      <c r="H203" s="64"/>
      <c r="I203" s="75"/>
      <c r="J203" s="75"/>
      <c r="K203" s="142"/>
      <c r="L203" s="143"/>
      <c r="M203" s="100"/>
      <c r="N203" s="100"/>
      <c r="O203" s="100"/>
      <c r="P203" s="593"/>
      <c r="Q203" s="100"/>
      <c r="R203" s="100"/>
      <c r="S203" s="100"/>
      <c r="T203" s="100"/>
      <c r="U203" s="100"/>
      <c r="V203" s="100"/>
      <c r="W203" s="100"/>
      <c r="X203" s="100"/>
      <c r="Y203" s="100"/>
      <c r="Z203" s="100"/>
      <c r="AA203" s="100"/>
      <c r="AB203" s="100"/>
      <c r="AC203" s="100"/>
      <c r="AD203" s="100"/>
      <c r="AE203" s="100"/>
      <c r="AF203" s="100"/>
      <c r="AG203" s="100"/>
      <c r="AH203" s="100"/>
      <c r="AI203" s="100"/>
      <c r="AJ203" s="100"/>
      <c r="AK203" s="100"/>
      <c r="AL203" s="100"/>
      <c r="AM203" s="100"/>
      <c r="AN203" s="100"/>
      <c r="AO203" s="100"/>
      <c r="AP203" s="100"/>
      <c r="AQ203" s="100"/>
      <c r="AR203" s="122"/>
    </row>
    <row r="204" spans="1:44" s="104" customFormat="1" x14ac:dyDescent="0.25">
      <c r="A204" s="100"/>
      <c r="B204" s="338"/>
      <c r="C204" s="64"/>
      <c r="D204" s="64"/>
      <c r="E204" s="335"/>
      <c r="F204" s="335"/>
      <c r="G204" s="64"/>
      <c r="H204" s="64"/>
      <c r="I204" s="75"/>
      <c r="J204" s="75"/>
      <c r="K204" s="142"/>
      <c r="L204" s="143"/>
      <c r="M204" s="100"/>
      <c r="N204" s="100"/>
      <c r="O204" s="100"/>
      <c r="P204" s="593"/>
      <c r="Q204" s="100"/>
      <c r="R204" s="100"/>
      <c r="S204" s="100"/>
      <c r="T204" s="100"/>
      <c r="U204" s="100"/>
      <c r="V204" s="100"/>
      <c r="W204" s="100"/>
      <c r="X204" s="100"/>
      <c r="Y204" s="100"/>
      <c r="Z204" s="100"/>
      <c r="AA204" s="100"/>
      <c r="AB204" s="100"/>
      <c r="AC204" s="100"/>
      <c r="AD204" s="100"/>
      <c r="AE204" s="100"/>
      <c r="AF204" s="100"/>
      <c r="AG204" s="100"/>
      <c r="AH204" s="100"/>
      <c r="AI204" s="100"/>
      <c r="AJ204" s="100"/>
      <c r="AK204" s="100"/>
      <c r="AL204" s="100"/>
      <c r="AM204" s="100"/>
      <c r="AN204" s="100"/>
      <c r="AO204" s="100"/>
      <c r="AP204" s="100"/>
      <c r="AQ204" s="100"/>
      <c r="AR204" s="122"/>
    </row>
    <row r="205" spans="1:44" s="104" customFormat="1" x14ac:dyDescent="0.25">
      <c r="A205" s="100"/>
      <c r="B205" s="351" t="s">
        <v>438</v>
      </c>
      <c r="C205" s="335" t="s">
        <v>652</v>
      </c>
      <c r="D205" s="335"/>
      <c r="E205" s="335"/>
      <c r="F205" s="335"/>
      <c r="G205" s="335"/>
      <c r="H205" s="64"/>
      <c r="I205" s="75"/>
      <c r="J205" s="75"/>
      <c r="K205" s="142"/>
      <c r="L205" s="143"/>
      <c r="M205" s="100"/>
      <c r="N205" s="100"/>
      <c r="O205" s="100"/>
      <c r="P205" s="593"/>
      <c r="Q205" s="100"/>
      <c r="R205" s="100"/>
      <c r="S205" s="100"/>
      <c r="T205" s="100"/>
      <c r="U205" s="100"/>
      <c r="V205" s="100"/>
      <c r="W205" s="100"/>
      <c r="X205" s="100"/>
      <c r="Y205" s="100"/>
      <c r="Z205" s="100"/>
      <c r="AA205" s="100"/>
      <c r="AB205" s="100"/>
      <c r="AC205" s="100"/>
      <c r="AD205" s="100"/>
      <c r="AE205" s="100"/>
      <c r="AF205" s="100"/>
      <c r="AG205" s="100"/>
      <c r="AH205" s="100"/>
      <c r="AI205" s="100"/>
      <c r="AJ205" s="100"/>
      <c r="AK205" s="100"/>
      <c r="AL205" s="100"/>
      <c r="AM205" s="100"/>
      <c r="AN205" s="100"/>
      <c r="AO205" s="100"/>
      <c r="AP205" s="100"/>
      <c r="AQ205" s="100"/>
      <c r="AR205" s="122"/>
    </row>
    <row r="206" spans="1:44" s="104" customFormat="1" ht="44.25" customHeight="1" x14ac:dyDescent="0.25">
      <c r="A206" s="100"/>
      <c r="B206" s="351"/>
      <c r="C206" s="750" t="s">
        <v>1237</v>
      </c>
      <c r="D206" s="750"/>
      <c r="E206" s="750"/>
      <c r="F206" s="750"/>
      <c r="G206" s="750"/>
      <c r="H206" s="64"/>
      <c r="I206" s="75"/>
      <c r="J206" s="75"/>
      <c r="K206" s="142"/>
      <c r="L206" s="143"/>
      <c r="M206" s="100"/>
      <c r="N206" s="100"/>
      <c r="O206" s="100"/>
      <c r="P206" s="593"/>
      <c r="Q206" s="100"/>
      <c r="R206" s="100"/>
      <c r="S206" s="100"/>
      <c r="T206" s="100"/>
      <c r="U206" s="100"/>
      <c r="V206" s="100"/>
      <c r="W206" s="100"/>
      <c r="X206" s="100"/>
      <c r="Y206" s="100"/>
      <c r="Z206" s="100"/>
      <c r="AA206" s="100"/>
      <c r="AB206" s="100"/>
      <c r="AC206" s="100"/>
      <c r="AD206" s="100"/>
      <c r="AE206" s="100"/>
      <c r="AF206" s="100"/>
      <c r="AG206" s="100"/>
      <c r="AH206" s="100"/>
      <c r="AI206" s="100"/>
      <c r="AJ206" s="100"/>
      <c r="AK206" s="100"/>
      <c r="AL206" s="100"/>
      <c r="AM206" s="100"/>
      <c r="AN206" s="100"/>
      <c r="AO206" s="100"/>
      <c r="AP206" s="100"/>
      <c r="AQ206" s="100"/>
      <c r="AR206" s="122"/>
    </row>
    <row r="207" spans="1:44" s="104" customFormat="1" x14ac:dyDescent="0.25">
      <c r="A207" s="100"/>
      <c r="B207" s="351"/>
      <c r="C207" s="335"/>
      <c r="D207" s="335"/>
      <c r="E207" s="335"/>
      <c r="F207" s="335"/>
      <c r="G207" s="335"/>
      <c r="H207" s="64"/>
      <c r="I207" s="75"/>
      <c r="J207" s="75"/>
      <c r="K207" s="142"/>
      <c r="L207" s="143"/>
      <c r="M207" s="100"/>
      <c r="N207" s="100"/>
      <c r="O207" s="100"/>
      <c r="P207" s="593"/>
      <c r="Q207" s="100"/>
      <c r="R207" s="100"/>
      <c r="S207" s="100"/>
      <c r="T207" s="100"/>
      <c r="U207" s="100"/>
      <c r="V207" s="100"/>
      <c r="W207" s="100"/>
      <c r="X207" s="100"/>
      <c r="Y207" s="100"/>
      <c r="Z207" s="100"/>
      <c r="AA207" s="100"/>
      <c r="AB207" s="100"/>
      <c r="AC207" s="100"/>
      <c r="AD207" s="100"/>
      <c r="AE207" s="100"/>
      <c r="AF207" s="100"/>
      <c r="AG207" s="100"/>
      <c r="AH207" s="100"/>
      <c r="AI207" s="100"/>
      <c r="AJ207" s="100"/>
      <c r="AK207" s="100"/>
      <c r="AL207" s="100"/>
      <c r="AM207" s="100"/>
      <c r="AN207" s="100"/>
      <c r="AO207" s="100"/>
      <c r="AP207" s="100"/>
      <c r="AQ207" s="100"/>
      <c r="AR207" s="122"/>
    </row>
    <row r="208" spans="1:44" s="104" customFormat="1" ht="48" thickBot="1" x14ac:dyDescent="0.3">
      <c r="A208" s="100"/>
      <c r="B208" s="351" t="s">
        <v>439</v>
      </c>
      <c r="C208" s="140" t="s">
        <v>706</v>
      </c>
      <c r="D208" s="68"/>
      <c r="E208" s="345" t="s">
        <v>707</v>
      </c>
      <c r="F208" s="100"/>
      <c r="G208" s="345" t="s">
        <v>744</v>
      </c>
      <c r="H208" s="64"/>
      <c r="I208" s="75"/>
      <c r="J208" s="75"/>
      <c r="K208" s="142"/>
      <c r="L208" s="143"/>
      <c r="M208" s="100"/>
      <c r="N208" s="100"/>
      <c r="O208" s="100"/>
      <c r="P208" s="593"/>
      <c r="Q208" s="100"/>
      <c r="R208" s="100"/>
      <c r="S208" s="100"/>
      <c r="T208" s="100"/>
      <c r="U208" s="100"/>
      <c r="V208" s="100"/>
      <c r="W208" s="100"/>
      <c r="X208" s="100"/>
      <c r="Y208" s="100"/>
      <c r="Z208" s="100"/>
      <c r="AA208" s="100"/>
      <c r="AB208" s="100"/>
      <c r="AC208" s="100"/>
      <c r="AD208" s="100"/>
      <c r="AE208" s="100"/>
      <c r="AF208" s="100"/>
      <c r="AG208" s="100"/>
      <c r="AH208" s="100"/>
      <c r="AI208" s="100"/>
      <c r="AJ208" s="100"/>
      <c r="AK208" s="100"/>
      <c r="AL208" s="100"/>
      <c r="AM208" s="100"/>
      <c r="AN208" s="100"/>
      <c r="AO208" s="100"/>
      <c r="AP208" s="100"/>
      <c r="AQ208" s="100"/>
      <c r="AR208" s="122"/>
    </row>
    <row r="209" spans="1:44" s="104" customFormat="1" ht="16.5" thickBot="1" x14ac:dyDescent="0.3">
      <c r="A209" s="100"/>
      <c r="B209" s="338"/>
      <c r="C209" s="42"/>
      <c r="D209" s="68"/>
      <c r="E209" s="42"/>
      <c r="F209" s="100"/>
      <c r="G209" s="365">
        <f>C209+E209</f>
        <v>0</v>
      </c>
      <c r="H209" s="64"/>
      <c r="I209" s="75"/>
      <c r="J209" s="75"/>
      <c r="K209" s="142"/>
      <c r="L209" s="143"/>
      <c r="M209" s="100"/>
      <c r="N209" s="100"/>
      <c r="O209" s="100"/>
      <c r="P209" s="593"/>
      <c r="Q209" s="100"/>
      <c r="R209" s="100"/>
      <c r="S209" s="100"/>
      <c r="T209" s="100"/>
      <c r="U209" s="100"/>
      <c r="V209" s="100"/>
      <c r="W209" s="100"/>
      <c r="X209" s="100"/>
      <c r="Y209" s="100"/>
      <c r="Z209" s="100"/>
      <c r="AA209" s="100"/>
      <c r="AB209" s="100"/>
      <c r="AC209" s="100"/>
      <c r="AD209" s="100"/>
      <c r="AE209" s="100"/>
      <c r="AF209" s="100"/>
      <c r="AG209" s="100"/>
      <c r="AH209" s="100"/>
      <c r="AI209" s="100"/>
      <c r="AJ209" s="100"/>
      <c r="AK209" s="100"/>
      <c r="AL209" s="100"/>
      <c r="AM209" s="100"/>
      <c r="AN209" s="100"/>
      <c r="AO209" s="100"/>
      <c r="AP209" s="100"/>
      <c r="AQ209" s="100"/>
      <c r="AR209" s="122"/>
    </row>
    <row r="210" spans="1:44" s="104" customFormat="1" ht="32.25" thickBot="1" x14ac:dyDescent="0.3">
      <c r="A210" s="100"/>
      <c r="B210" s="351" t="s">
        <v>440</v>
      </c>
      <c r="C210" s="64" t="s">
        <v>497</v>
      </c>
      <c r="D210" s="117"/>
      <c r="E210" s="64" t="s">
        <v>543</v>
      </c>
      <c r="F210" s="335"/>
      <c r="G210" s="64" t="s">
        <v>498</v>
      </c>
      <c r="H210" s="64"/>
      <c r="I210" s="75"/>
      <c r="J210" s="75"/>
      <c r="K210" s="142"/>
      <c r="L210" s="143"/>
      <c r="M210" s="100"/>
      <c r="N210" s="100"/>
      <c r="O210" s="100"/>
      <c r="P210" s="593"/>
      <c r="Q210" s="100"/>
      <c r="R210" s="100"/>
      <c r="S210" s="100"/>
      <c r="T210" s="100"/>
      <c r="U210" s="100"/>
      <c r="V210" s="100"/>
      <c r="W210" s="100"/>
      <c r="X210" s="100"/>
      <c r="Y210" s="100"/>
      <c r="Z210" s="100"/>
      <c r="AA210" s="100"/>
      <c r="AB210" s="100"/>
      <c r="AC210" s="100"/>
      <c r="AD210" s="100"/>
      <c r="AE210" s="100"/>
      <c r="AF210" s="100"/>
      <c r="AG210" s="100"/>
      <c r="AH210" s="100"/>
      <c r="AI210" s="100"/>
      <c r="AJ210" s="100"/>
      <c r="AK210" s="100"/>
      <c r="AL210" s="100"/>
      <c r="AM210" s="100"/>
      <c r="AN210" s="100"/>
      <c r="AO210" s="100"/>
      <c r="AP210" s="100"/>
      <c r="AQ210" s="100"/>
      <c r="AR210" s="122"/>
    </row>
    <row r="211" spans="1:44" s="104" customFormat="1" ht="16.5" thickBot="1" x14ac:dyDescent="0.3">
      <c r="A211" s="100"/>
      <c r="B211" s="109"/>
      <c r="C211" s="45"/>
      <c r="D211" s="131"/>
      <c r="E211" s="45"/>
      <c r="F211" s="100"/>
      <c r="G211" s="132">
        <f>C211+E211</f>
        <v>0</v>
      </c>
      <c r="H211" s="64"/>
      <c r="I211" s="75"/>
      <c r="J211" s="75"/>
      <c r="K211" s="142"/>
      <c r="L211" s="143"/>
      <c r="M211" s="100"/>
      <c r="N211" s="100"/>
      <c r="O211" s="100"/>
      <c r="P211" s="593"/>
      <c r="Q211" s="100"/>
      <c r="R211" s="100"/>
      <c r="S211" s="100"/>
      <c r="T211" s="100"/>
      <c r="U211" s="100"/>
      <c r="V211" s="100"/>
      <c r="W211" s="100"/>
      <c r="X211" s="100"/>
      <c r="Y211" s="100"/>
      <c r="Z211" s="100"/>
      <c r="AA211" s="100"/>
      <c r="AB211" s="100"/>
      <c r="AC211" s="100"/>
      <c r="AD211" s="100"/>
      <c r="AE211" s="100"/>
      <c r="AF211" s="100"/>
      <c r="AG211" s="100"/>
      <c r="AH211" s="100"/>
      <c r="AI211" s="100"/>
      <c r="AJ211" s="100"/>
      <c r="AK211" s="100"/>
      <c r="AL211" s="100"/>
      <c r="AM211" s="100"/>
      <c r="AN211" s="100"/>
      <c r="AO211" s="100"/>
      <c r="AP211" s="100"/>
      <c r="AQ211" s="100"/>
      <c r="AR211" s="122"/>
    </row>
    <row r="212" spans="1:44" s="104" customFormat="1" x14ac:dyDescent="0.25">
      <c r="A212" s="100"/>
      <c r="B212" s="109"/>
      <c r="C212" s="749" t="s">
        <v>101</v>
      </c>
      <c r="D212" s="749"/>
      <c r="E212" s="749"/>
      <c r="F212" s="749"/>
      <c r="G212" s="749"/>
      <c r="H212" s="64"/>
      <c r="I212" s="75"/>
      <c r="J212" s="75"/>
      <c r="K212" s="142"/>
      <c r="L212" s="143"/>
      <c r="M212" s="100"/>
      <c r="N212" s="100"/>
      <c r="O212" s="100"/>
      <c r="P212" s="593"/>
      <c r="Q212" s="100"/>
      <c r="R212" s="100"/>
      <c r="S212" s="100"/>
      <c r="T212" s="100"/>
      <c r="U212" s="100"/>
      <c r="V212" s="100"/>
      <c r="W212" s="100"/>
      <c r="X212" s="100"/>
      <c r="Y212" s="100"/>
      <c r="Z212" s="100"/>
      <c r="AA212" s="100"/>
      <c r="AB212" s="100"/>
      <c r="AC212" s="100"/>
      <c r="AD212" s="100"/>
      <c r="AE212" s="100"/>
      <c r="AF212" s="100"/>
      <c r="AG212" s="100"/>
      <c r="AH212" s="100"/>
      <c r="AI212" s="100"/>
      <c r="AJ212" s="100"/>
      <c r="AK212" s="100"/>
      <c r="AL212" s="100"/>
      <c r="AM212" s="100"/>
      <c r="AN212" s="100"/>
      <c r="AO212" s="100"/>
      <c r="AP212" s="100"/>
      <c r="AQ212" s="100"/>
      <c r="AR212" s="122"/>
    </row>
    <row r="213" spans="1:44" s="104" customFormat="1" ht="16.5" thickBot="1" x14ac:dyDescent="0.3">
      <c r="A213" s="100"/>
      <c r="B213" s="351" t="s">
        <v>441</v>
      </c>
      <c r="C213" s="345" t="s">
        <v>69</v>
      </c>
      <c r="D213" s="335"/>
      <c r="E213" s="335"/>
      <c r="F213" s="335"/>
      <c r="G213" s="68"/>
      <c r="H213" s="64"/>
      <c r="I213" s="75"/>
      <c r="J213" s="75"/>
      <c r="K213" s="142"/>
      <c r="L213" s="143"/>
      <c r="M213" s="100"/>
      <c r="N213" s="100"/>
      <c r="O213" s="100"/>
      <c r="P213" s="593"/>
      <c r="Q213" s="100"/>
      <c r="R213" s="100"/>
      <c r="S213" s="100"/>
      <c r="T213" s="100"/>
      <c r="U213" s="100"/>
      <c r="V213" s="100"/>
      <c r="W213" s="100"/>
      <c r="X213" s="100"/>
      <c r="Y213" s="100"/>
      <c r="Z213" s="100"/>
      <c r="AA213" s="100"/>
      <c r="AB213" s="100"/>
      <c r="AC213" s="100"/>
      <c r="AD213" s="100"/>
      <c r="AE213" s="100"/>
      <c r="AF213" s="100"/>
      <c r="AG213" s="100"/>
      <c r="AH213" s="100"/>
      <c r="AI213" s="100"/>
      <c r="AJ213" s="100"/>
      <c r="AK213" s="100"/>
      <c r="AL213" s="100"/>
      <c r="AM213" s="100"/>
      <c r="AN213" s="100"/>
      <c r="AO213" s="100"/>
      <c r="AP213" s="100"/>
      <c r="AQ213" s="100"/>
      <c r="AR213" s="122"/>
    </row>
    <row r="214" spans="1:44" s="104" customFormat="1" ht="16.5" thickBot="1" x14ac:dyDescent="0.3">
      <c r="A214" s="100"/>
      <c r="B214" s="109"/>
      <c r="C214" s="45"/>
      <c r="D214" s="131"/>
      <c r="E214" s="335"/>
      <c r="F214" s="335"/>
      <c r="G214" s="68"/>
      <c r="H214" s="64"/>
      <c r="I214" s="75"/>
      <c r="J214" s="75"/>
      <c r="K214" s="142"/>
      <c r="L214" s="143"/>
      <c r="M214" s="100"/>
      <c r="N214" s="100"/>
      <c r="O214" s="100"/>
      <c r="P214" s="593"/>
      <c r="Q214" s="100"/>
      <c r="R214" s="100"/>
      <c r="S214" s="100"/>
      <c r="T214" s="100"/>
      <c r="U214" s="100"/>
      <c r="V214" s="100"/>
      <c r="W214" s="100"/>
      <c r="X214" s="100"/>
      <c r="Y214" s="100"/>
      <c r="Z214" s="100"/>
      <c r="AA214" s="100"/>
      <c r="AB214" s="100"/>
      <c r="AC214" s="100"/>
      <c r="AD214" s="100"/>
      <c r="AE214" s="100"/>
      <c r="AF214" s="100"/>
      <c r="AG214" s="100"/>
      <c r="AH214" s="100"/>
      <c r="AI214" s="100"/>
      <c r="AJ214" s="100"/>
      <c r="AK214" s="100"/>
      <c r="AL214" s="100"/>
      <c r="AM214" s="100"/>
      <c r="AN214" s="100"/>
      <c r="AO214" s="100"/>
      <c r="AP214" s="100"/>
      <c r="AQ214" s="100"/>
      <c r="AR214" s="122"/>
    </row>
    <row r="215" spans="1:44" s="104" customFormat="1" x14ac:dyDescent="0.25">
      <c r="A215" s="100"/>
      <c r="B215" s="109"/>
      <c r="C215" s="749" t="s">
        <v>99</v>
      </c>
      <c r="D215" s="749"/>
      <c r="E215" s="749"/>
      <c r="F215" s="749"/>
      <c r="G215" s="749"/>
      <c r="H215" s="64"/>
      <c r="I215" s="75"/>
      <c r="J215" s="75"/>
      <c r="K215" s="142"/>
      <c r="L215" s="143"/>
      <c r="M215" s="100"/>
      <c r="N215" s="100"/>
      <c r="O215" s="100"/>
      <c r="P215" s="593"/>
      <c r="Q215" s="100"/>
      <c r="R215" s="100"/>
      <c r="S215" s="100"/>
      <c r="T215" s="100"/>
      <c r="U215" s="100"/>
      <c r="V215" s="100"/>
      <c r="W215" s="100"/>
      <c r="X215" s="100"/>
      <c r="Y215" s="100"/>
      <c r="Z215" s="100"/>
      <c r="AA215" s="100"/>
      <c r="AB215" s="100"/>
      <c r="AC215" s="100"/>
      <c r="AD215" s="100"/>
      <c r="AE215" s="100"/>
      <c r="AF215" s="100"/>
      <c r="AG215" s="100"/>
      <c r="AH215" s="100"/>
      <c r="AI215" s="100"/>
      <c r="AJ215" s="100"/>
      <c r="AK215" s="100"/>
      <c r="AL215" s="100"/>
      <c r="AM215" s="100"/>
      <c r="AN215" s="100"/>
      <c r="AO215" s="100"/>
      <c r="AP215" s="100"/>
      <c r="AQ215" s="100"/>
      <c r="AR215" s="122"/>
    </row>
    <row r="216" spans="1:44" s="104" customFormat="1" ht="16.5" thickBot="1" x14ac:dyDescent="0.3">
      <c r="A216" s="100"/>
      <c r="B216" s="351" t="s">
        <v>442</v>
      </c>
      <c r="C216" s="345" t="s">
        <v>70</v>
      </c>
      <c r="D216" s="335"/>
      <c r="E216" s="335"/>
      <c r="F216" s="335"/>
      <c r="G216" s="68"/>
      <c r="H216" s="64"/>
      <c r="I216" s="75"/>
      <c r="J216" s="75"/>
      <c r="K216" s="142"/>
      <c r="L216" s="143"/>
      <c r="M216" s="100"/>
      <c r="N216" s="100"/>
      <c r="O216" s="100"/>
      <c r="P216" s="593"/>
      <c r="Q216" s="100"/>
      <c r="R216" s="100"/>
      <c r="S216" s="100"/>
      <c r="T216" s="100"/>
      <c r="U216" s="100"/>
      <c r="V216" s="100"/>
      <c r="W216" s="100"/>
      <c r="X216" s="100"/>
      <c r="Y216" s="100"/>
      <c r="Z216" s="100"/>
      <c r="AA216" s="100"/>
      <c r="AB216" s="100"/>
      <c r="AC216" s="100"/>
      <c r="AD216" s="100"/>
      <c r="AE216" s="100"/>
      <c r="AF216" s="100"/>
      <c r="AG216" s="100"/>
      <c r="AH216" s="100"/>
      <c r="AI216" s="100"/>
      <c r="AJ216" s="100"/>
      <c r="AK216" s="100"/>
      <c r="AL216" s="100"/>
      <c r="AM216" s="100"/>
      <c r="AN216" s="100"/>
      <c r="AO216" s="100"/>
      <c r="AP216" s="100"/>
      <c r="AQ216" s="100"/>
      <c r="AR216" s="122"/>
    </row>
    <row r="217" spans="1:44" s="104" customFormat="1" ht="16.5" thickBot="1" x14ac:dyDescent="0.3">
      <c r="A217" s="100"/>
      <c r="B217" s="109"/>
      <c r="C217" s="45"/>
      <c r="D217" s="131"/>
      <c r="E217" s="335"/>
      <c r="F217" s="335"/>
      <c r="G217" s="68"/>
      <c r="H217" s="64"/>
      <c r="I217" s="75"/>
      <c r="J217" s="75"/>
      <c r="K217" s="142"/>
      <c r="L217" s="143"/>
      <c r="M217" s="100"/>
      <c r="N217" s="100"/>
      <c r="O217" s="100"/>
      <c r="P217" s="593"/>
      <c r="Q217" s="100"/>
      <c r="R217" s="100"/>
      <c r="S217" s="100"/>
      <c r="T217" s="100"/>
      <c r="U217" s="100"/>
      <c r="V217" s="100"/>
      <c r="W217" s="100"/>
      <c r="X217" s="100"/>
      <c r="Y217" s="100"/>
      <c r="Z217" s="100"/>
      <c r="AA217" s="100"/>
      <c r="AB217" s="100"/>
      <c r="AC217" s="100"/>
      <c r="AD217" s="100"/>
      <c r="AE217" s="100"/>
      <c r="AF217" s="100"/>
      <c r="AG217" s="100"/>
      <c r="AH217" s="100"/>
      <c r="AI217" s="100"/>
      <c r="AJ217" s="100"/>
      <c r="AK217" s="100"/>
      <c r="AL217" s="100"/>
      <c r="AM217" s="100"/>
      <c r="AN217" s="100"/>
      <c r="AO217" s="100"/>
      <c r="AP217" s="100"/>
      <c r="AQ217" s="100"/>
      <c r="AR217" s="122"/>
    </row>
    <row r="218" spans="1:44" s="104" customFormat="1" x14ac:dyDescent="0.25">
      <c r="A218" s="100"/>
      <c r="B218" s="109"/>
      <c r="C218" s="749" t="s">
        <v>100</v>
      </c>
      <c r="D218" s="749"/>
      <c r="E218" s="749"/>
      <c r="F218" s="749"/>
      <c r="G218" s="749"/>
      <c r="H218" s="64"/>
      <c r="I218" s="75"/>
      <c r="J218" s="75"/>
      <c r="K218" s="142"/>
      <c r="L218" s="143"/>
      <c r="M218" s="100"/>
      <c r="N218" s="100"/>
      <c r="O218" s="100"/>
      <c r="P218" s="593"/>
      <c r="Q218" s="100"/>
      <c r="R218" s="100"/>
      <c r="S218" s="100"/>
      <c r="T218" s="100"/>
      <c r="U218" s="100"/>
      <c r="V218" s="100"/>
      <c r="W218" s="100"/>
      <c r="X218" s="100"/>
      <c r="Y218" s="100"/>
      <c r="Z218" s="100"/>
      <c r="AA218" s="100"/>
      <c r="AB218" s="100"/>
      <c r="AC218" s="100"/>
      <c r="AD218" s="100"/>
      <c r="AE218" s="100"/>
      <c r="AF218" s="100"/>
      <c r="AG218" s="100"/>
      <c r="AH218" s="100"/>
      <c r="AI218" s="100"/>
      <c r="AJ218" s="100"/>
      <c r="AK218" s="100"/>
      <c r="AL218" s="100"/>
      <c r="AM218" s="100"/>
      <c r="AN218" s="100"/>
      <c r="AO218" s="100"/>
      <c r="AP218" s="100"/>
      <c r="AQ218" s="100"/>
      <c r="AR218" s="122"/>
    </row>
    <row r="219" spans="1:44" s="104" customFormat="1" x14ac:dyDescent="0.25">
      <c r="A219" s="100"/>
      <c r="B219" s="145"/>
      <c r="C219" s="290"/>
      <c r="D219" s="290"/>
      <c r="E219" s="290"/>
      <c r="F219" s="290"/>
      <c r="G219" s="290"/>
      <c r="H219" s="135"/>
      <c r="I219" s="136"/>
      <c r="J219" s="136"/>
      <c r="K219" s="149"/>
      <c r="L219" s="150"/>
      <c r="M219" s="100"/>
      <c r="N219" s="100"/>
      <c r="O219" s="100"/>
      <c r="P219" s="593"/>
      <c r="Q219" s="100"/>
      <c r="R219" s="100"/>
      <c r="S219" s="100"/>
      <c r="T219" s="100"/>
      <c r="U219" s="100"/>
      <c r="V219" s="100"/>
      <c r="W219" s="100"/>
      <c r="X219" s="100"/>
      <c r="Y219" s="100"/>
      <c r="Z219" s="100"/>
      <c r="AA219" s="100"/>
      <c r="AB219" s="100"/>
      <c r="AC219" s="100"/>
      <c r="AD219" s="100"/>
      <c r="AE219" s="100"/>
      <c r="AF219" s="100"/>
      <c r="AG219" s="100"/>
      <c r="AH219" s="100"/>
      <c r="AI219" s="100"/>
      <c r="AJ219" s="100"/>
      <c r="AK219" s="100"/>
      <c r="AL219" s="100"/>
      <c r="AM219" s="100"/>
      <c r="AN219" s="100"/>
      <c r="AO219" s="100"/>
      <c r="AP219" s="100"/>
      <c r="AQ219" s="100"/>
      <c r="AR219" s="122"/>
    </row>
    <row r="220" spans="1:44" s="104" customFormat="1" x14ac:dyDescent="0.25">
      <c r="A220" s="100"/>
      <c r="B220" s="291"/>
      <c r="C220" s="98"/>
      <c r="D220" s="98"/>
      <c r="E220" s="98"/>
      <c r="F220" s="98"/>
      <c r="G220" s="98"/>
      <c r="H220" s="64"/>
      <c r="I220" s="75"/>
      <c r="J220" s="75"/>
      <c r="K220" s="142"/>
      <c r="L220" s="142"/>
      <c r="M220" s="100"/>
      <c r="N220" s="100"/>
      <c r="O220" s="100"/>
      <c r="P220" s="593"/>
      <c r="Q220" s="100"/>
      <c r="R220" s="100"/>
      <c r="S220" s="100"/>
      <c r="T220" s="100"/>
      <c r="U220" s="100"/>
      <c r="V220" s="100"/>
      <c r="W220" s="100"/>
      <c r="X220" s="100"/>
      <c r="Y220" s="100"/>
      <c r="Z220" s="100"/>
      <c r="AA220" s="100"/>
      <c r="AB220" s="100"/>
      <c r="AC220" s="100"/>
      <c r="AD220" s="100"/>
      <c r="AE220" s="100"/>
      <c r="AF220" s="100"/>
      <c r="AG220" s="100"/>
      <c r="AH220" s="100"/>
      <c r="AI220" s="100"/>
      <c r="AJ220" s="100"/>
      <c r="AK220" s="100"/>
      <c r="AL220" s="100"/>
      <c r="AM220" s="100"/>
      <c r="AN220" s="100"/>
      <c r="AO220" s="100"/>
      <c r="AP220" s="100"/>
      <c r="AQ220" s="100"/>
      <c r="AR220" s="122"/>
    </row>
    <row r="221" spans="1:44" s="104" customFormat="1" x14ac:dyDescent="0.25">
      <c r="A221" s="100"/>
      <c r="B221" s="350">
        <v>5</v>
      </c>
      <c r="C221" s="275" t="s">
        <v>715</v>
      </c>
      <c r="D221" s="333"/>
      <c r="E221" s="333"/>
      <c r="F221" s="333"/>
      <c r="G221" s="333"/>
      <c r="H221" s="101"/>
      <c r="I221" s="124"/>
      <c r="J221" s="124"/>
      <c r="K221" s="151"/>
      <c r="L221" s="152"/>
      <c r="M221" s="100"/>
      <c r="N221" s="100"/>
      <c r="O221" s="100"/>
      <c r="P221" s="593"/>
      <c r="Q221" s="100"/>
      <c r="R221" s="100"/>
      <c r="S221" s="100"/>
      <c r="T221" s="100"/>
      <c r="U221" s="100"/>
      <c r="V221" s="100"/>
      <c r="W221" s="100"/>
      <c r="X221" s="100"/>
      <c r="Y221" s="100"/>
      <c r="Z221" s="100"/>
      <c r="AA221" s="100"/>
      <c r="AB221" s="100"/>
      <c r="AC221" s="100"/>
      <c r="AD221" s="100"/>
      <c r="AE221" s="100"/>
      <c r="AF221" s="100"/>
      <c r="AG221" s="100"/>
      <c r="AH221" s="100"/>
      <c r="AI221" s="100"/>
      <c r="AJ221" s="100"/>
      <c r="AK221" s="100"/>
      <c r="AL221" s="100"/>
      <c r="AM221" s="100"/>
      <c r="AN221" s="100"/>
      <c r="AO221" s="100"/>
      <c r="AP221" s="100"/>
      <c r="AQ221" s="100"/>
      <c r="AR221" s="122"/>
    </row>
    <row r="222" spans="1:44" s="104" customFormat="1" x14ac:dyDescent="0.25">
      <c r="A222" s="100"/>
      <c r="B222" s="109"/>
      <c r="C222" s="98"/>
      <c r="D222" s="98"/>
      <c r="E222" s="98"/>
      <c r="F222" s="98"/>
      <c r="G222" s="98"/>
      <c r="H222" s="64"/>
      <c r="I222" s="75"/>
      <c r="J222" s="75"/>
      <c r="K222" s="142"/>
      <c r="L222" s="143"/>
      <c r="M222" s="100"/>
      <c r="N222" s="100"/>
      <c r="O222" s="100"/>
      <c r="P222" s="593"/>
      <c r="Q222" s="100"/>
      <c r="R222" s="100"/>
      <c r="S222" s="100"/>
      <c r="T222" s="100"/>
      <c r="U222" s="100"/>
      <c r="V222" s="100"/>
      <c r="W222" s="100"/>
      <c r="X222" s="100"/>
      <c r="Y222" s="100"/>
      <c r="Z222" s="100"/>
      <c r="AA222" s="100"/>
      <c r="AB222" s="100"/>
      <c r="AC222" s="100"/>
      <c r="AD222" s="100"/>
      <c r="AE222" s="100"/>
      <c r="AF222" s="100"/>
      <c r="AG222" s="100"/>
      <c r="AH222" s="100"/>
      <c r="AI222" s="100"/>
      <c r="AJ222" s="100"/>
      <c r="AK222" s="100"/>
      <c r="AL222" s="100"/>
      <c r="AM222" s="100"/>
      <c r="AN222" s="100"/>
      <c r="AO222" s="100"/>
      <c r="AP222" s="100"/>
      <c r="AQ222" s="100"/>
      <c r="AR222" s="122"/>
    </row>
    <row r="223" spans="1:44" s="104" customFormat="1" x14ac:dyDescent="0.25">
      <c r="A223" s="100"/>
      <c r="B223" s="351" t="s">
        <v>16</v>
      </c>
      <c r="C223" s="335" t="s">
        <v>716</v>
      </c>
      <c r="D223" s="335"/>
      <c r="E223" s="335"/>
      <c r="F223" s="335"/>
      <c r="G223" s="335"/>
      <c r="H223" s="335"/>
      <c r="I223" s="75"/>
      <c r="J223" s="75"/>
      <c r="K223" s="142"/>
      <c r="L223" s="143"/>
      <c r="M223" s="100"/>
      <c r="N223" s="100"/>
      <c r="O223" s="100"/>
      <c r="P223" s="593"/>
      <c r="Q223" s="100"/>
      <c r="R223" s="100"/>
      <c r="S223" s="100"/>
      <c r="T223" s="100"/>
      <c r="U223" s="100"/>
      <c r="V223" s="100"/>
      <c r="W223" s="100"/>
      <c r="X223" s="100"/>
      <c r="Y223" s="100"/>
      <c r="Z223" s="100"/>
      <c r="AA223" s="100"/>
      <c r="AB223" s="100"/>
      <c r="AC223" s="100"/>
      <c r="AD223" s="100"/>
      <c r="AE223" s="100"/>
      <c r="AF223" s="100"/>
      <c r="AG223" s="100"/>
      <c r="AH223" s="100"/>
      <c r="AI223" s="100"/>
      <c r="AJ223" s="100"/>
      <c r="AK223" s="100"/>
      <c r="AL223" s="100"/>
      <c r="AM223" s="100"/>
      <c r="AN223" s="100"/>
      <c r="AO223" s="100"/>
      <c r="AP223" s="100"/>
      <c r="AQ223" s="100"/>
      <c r="AR223" s="122"/>
    </row>
    <row r="224" spans="1:44" s="104" customFormat="1" x14ac:dyDescent="0.25">
      <c r="A224" s="100"/>
      <c r="B224" s="351"/>
      <c r="C224" s="335"/>
      <c r="D224" s="335"/>
      <c r="E224" s="335"/>
      <c r="F224" s="335"/>
      <c r="G224" s="335"/>
      <c r="H224" s="335"/>
      <c r="I224" s="75"/>
      <c r="J224" s="75"/>
      <c r="K224" s="142"/>
      <c r="L224" s="143"/>
      <c r="M224" s="100"/>
      <c r="N224" s="100"/>
      <c r="O224" s="100"/>
      <c r="P224" s="593"/>
      <c r="Q224" s="100"/>
      <c r="R224" s="100"/>
      <c r="S224" s="100"/>
      <c r="T224" s="100"/>
      <c r="U224" s="100"/>
      <c r="V224" s="100"/>
      <c r="W224" s="100"/>
      <c r="X224" s="100"/>
      <c r="Y224" s="100"/>
      <c r="Z224" s="100"/>
      <c r="AA224" s="100"/>
      <c r="AB224" s="100"/>
      <c r="AC224" s="100"/>
      <c r="AD224" s="100"/>
      <c r="AE224" s="100"/>
      <c r="AF224" s="100"/>
      <c r="AG224" s="100"/>
      <c r="AH224" s="100"/>
      <c r="AI224" s="100"/>
      <c r="AJ224" s="100"/>
      <c r="AK224" s="100"/>
      <c r="AL224" s="100"/>
      <c r="AM224" s="100"/>
      <c r="AN224" s="100"/>
      <c r="AO224" s="100"/>
      <c r="AP224" s="100"/>
      <c r="AQ224" s="100"/>
      <c r="AR224" s="122"/>
    </row>
    <row r="225" spans="1:44" s="104" customFormat="1" ht="48" thickBot="1" x14ac:dyDescent="0.3">
      <c r="A225" s="100"/>
      <c r="B225" s="351" t="s">
        <v>506</v>
      </c>
      <c r="C225" s="140" t="s">
        <v>706</v>
      </c>
      <c r="D225" s="68"/>
      <c r="E225" s="345" t="s">
        <v>707</v>
      </c>
      <c r="F225" s="100"/>
      <c r="G225" s="345" t="s">
        <v>744</v>
      </c>
      <c r="H225" s="139"/>
      <c r="I225" s="75"/>
      <c r="J225" s="75"/>
      <c r="K225" s="142"/>
      <c r="L225" s="143"/>
      <c r="M225" s="100"/>
      <c r="N225" s="100"/>
      <c r="O225" s="100"/>
      <c r="P225" s="593"/>
      <c r="Q225" s="100"/>
      <c r="R225" s="100"/>
      <c r="S225" s="100"/>
      <c r="T225" s="100"/>
      <c r="U225" s="100"/>
      <c r="V225" s="100"/>
      <c r="W225" s="100"/>
      <c r="X225" s="100"/>
      <c r="Y225" s="100"/>
      <c r="Z225" s="100"/>
      <c r="AA225" s="100"/>
      <c r="AB225" s="100"/>
      <c r="AC225" s="100"/>
      <c r="AD225" s="100"/>
      <c r="AE225" s="100"/>
      <c r="AF225" s="100"/>
      <c r="AG225" s="100"/>
      <c r="AH225" s="100"/>
      <c r="AI225" s="100"/>
      <c r="AJ225" s="100"/>
      <c r="AK225" s="100"/>
      <c r="AL225" s="100"/>
      <c r="AM225" s="100"/>
      <c r="AN225" s="100"/>
      <c r="AO225" s="100"/>
      <c r="AP225" s="100"/>
      <c r="AQ225" s="100"/>
      <c r="AR225" s="122"/>
    </row>
    <row r="226" spans="1:44" s="104" customFormat="1" ht="16.5" thickBot="1" x14ac:dyDescent="0.3">
      <c r="A226" s="100"/>
      <c r="B226" s="338"/>
      <c r="C226" s="42"/>
      <c r="D226" s="68"/>
      <c r="E226" s="42"/>
      <c r="F226" s="100"/>
      <c r="G226" s="365">
        <f>C226+E226</f>
        <v>0</v>
      </c>
      <c r="H226" s="335"/>
      <c r="I226" s="75"/>
      <c r="J226" s="75"/>
      <c r="K226" s="142"/>
      <c r="L226" s="143"/>
      <c r="M226" s="100"/>
      <c r="N226" s="100"/>
      <c r="O226" s="100"/>
      <c r="P226" s="593"/>
      <c r="Q226" s="100"/>
      <c r="R226" s="100"/>
      <c r="S226" s="100"/>
      <c r="T226" s="100"/>
      <c r="U226" s="100"/>
      <c r="V226" s="100"/>
      <c r="W226" s="100"/>
      <c r="X226" s="100"/>
      <c r="Y226" s="100"/>
      <c r="Z226" s="100"/>
      <c r="AA226" s="100"/>
      <c r="AB226" s="100"/>
      <c r="AC226" s="100"/>
      <c r="AD226" s="100"/>
      <c r="AE226" s="100"/>
      <c r="AF226" s="100"/>
      <c r="AG226" s="100"/>
      <c r="AH226" s="100"/>
      <c r="AI226" s="100"/>
      <c r="AJ226" s="100"/>
      <c r="AK226" s="100"/>
      <c r="AL226" s="100"/>
      <c r="AM226" s="100"/>
      <c r="AN226" s="100"/>
      <c r="AO226" s="100"/>
      <c r="AP226" s="100"/>
      <c r="AQ226" s="100"/>
      <c r="AR226" s="122"/>
    </row>
    <row r="227" spans="1:44" s="104" customFormat="1" ht="32.25" thickBot="1" x14ac:dyDescent="0.3">
      <c r="A227" s="100"/>
      <c r="B227" s="351" t="s">
        <v>505</v>
      </c>
      <c r="C227" s="64" t="s">
        <v>497</v>
      </c>
      <c r="D227" s="117"/>
      <c r="E227" s="64" t="s">
        <v>543</v>
      </c>
      <c r="F227" s="335"/>
      <c r="G227" s="64" t="s">
        <v>498</v>
      </c>
      <c r="H227" s="68"/>
      <c r="I227" s="75"/>
      <c r="J227" s="75"/>
      <c r="K227" s="142"/>
      <c r="L227" s="143"/>
      <c r="M227" s="100"/>
      <c r="N227" s="100"/>
      <c r="O227" s="100"/>
      <c r="P227" s="593"/>
      <c r="Q227" s="100"/>
      <c r="R227" s="100"/>
      <c r="S227" s="100"/>
      <c r="T227" s="100"/>
      <c r="U227" s="100"/>
      <c r="V227" s="100"/>
      <c r="W227" s="100"/>
      <c r="X227" s="100"/>
      <c r="Y227" s="100"/>
      <c r="Z227" s="100"/>
      <c r="AA227" s="100"/>
      <c r="AB227" s="100"/>
      <c r="AC227" s="100"/>
      <c r="AD227" s="100"/>
      <c r="AE227" s="100"/>
      <c r="AF227" s="100"/>
      <c r="AG227" s="100"/>
      <c r="AH227" s="100"/>
      <c r="AI227" s="100"/>
      <c r="AJ227" s="100"/>
      <c r="AK227" s="100"/>
      <c r="AL227" s="100"/>
      <c r="AM227" s="100"/>
      <c r="AN227" s="100"/>
      <c r="AO227" s="100"/>
      <c r="AP227" s="100"/>
      <c r="AQ227" s="100"/>
      <c r="AR227" s="122"/>
    </row>
    <row r="228" spans="1:44" s="104" customFormat="1" ht="16.5" thickBot="1" x14ac:dyDescent="0.3">
      <c r="A228" s="100"/>
      <c r="B228" s="109"/>
      <c r="C228" s="45"/>
      <c r="D228" s="131"/>
      <c r="E228" s="45"/>
      <c r="F228" s="100"/>
      <c r="G228" s="132">
        <f>C228+E228</f>
        <v>0</v>
      </c>
      <c r="H228" s="68"/>
      <c r="I228" s="75"/>
      <c r="J228" s="75"/>
      <c r="K228" s="142"/>
      <c r="L228" s="143"/>
      <c r="M228" s="100"/>
      <c r="N228" s="100"/>
      <c r="O228" s="100"/>
      <c r="P228" s="593"/>
      <c r="Q228" s="100"/>
      <c r="R228" s="100"/>
      <c r="S228" s="100"/>
      <c r="T228" s="100"/>
      <c r="U228" s="100"/>
      <c r="V228" s="100"/>
      <c r="W228" s="100"/>
      <c r="X228" s="100"/>
      <c r="Y228" s="100"/>
      <c r="Z228" s="100"/>
      <c r="AA228" s="100"/>
      <c r="AB228" s="100"/>
      <c r="AC228" s="100"/>
      <c r="AD228" s="100"/>
      <c r="AE228" s="100"/>
      <c r="AF228" s="100"/>
      <c r="AG228" s="100"/>
      <c r="AH228" s="100"/>
      <c r="AI228" s="100"/>
      <c r="AJ228" s="100"/>
      <c r="AK228" s="100"/>
      <c r="AL228" s="100"/>
      <c r="AM228" s="100"/>
      <c r="AN228" s="100"/>
      <c r="AO228" s="100"/>
      <c r="AP228" s="100"/>
      <c r="AQ228" s="100"/>
      <c r="AR228" s="122"/>
    </row>
    <row r="229" spans="1:44" s="104" customFormat="1" x14ac:dyDescent="0.25">
      <c r="A229" s="100"/>
      <c r="B229" s="109"/>
      <c r="C229" s="749" t="s">
        <v>101</v>
      </c>
      <c r="D229" s="749"/>
      <c r="E229" s="749"/>
      <c r="F229" s="749"/>
      <c r="G229" s="749"/>
      <c r="H229" s="98"/>
      <c r="I229" s="75"/>
      <c r="J229" s="75"/>
      <c r="K229" s="142"/>
      <c r="L229" s="143"/>
      <c r="M229" s="100"/>
      <c r="N229" s="100"/>
      <c r="O229" s="100"/>
      <c r="P229" s="593"/>
      <c r="Q229" s="100"/>
      <c r="R229" s="100"/>
      <c r="S229" s="100"/>
      <c r="T229" s="100"/>
      <c r="U229" s="100"/>
      <c r="V229" s="100"/>
      <c r="W229" s="100"/>
      <c r="X229" s="100"/>
      <c r="Y229" s="100"/>
      <c r="Z229" s="100"/>
      <c r="AA229" s="100"/>
      <c r="AB229" s="100"/>
      <c r="AC229" s="100"/>
      <c r="AD229" s="100"/>
      <c r="AE229" s="100"/>
      <c r="AF229" s="100"/>
      <c r="AG229" s="100"/>
      <c r="AH229" s="100"/>
      <c r="AI229" s="100"/>
      <c r="AJ229" s="100"/>
      <c r="AK229" s="100"/>
      <c r="AL229" s="100"/>
      <c r="AM229" s="100"/>
      <c r="AN229" s="100"/>
      <c r="AO229" s="100"/>
      <c r="AP229" s="100"/>
      <c r="AQ229" s="100"/>
      <c r="AR229" s="122"/>
    </row>
    <row r="230" spans="1:44" s="104" customFormat="1" ht="16.5" thickBot="1" x14ac:dyDescent="0.3">
      <c r="A230" s="100"/>
      <c r="B230" s="351" t="s">
        <v>653</v>
      </c>
      <c r="C230" s="345" t="s">
        <v>69</v>
      </c>
      <c r="D230" s="335"/>
      <c r="E230" s="335"/>
      <c r="F230" s="335"/>
      <c r="G230" s="68"/>
      <c r="H230" s="68"/>
      <c r="I230" s="75"/>
      <c r="J230" s="75"/>
      <c r="K230" s="142"/>
      <c r="L230" s="143"/>
      <c r="M230" s="100"/>
      <c r="N230" s="100"/>
      <c r="O230" s="100"/>
      <c r="P230" s="593"/>
      <c r="Q230" s="100"/>
      <c r="R230" s="100"/>
      <c r="S230" s="100"/>
      <c r="T230" s="100"/>
      <c r="U230" s="100"/>
      <c r="V230" s="100"/>
      <c r="W230" s="100"/>
      <c r="X230" s="100"/>
      <c r="Y230" s="100"/>
      <c r="Z230" s="100"/>
      <c r="AA230" s="100"/>
      <c r="AB230" s="100"/>
      <c r="AC230" s="100"/>
      <c r="AD230" s="100"/>
      <c r="AE230" s="100"/>
      <c r="AF230" s="100"/>
      <c r="AG230" s="100"/>
      <c r="AH230" s="100"/>
      <c r="AI230" s="100"/>
      <c r="AJ230" s="100"/>
      <c r="AK230" s="100"/>
      <c r="AL230" s="100"/>
      <c r="AM230" s="100"/>
      <c r="AN230" s="100"/>
      <c r="AO230" s="100"/>
      <c r="AP230" s="100"/>
      <c r="AQ230" s="100"/>
      <c r="AR230" s="122"/>
    </row>
    <row r="231" spans="1:44" s="104" customFormat="1" ht="16.5" thickBot="1" x14ac:dyDescent="0.3">
      <c r="A231" s="100"/>
      <c r="B231" s="109"/>
      <c r="C231" s="45"/>
      <c r="D231" s="131"/>
      <c r="E231" s="335"/>
      <c r="F231" s="335"/>
      <c r="G231" s="68"/>
      <c r="H231" s="68"/>
      <c r="I231" s="75"/>
      <c r="J231" s="75"/>
      <c r="K231" s="142"/>
      <c r="L231" s="143"/>
      <c r="M231" s="100"/>
      <c r="N231" s="100"/>
      <c r="O231" s="100"/>
      <c r="P231" s="593"/>
      <c r="Q231" s="100"/>
      <c r="R231" s="100"/>
      <c r="S231" s="100"/>
      <c r="T231" s="100"/>
      <c r="U231" s="100"/>
      <c r="V231" s="100"/>
      <c r="W231" s="100"/>
      <c r="X231" s="100"/>
      <c r="Y231" s="100"/>
      <c r="Z231" s="100"/>
      <c r="AA231" s="100"/>
      <c r="AB231" s="100"/>
      <c r="AC231" s="100"/>
      <c r="AD231" s="100"/>
      <c r="AE231" s="100"/>
      <c r="AF231" s="100"/>
      <c r="AG231" s="100"/>
      <c r="AH231" s="100"/>
      <c r="AI231" s="100"/>
      <c r="AJ231" s="100"/>
      <c r="AK231" s="100"/>
      <c r="AL231" s="100"/>
      <c r="AM231" s="100"/>
      <c r="AN231" s="100"/>
      <c r="AO231" s="100"/>
      <c r="AP231" s="100"/>
      <c r="AQ231" s="100"/>
      <c r="AR231" s="122"/>
    </row>
    <row r="232" spans="1:44" s="104" customFormat="1" x14ac:dyDescent="0.25">
      <c r="A232" s="100"/>
      <c r="B232" s="109"/>
      <c r="C232" s="749" t="s">
        <v>99</v>
      </c>
      <c r="D232" s="749"/>
      <c r="E232" s="749"/>
      <c r="F232" s="749"/>
      <c r="G232" s="749"/>
      <c r="H232" s="98"/>
      <c r="I232" s="75"/>
      <c r="J232" s="75"/>
      <c r="K232" s="142"/>
      <c r="L232" s="143"/>
      <c r="M232" s="100"/>
      <c r="N232" s="100"/>
      <c r="O232" s="100"/>
      <c r="P232" s="593"/>
      <c r="Q232" s="100"/>
      <c r="R232" s="100"/>
      <c r="S232" s="100"/>
      <c r="T232" s="100"/>
      <c r="U232" s="100"/>
      <c r="V232" s="100"/>
      <c r="W232" s="100"/>
      <c r="X232" s="100"/>
      <c r="Y232" s="100"/>
      <c r="Z232" s="100"/>
      <c r="AA232" s="100"/>
      <c r="AB232" s="100"/>
      <c r="AC232" s="100"/>
      <c r="AD232" s="100"/>
      <c r="AE232" s="100"/>
      <c r="AF232" s="100"/>
      <c r="AG232" s="100"/>
      <c r="AH232" s="100"/>
      <c r="AI232" s="100"/>
      <c r="AJ232" s="100"/>
      <c r="AK232" s="100"/>
      <c r="AL232" s="100"/>
      <c r="AM232" s="100"/>
      <c r="AN232" s="100"/>
      <c r="AO232" s="100"/>
      <c r="AP232" s="100"/>
      <c r="AQ232" s="100"/>
      <c r="AR232" s="122"/>
    </row>
    <row r="233" spans="1:44" s="104" customFormat="1" ht="16.5" thickBot="1" x14ac:dyDescent="0.3">
      <c r="A233" s="100"/>
      <c r="B233" s="351" t="s">
        <v>654</v>
      </c>
      <c r="C233" s="345" t="s">
        <v>70</v>
      </c>
      <c r="D233" s="335"/>
      <c r="E233" s="335"/>
      <c r="F233" s="335"/>
      <c r="G233" s="68"/>
      <c r="H233" s="68"/>
      <c r="I233" s="75"/>
      <c r="J233" s="75"/>
      <c r="K233" s="142"/>
      <c r="L233" s="143"/>
      <c r="M233" s="100"/>
      <c r="N233" s="100"/>
      <c r="O233" s="100"/>
      <c r="P233" s="593"/>
      <c r="Q233" s="100"/>
      <c r="R233" s="100"/>
      <c r="S233" s="100"/>
      <c r="T233" s="100"/>
      <c r="U233" s="100"/>
      <c r="V233" s="100"/>
      <c r="W233" s="100"/>
      <c r="X233" s="100"/>
      <c r="Y233" s="100"/>
      <c r="Z233" s="100"/>
      <c r="AA233" s="100"/>
      <c r="AB233" s="100"/>
      <c r="AC233" s="100"/>
      <c r="AD233" s="100"/>
      <c r="AE233" s="100"/>
      <c r="AF233" s="100"/>
      <c r="AG233" s="100"/>
      <c r="AH233" s="100"/>
      <c r="AI233" s="100"/>
      <c r="AJ233" s="100"/>
      <c r="AK233" s="100"/>
      <c r="AL233" s="100"/>
      <c r="AM233" s="100"/>
      <c r="AN233" s="100"/>
      <c r="AO233" s="100"/>
      <c r="AP233" s="100"/>
      <c r="AQ233" s="100"/>
      <c r="AR233" s="122"/>
    </row>
    <row r="234" spans="1:44" s="104" customFormat="1" ht="16.5" thickBot="1" x14ac:dyDescent="0.3">
      <c r="A234" s="100"/>
      <c r="B234" s="109"/>
      <c r="C234" s="45"/>
      <c r="D234" s="131"/>
      <c r="E234" s="335"/>
      <c r="F234" s="335"/>
      <c r="G234" s="68"/>
      <c r="H234" s="68"/>
      <c r="I234" s="75"/>
      <c r="J234" s="75"/>
      <c r="K234" s="142"/>
      <c r="L234" s="143"/>
      <c r="M234" s="100"/>
      <c r="N234" s="100"/>
      <c r="O234" s="100"/>
      <c r="P234" s="593"/>
      <c r="Q234" s="100"/>
      <c r="R234" s="100"/>
      <c r="S234" s="100"/>
      <c r="T234" s="100"/>
      <c r="U234" s="100"/>
      <c r="V234" s="100"/>
      <c r="W234" s="100"/>
      <c r="X234" s="100"/>
      <c r="Y234" s="100"/>
      <c r="Z234" s="100"/>
      <c r="AA234" s="100"/>
      <c r="AB234" s="100"/>
      <c r="AC234" s="100"/>
      <c r="AD234" s="100"/>
      <c r="AE234" s="100"/>
      <c r="AF234" s="100"/>
      <c r="AG234" s="100"/>
      <c r="AH234" s="100"/>
      <c r="AI234" s="100"/>
      <c r="AJ234" s="100"/>
      <c r="AK234" s="100"/>
      <c r="AL234" s="100"/>
      <c r="AM234" s="100"/>
      <c r="AN234" s="100"/>
      <c r="AO234" s="100"/>
      <c r="AP234" s="100"/>
      <c r="AQ234" s="100"/>
      <c r="AR234" s="122"/>
    </row>
    <row r="235" spans="1:44" s="104" customFormat="1" x14ac:dyDescent="0.25">
      <c r="A235" s="100"/>
      <c r="B235" s="109"/>
      <c r="C235" s="749" t="s">
        <v>100</v>
      </c>
      <c r="D235" s="749"/>
      <c r="E235" s="749"/>
      <c r="F235" s="749"/>
      <c r="G235" s="749"/>
      <c r="H235" s="98"/>
      <c r="I235" s="75"/>
      <c r="J235" s="75"/>
      <c r="K235" s="142"/>
      <c r="L235" s="143"/>
      <c r="M235" s="100"/>
      <c r="N235" s="100"/>
      <c r="O235" s="100"/>
      <c r="P235" s="593"/>
      <c r="Q235" s="100"/>
      <c r="R235" s="100"/>
      <c r="S235" s="100"/>
      <c r="T235" s="100"/>
      <c r="U235" s="100"/>
      <c r="V235" s="100"/>
      <c r="W235" s="100"/>
      <c r="X235" s="100"/>
      <c r="Y235" s="100"/>
      <c r="Z235" s="100"/>
      <c r="AA235" s="100"/>
      <c r="AB235" s="100"/>
      <c r="AC235" s="100"/>
      <c r="AD235" s="100"/>
      <c r="AE235" s="100"/>
      <c r="AF235" s="100"/>
      <c r="AG235" s="100"/>
      <c r="AH235" s="100"/>
      <c r="AI235" s="100"/>
      <c r="AJ235" s="100"/>
      <c r="AK235" s="100"/>
      <c r="AL235" s="100"/>
      <c r="AM235" s="100"/>
      <c r="AN235" s="100"/>
      <c r="AO235" s="100"/>
      <c r="AP235" s="100"/>
      <c r="AQ235" s="100"/>
      <c r="AR235" s="122"/>
    </row>
    <row r="236" spans="1:44" s="104" customFormat="1" x14ac:dyDescent="0.25">
      <c r="A236" s="100"/>
      <c r="B236" s="338"/>
      <c r="C236" s="64"/>
      <c r="D236" s="64"/>
      <c r="E236" s="335"/>
      <c r="F236" s="335"/>
      <c r="G236" s="64"/>
      <c r="H236" s="64"/>
      <c r="I236" s="75"/>
      <c r="J236" s="75"/>
      <c r="K236" s="142"/>
      <c r="L236" s="143"/>
      <c r="M236" s="100"/>
      <c r="N236" s="100"/>
      <c r="O236" s="100"/>
      <c r="P236" s="593"/>
      <c r="Q236" s="100"/>
      <c r="R236" s="100"/>
      <c r="S236" s="100"/>
      <c r="T236" s="100"/>
      <c r="U236" s="100"/>
      <c r="V236" s="100"/>
      <c r="W236" s="100"/>
      <c r="X236" s="100"/>
      <c r="Y236" s="100"/>
      <c r="Z236" s="100"/>
      <c r="AA236" s="100"/>
      <c r="AB236" s="100"/>
      <c r="AC236" s="100"/>
      <c r="AD236" s="100"/>
      <c r="AE236" s="100"/>
      <c r="AF236" s="100"/>
      <c r="AG236" s="100"/>
      <c r="AH236" s="100"/>
      <c r="AI236" s="100"/>
      <c r="AJ236" s="100"/>
      <c r="AK236" s="100"/>
      <c r="AL236" s="100"/>
      <c r="AM236" s="100"/>
      <c r="AN236" s="100"/>
      <c r="AO236" s="100"/>
      <c r="AP236" s="100"/>
      <c r="AQ236" s="100"/>
      <c r="AR236" s="122"/>
    </row>
    <row r="237" spans="1:44" s="104" customFormat="1" x14ac:dyDescent="0.25">
      <c r="A237" s="100"/>
      <c r="B237" s="351" t="s">
        <v>55</v>
      </c>
      <c r="C237" s="345" t="s">
        <v>717</v>
      </c>
      <c r="D237" s="335"/>
      <c r="E237" s="335"/>
      <c r="F237" s="335"/>
      <c r="G237" s="335"/>
      <c r="H237" s="335"/>
      <c r="I237" s="75"/>
      <c r="J237" s="75"/>
      <c r="K237" s="142"/>
      <c r="L237" s="143"/>
      <c r="M237" s="100"/>
      <c r="N237" s="100"/>
      <c r="O237" s="100"/>
      <c r="P237" s="593"/>
      <c r="Q237" s="100"/>
      <c r="R237" s="100"/>
      <c r="S237" s="100"/>
      <c r="T237" s="100"/>
      <c r="U237" s="100"/>
      <c r="V237" s="100"/>
      <c r="W237" s="100"/>
      <c r="X237" s="100"/>
      <c r="Y237" s="100"/>
      <c r="Z237" s="100"/>
      <c r="AA237" s="100"/>
      <c r="AB237" s="100"/>
      <c r="AC237" s="100"/>
      <c r="AD237" s="100"/>
      <c r="AE237" s="100"/>
      <c r="AF237" s="100"/>
      <c r="AG237" s="100"/>
      <c r="AH237" s="100"/>
      <c r="AI237" s="100"/>
      <c r="AJ237" s="100"/>
      <c r="AK237" s="100"/>
      <c r="AL237" s="100"/>
      <c r="AM237" s="100"/>
      <c r="AN237" s="100"/>
      <c r="AO237" s="100"/>
      <c r="AP237" s="100"/>
      <c r="AQ237" s="100"/>
      <c r="AR237" s="122"/>
    </row>
    <row r="238" spans="1:44" s="104" customFormat="1" x14ac:dyDescent="0.25">
      <c r="A238" s="100"/>
      <c r="B238" s="351"/>
      <c r="C238" s="335"/>
      <c r="D238" s="335"/>
      <c r="E238" s="335"/>
      <c r="F238" s="335"/>
      <c r="G238" s="335"/>
      <c r="H238" s="335"/>
      <c r="I238" s="75"/>
      <c r="J238" s="75"/>
      <c r="K238" s="142"/>
      <c r="L238" s="143"/>
      <c r="M238" s="100"/>
      <c r="N238" s="100"/>
      <c r="O238" s="100"/>
      <c r="P238" s="593"/>
      <c r="Q238" s="100"/>
      <c r="R238" s="100"/>
      <c r="S238" s="100"/>
      <c r="T238" s="100"/>
      <c r="U238" s="100"/>
      <c r="V238" s="100"/>
      <c r="W238" s="100"/>
      <c r="X238" s="100"/>
      <c r="Y238" s="100"/>
      <c r="Z238" s="100"/>
      <c r="AA238" s="100"/>
      <c r="AB238" s="100"/>
      <c r="AC238" s="100"/>
      <c r="AD238" s="100"/>
      <c r="AE238" s="100"/>
      <c r="AF238" s="100"/>
      <c r="AG238" s="100"/>
      <c r="AH238" s="100"/>
      <c r="AI238" s="100"/>
      <c r="AJ238" s="100"/>
      <c r="AK238" s="100"/>
      <c r="AL238" s="100"/>
      <c r="AM238" s="100"/>
      <c r="AN238" s="100"/>
      <c r="AO238" s="100"/>
      <c r="AP238" s="100"/>
      <c r="AQ238" s="100"/>
      <c r="AR238" s="122"/>
    </row>
    <row r="239" spans="1:44" s="104" customFormat="1" ht="48" thickBot="1" x14ac:dyDescent="0.3">
      <c r="A239" s="100"/>
      <c r="B239" s="351" t="s">
        <v>507</v>
      </c>
      <c r="C239" s="140" t="s">
        <v>706</v>
      </c>
      <c r="D239" s="68"/>
      <c r="E239" s="345" t="s">
        <v>707</v>
      </c>
      <c r="F239" s="100"/>
      <c r="G239" s="345" t="s">
        <v>744</v>
      </c>
      <c r="H239" s="139"/>
      <c r="I239" s="75"/>
      <c r="J239" s="75"/>
      <c r="K239" s="142"/>
      <c r="L239" s="143"/>
      <c r="M239" s="100"/>
      <c r="N239" s="100"/>
      <c r="O239" s="100"/>
      <c r="P239" s="593"/>
      <c r="Q239" s="100"/>
      <c r="R239" s="100"/>
      <c r="S239" s="100"/>
      <c r="T239" s="100"/>
      <c r="U239" s="100"/>
      <c r="V239" s="100"/>
      <c r="W239" s="100"/>
      <c r="X239" s="100"/>
      <c r="Y239" s="100"/>
      <c r="Z239" s="100"/>
      <c r="AA239" s="100"/>
      <c r="AB239" s="100"/>
      <c r="AC239" s="100"/>
      <c r="AD239" s="100"/>
      <c r="AE239" s="100"/>
      <c r="AF239" s="100"/>
      <c r="AG239" s="100"/>
      <c r="AH239" s="100"/>
      <c r="AI239" s="100"/>
      <c r="AJ239" s="100"/>
      <c r="AK239" s="100"/>
      <c r="AL239" s="100"/>
      <c r="AM239" s="100"/>
      <c r="AN239" s="100"/>
      <c r="AO239" s="100"/>
      <c r="AP239" s="100"/>
      <c r="AQ239" s="100"/>
      <c r="AR239" s="122"/>
    </row>
    <row r="240" spans="1:44" s="104" customFormat="1" ht="16.5" thickBot="1" x14ac:dyDescent="0.3">
      <c r="A240" s="100"/>
      <c r="B240" s="338"/>
      <c r="C240" s="42"/>
      <c r="D240" s="68"/>
      <c r="E240" s="42"/>
      <c r="F240" s="100"/>
      <c r="G240" s="365">
        <f>C240+E240</f>
        <v>0</v>
      </c>
      <c r="H240" s="335"/>
      <c r="I240" s="75"/>
      <c r="J240" s="75"/>
      <c r="K240" s="142"/>
      <c r="L240" s="143"/>
      <c r="M240" s="100"/>
      <c r="N240" s="100"/>
      <c r="O240" s="100"/>
      <c r="P240" s="593"/>
      <c r="Q240" s="100"/>
      <c r="R240" s="100"/>
      <c r="S240" s="100"/>
      <c r="T240" s="100"/>
      <c r="U240" s="100"/>
      <c r="V240" s="100"/>
      <c r="W240" s="100"/>
      <c r="X240" s="100"/>
      <c r="Y240" s="100"/>
      <c r="Z240" s="100"/>
      <c r="AA240" s="100"/>
      <c r="AB240" s="100"/>
      <c r="AC240" s="100"/>
      <c r="AD240" s="100"/>
      <c r="AE240" s="100"/>
      <c r="AF240" s="100"/>
      <c r="AG240" s="100"/>
      <c r="AH240" s="100"/>
      <c r="AI240" s="100"/>
      <c r="AJ240" s="100"/>
      <c r="AK240" s="100"/>
      <c r="AL240" s="100"/>
      <c r="AM240" s="100"/>
      <c r="AN240" s="100"/>
      <c r="AO240" s="100"/>
      <c r="AP240" s="100"/>
      <c r="AQ240" s="100"/>
      <c r="AR240" s="122"/>
    </row>
    <row r="241" spans="1:44" s="104" customFormat="1" ht="32.25" thickBot="1" x14ac:dyDescent="0.3">
      <c r="A241" s="100"/>
      <c r="B241" s="351" t="s">
        <v>508</v>
      </c>
      <c r="C241" s="64" t="s">
        <v>497</v>
      </c>
      <c r="D241" s="117"/>
      <c r="E241" s="64" t="s">
        <v>543</v>
      </c>
      <c r="F241" s="335"/>
      <c r="G241" s="64" t="s">
        <v>498</v>
      </c>
      <c r="H241" s="68"/>
      <c r="I241" s="75"/>
      <c r="J241" s="75"/>
      <c r="K241" s="142"/>
      <c r="L241" s="143"/>
      <c r="M241" s="100"/>
      <c r="N241" s="100"/>
      <c r="O241" s="100"/>
      <c r="P241" s="593"/>
      <c r="Q241" s="100"/>
      <c r="R241" s="100"/>
      <c r="S241" s="100"/>
      <c r="T241" s="100"/>
      <c r="U241" s="100"/>
      <c r="V241" s="100"/>
      <c r="W241" s="100"/>
      <c r="X241" s="100"/>
      <c r="Y241" s="100"/>
      <c r="Z241" s="100"/>
      <c r="AA241" s="100"/>
      <c r="AB241" s="100"/>
      <c r="AC241" s="100"/>
      <c r="AD241" s="100"/>
      <c r="AE241" s="100"/>
      <c r="AF241" s="100"/>
      <c r="AG241" s="100"/>
      <c r="AH241" s="100"/>
      <c r="AI241" s="100"/>
      <c r="AJ241" s="100"/>
      <c r="AK241" s="100"/>
      <c r="AL241" s="100"/>
      <c r="AM241" s="100"/>
      <c r="AN241" s="100"/>
      <c r="AO241" s="100"/>
      <c r="AP241" s="100"/>
      <c r="AQ241" s="100"/>
      <c r="AR241" s="122"/>
    </row>
    <row r="242" spans="1:44" s="104" customFormat="1" ht="16.5" thickBot="1" x14ac:dyDescent="0.3">
      <c r="A242" s="100"/>
      <c r="B242" s="109"/>
      <c r="C242" s="45"/>
      <c r="D242" s="131"/>
      <c r="E242" s="45"/>
      <c r="F242" s="100"/>
      <c r="G242" s="132">
        <f>C242+E242</f>
        <v>0</v>
      </c>
      <c r="H242" s="68"/>
      <c r="I242" s="75"/>
      <c r="J242" s="75"/>
      <c r="K242" s="142"/>
      <c r="L242" s="143"/>
      <c r="M242" s="100"/>
      <c r="N242" s="100"/>
      <c r="O242" s="100"/>
      <c r="P242" s="593"/>
      <c r="Q242" s="100"/>
      <c r="R242" s="100"/>
      <c r="S242" s="100"/>
      <c r="T242" s="100"/>
      <c r="U242" s="100"/>
      <c r="V242" s="100"/>
      <c r="W242" s="100"/>
      <c r="X242" s="100"/>
      <c r="Y242" s="100"/>
      <c r="Z242" s="100"/>
      <c r="AA242" s="100"/>
      <c r="AB242" s="100"/>
      <c r="AC242" s="100"/>
      <c r="AD242" s="100"/>
      <c r="AE242" s="100"/>
      <c r="AF242" s="100"/>
      <c r="AG242" s="100"/>
      <c r="AH242" s="100"/>
      <c r="AI242" s="100"/>
      <c r="AJ242" s="100"/>
      <c r="AK242" s="100"/>
      <c r="AL242" s="100"/>
      <c r="AM242" s="100"/>
      <c r="AN242" s="100"/>
      <c r="AO242" s="100"/>
      <c r="AP242" s="100"/>
      <c r="AQ242" s="100"/>
      <c r="AR242" s="122"/>
    </row>
    <row r="243" spans="1:44" s="104" customFormat="1" x14ac:dyDescent="0.25">
      <c r="A243" s="100"/>
      <c r="B243" s="109"/>
      <c r="C243" s="749" t="s">
        <v>101</v>
      </c>
      <c r="D243" s="749"/>
      <c r="E243" s="749"/>
      <c r="F243" s="749"/>
      <c r="G243" s="749"/>
      <c r="H243" s="98"/>
      <c r="I243" s="75"/>
      <c r="J243" s="75"/>
      <c r="K243" s="142"/>
      <c r="L243" s="143"/>
      <c r="M243" s="100"/>
      <c r="N243" s="100"/>
      <c r="O243" s="100"/>
      <c r="P243" s="593"/>
      <c r="Q243" s="100"/>
      <c r="R243" s="100"/>
      <c r="S243" s="100"/>
      <c r="T243" s="100"/>
      <c r="U243" s="100"/>
      <c r="V243" s="100"/>
      <c r="W243" s="100"/>
      <c r="X243" s="100"/>
      <c r="Y243" s="100"/>
      <c r="Z243" s="100"/>
      <c r="AA243" s="100"/>
      <c r="AB243" s="100"/>
      <c r="AC243" s="100"/>
      <c r="AD243" s="100"/>
      <c r="AE243" s="100"/>
      <c r="AF243" s="100"/>
      <c r="AG243" s="100"/>
      <c r="AH243" s="100"/>
      <c r="AI243" s="100"/>
      <c r="AJ243" s="100"/>
      <c r="AK243" s="100"/>
      <c r="AL243" s="100"/>
      <c r="AM243" s="100"/>
      <c r="AN243" s="100"/>
      <c r="AO243" s="100"/>
      <c r="AP243" s="100"/>
      <c r="AQ243" s="100"/>
      <c r="AR243" s="122"/>
    </row>
    <row r="244" spans="1:44" s="104" customFormat="1" ht="16.5" thickBot="1" x14ac:dyDescent="0.3">
      <c r="A244" s="100"/>
      <c r="B244" s="351" t="s">
        <v>655</v>
      </c>
      <c r="C244" s="345" t="s">
        <v>69</v>
      </c>
      <c r="D244" s="335"/>
      <c r="E244" s="335"/>
      <c r="F244" s="335"/>
      <c r="G244" s="68"/>
      <c r="H244" s="68"/>
      <c r="I244" s="75"/>
      <c r="J244" s="75"/>
      <c r="K244" s="142"/>
      <c r="L244" s="143"/>
      <c r="M244" s="100"/>
      <c r="N244" s="100"/>
      <c r="O244" s="100"/>
      <c r="P244" s="593"/>
      <c r="Q244" s="100"/>
      <c r="R244" s="100"/>
      <c r="S244" s="100"/>
      <c r="T244" s="100"/>
      <c r="U244" s="100"/>
      <c r="V244" s="100"/>
      <c r="W244" s="100"/>
      <c r="X244" s="100"/>
      <c r="Y244" s="100"/>
      <c r="Z244" s="100"/>
      <c r="AA244" s="100"/>
      <c r="AB244" s="100"/>
      <c r="AC244" s="100"/>
      <c r="AD244" s="100"/>
      <c r="AE244" s="100"/>
      <c r="AF244" s="100"/>
      <c r="AG244" s="100"/>
      <c r="AH244" s="100"/>
      <c r="AI244" s="100"/>
      <c r="AJ244" s="100"/>
      <c r="AK244" s="100"/>
      <c r="AL244" s="100"/>
      <c r="AM244" s="100"/>
      <c r="AN244" s="100"/>
      <c r="AO244" s="100"/>
      <c r="AP244" s="100"/>
      <c r="AQ244" s="100"/>
      <c r="AR244" s="122"/>
    </row>
    <row r="245" spans="1:44" s="104" customFormat="1" ht="16.5" thickBot="1" x14ac:dyDescent="0.3">
      <c r="A245" s="100"/>
      <c r="B245" s="109"/>
      <c r="C245" s="45"/>
      <c r="D245" s="131"/>
      <c r="E245" s="335"/>
      <c r="F245" s="335"/>
      <c r="G245" s="68"/>
      <c r="H245" s="68"/>
      <c r="I245" s="75"/>
      <c r="J245" s="75"/>
      <c r="K245" s="142"/>
      <c r="L245" s="143"/>
      <c r="M245" s="100"/>
      <c r="N245" s="100"/>
      <c r="O245" s="100"/>
      <c r="P245" s="593"/>
      <c r="Q245" s="100"/>
      <c r="R245" s="100"/>
      <c r="S245" s="100"/>
      <c r="T245" s="100"/>
      <c r="U245" s="100"/>
      <c r="V245" s="100"/>
      <c r="W245" s="100"/>
      <c r="X245" s="100"/>
      <c r="Y245" s="100"/>
      <c r="Z245" s="100"/>
      <c r="AA245" s="100"/>
      <c r="AB245" s="100"/>
      <c r="AC245" s="100"/>
      <c r="AD245" s="100"/>
      <c r="AE245" s="100"/>
      <c r="AF245" s="100"/>
      <c r="AG245" s="100"/>
      <c r="AH245" s="100"/>
      <c r="AI245" s="100"/>
      <c r="AJ245" s="100"/>
      <c r="AK245" s="100"/>
      <c r="AL245" s="100"/>
      <c r="AM245" s="100"/>
      <c r="AN245" s="100"/>
      <c r="AO245" s="100"/>
      <c r="AP245" s="100"/>
      <c r="AQ245" s="100"/>
      <c r="AR245" s="122"/>
    </row>
    <row r="246" spans="1:44" s="104" customFormat="1" x14ac:dyDescent="0.25">
      <c r="A246" s="100"/>
      <c r="B246" s="109"/>
      <c r="C246" s="749" t="s">
        <v>99</v>
      </c>
      <c r="D246" s="749"/>
      <c r="E246" s="749"/>
      <c r="F246" s="749"/>
      <c r="G246" s="749"/>
      <c r="H246" s="98"/>
      <c r="I246" s="75"/>
      <c r="J246" s="75"/>
      <c r="K246" s="142"/>
      <c r="L246" s="143"/>
      <c r="M246" s="100"/>
      <c r="N246" s="100"/>
      <c r="O246" s="100"/>
      <c r="P246" s="593"/>
      <c r="Q246" s="100"/>
      <c r="R246" s="100"/>
      <c r="S246" s="100"/>
      <c r="T246" s="100"/>
      <c r="U246" s="100"/>
      <c r="V246" s="100"/>
      <c r="W246" s="100"/>
      <c r="X246" s="100"/>
      <c r="Y246" s="100"/>
      <c r="Z246" s="100"/>
      <c r="AA246" s="100"/>
      <c r="AB246" s="100"/>
      <c r="AC246" s="100"/>
      <c r="AD246" s="100"/>
      <c r="AE246" s="100"/>
      <c r="AF246" s="100"/>
      <c r="AG246" s="100"/>
      <c r="AH246" s="100"/>
      <c r="AI246" s="100"/>
      <c r="AJ246" s="100"/>
      <c r="AK246" s="100"/>
      <c r="AL246" s="100"/>
      <c r="AM246" s="100"/>
      <c r="AN246" s="100"/>
      <c r="AO246" s="100"/>
      <c r="AP246" s="100"/>
      <c r="AQ246" s="100"/>
      <c r="AR246" s="122"/>
    </row>
    <row r="247" spans="1:44" s="104" customFormat="1" ht="16.5" thickBot="1" x14ac:dyDescent="0.3">
      <c r="A247" s="100"/>
      <c r="B247" s="351" t="s">
        <v>656</v>
      </c>
      <c r="C247" s="345" t="s">
        <v>70</v>
      </c>
      <c r="D247" s="335"/>
      <c r="E247" s="335"/>
      <c r="F247" s="335"/>
      <c r="G247" s="68"/>
      <c r="H247" s="68"/>
      <c r="I247" s="75"/>
      <c r="J247" s="75"/>
      <c r="K247" s="142"/>
      <c r="L247" s="143"/>
      <c r="M247" s="100"/>
      <c r="N247" s="100"/>
      <c r="O247" s="100"/>
      <c r="P247" s="593"/>
      <c r="Q247" s="100"/>
      <c r="R247" s="100"/>
      <c r="S247" s="100"/>
      <c r="T247" s="100"/>
      <c r="U247" s="100"/>
      <c r="V247" s="100"/>
      <c r="W247" s="100"/>
      <c r="X247" s="100"/>
      <c r="Y247" s="100"/>
      <c r="Z247" s="100"/>
      <c r="AA247" s="100"/>
      <c r="AB247" s="100"/>
      <c r="AC247" s="100"/>
      <c r="AD247" s="100"/>
      <c r="AE247" s="100"/>
      <c r="AF247" s="100"/>
      <c r="AG247" s="100"/>
      <c r="AH247" s="100"/>
      <c r="AI247" s="100"/>
      <c r="AJ247" s="100"/>
      <c r="AK247" s="100"/>
      <c r="AL247" s="100"/>
      <c r="AM247" s="100"/>
      <c r="AN247" s="100"/>
      <c r="AO247" s="100"/>
      <c r="AP247" s="100"/>
      <c r="AQ247" s="100"/>
      <c r="AR247" s="122"/>
    </row>
    <row r="248" spans="1:44" s="104" customFormat="1" ht="16.5" thickBot="1" x14ac:dyDescent="0.3">
      <c r="A248" s="100"/>
      <c r="B248" s="109"/>
      <c r="C248" s="45"/>
      <c r="D248" s="131"/>
      <c r="E248" s="335"/>
      <c r="F248" s="335"/>
      <c r="G248" s="68"/>
      <c r="H248" s="68"/>
      <c r="I248" s="75"/>
      <c r="J248" s="75"/>
      <c r="K248" s="142"/>
      <c r="L248" s="143"/>
      <c r="M248" s="100"/>
      <c r="N248" s="100"/>
      <c r="O248" s="100"/>
      <c r="P248" s="593"/>
      <c r="Q248" s="100"/>
      <c r="R248" s="100"/>
      <c r="S248" s="100"/>
      <c r="T248" s="100"/>
      <c r="U248" s="100"/>
      <c r="V248" s="100"/>
      <c r="W248" s="100"/>
      <c r="X248" s="100"/>
      <c r="Y248" s="100"/>
      <c r="Z248" s="100"/>
      <c r="AA248" s="100"/>
      <c r="AB248" s="100"/>
      <c r="AC248" s="100"/>
      <c r="AD248" s="100"/>
      <c r="AE248" s="100"/>
      <c r="AF248" s="100"/>
      <c r="AG248" s="100"/>
      <c r="AH248" s="100"/>
      <c r="AI248" s="100"/>
      <c r="AJ248" s="100"/>
      <c r="AK248" s="100"/>
      <c r="AL248" s="100"/>
      <c r="AM248" s="100"/>
      <c r="AN248" s="100"/>
      <c r="AO248" s="100"/>
      <c r="AP248" s="100"/>
      <c r="AQ248" s="100"/>
      <c r="AR248" s="122"/>
    </row>
    <row r="249" spans="1:44" s="104" customFormat="1" x14ac:dyDescent="0.25">
      <c r="A249" s="100"/>
      <c r="B249" s="109"/>
      <c r="C249" s="749" t="s">
        <v>100</v>
      </c>
      <c r="D249" s="749"/>
      <c r="E249" s="749"/>
      <c r="F249" s="749"/>
      <c r="G249" s="749"/>
      <c r="H249" s="98"/>
      <c r="I249" s="75"/>
      <c r="J249" s="75"/>
      <c r="K249" s="142"/>
      <c r="L249" s="143"/>
      <c r="M249" s="100"/>
      <c r="N249" s="100"/>
      <c r="O249" s="100"/>
      <c r="P249" s="593"/>
      <c r="Q249" s="100"/>
      <c r="R249" s="100"/>
      <c r="S249" s="100"/>
      <c r="T249" s="100"/>
      <c r="U249" s="100"/>
      <c r="V249" s="100"/>
      <c r="W249" s="100"/>
      <c r="X249" s="100"/>
      <c r="Y249" s="100"/>
      <c r="Z249" s="100"/>
      <c r="AA249" s="100"/>
      <c r="AB249" s="100"/>
      <c r="AC249" s="100"/>
      <c r="AD249" s="100"/>
      <c r="AE249" s="100"/>
      <c r="AF249" s="100"/>
      <c r="AG249" s="100"/>
      <c r="AH249" s="100"/>
      <c r="AI249" s="100"/>
      <c r="AJ249" s="100"/>
      <c r="AK249" s="100"/>
      <c r="AL249" s="100"/>
      <c r="AM249" s="100"/>
      <c r="AN249" s="100"/>
      <c r="AO249" s="100"/>
      <c r="AP249" s="100"/>
      <c r="AQ249" s="100"/>
      <c r="AR249" s="122"/>
    </row>
    <row r="250" spans="1:44" s="104" customFormat="1" x14ac:dyDescent="0.25">
      <c r="A250" s="100"/>
      <c r="B250" s="109"/>
      <c r="C250" s="68"/>
      <c r="D250" s="68"/>
      <c r="E250" s="335"/>
      <c r="F250" s="335"/>
      <c r="G250" s="68"/>
      <c r="H250" s="68"/>
      <c r="I250" s="75"/>
      <c r="J250" s="75"/>
      <c r="K250" s="142"/>
      <c r="L250" s="143"/>
      <c r="M250" s="100"/>
      <c r="N250" s="100"/>
      <c r="O250" s="100"/>
      <c r="P250" s="593"/>
      <c r="Q250" s="100"/>
      <c r="R250" s="100"/>
      <c r="S250" s="100"/>
      <c r="T250" s="100"/>
      <c r="U250" s="100"/>
      <c r="V250" s="100"/>
      <c r="W250" s="100"/>
      <c r="X250" s="100"/>
      <c r="Y250" s="100"/>
      <c r="Z250" s="100"/>
      <c r="AA250" s="100"/>
      <c r="AB250" s="100"/>
      <c r="AC250" s="100"/>
      <c r="AD250" s="100"/>
      <c r="AE250" s="100"/>
      <c r="AF250" s="100"/>
      <c r="AG250" s="100"/>
      <c r="AH250" s="100"/>
      <c r="AI250" s="100"/>
      <c r="AJ250" s="100"/>
      <c r="AK250" s="100"/>
      <c r="AL250" s="100"/>
      <c r="AM250" s="100"/>
      <c r="AN250" s="100"/>
      <c r="AO250" s="100"/>
      <c r="AP250" s="100"/>
      <c r="AQ250" s="100"/>
      <c r="AR250" s="122"/>
    </row>
    <row r="251" spans="1:44" s="104" customFormat="1" x14ac:dyDescent="0.25">
      <c r="A251" s="100"/>
      <c r="B251" s="351" t="s">
        <v>62</v>
      </c>
      <c r="C251" s="345" t="s">
        <v>718</v>
      </c>
      <c r="D251" s="335"/>
      <c r="E251" s="335"/>
      <c r="F251" s="335"/>
      <c r="G251" s="335"/>
      <c r="H251" s="335"/>
      <c r="I251" s="75"/>
      <c r="J251" s="75"/>
      <c r="K251" s="142"/>
      <c r="L251" s="143"/>
      <c r="M251" s="100"/>
      <c r="N251" s="100"/>
      <c r="O251" s="100"/>
      <c r="P251" s="593"/>
      <c r="Q251" s="100"/>
      <c r="R251" s="100"/>
      <c r="S251" s="100"/>
      <c r="T251" s="100"/>
      <c r="U251" s="100"/>
      <c r="V251" s="100"/>
      <c r="W251" s="100"/>
      <c r="X251" s="100"/>
      <c r="Y251" s="100"/>
      <c r="Z251" s="100"/>
      <c r="AA251" s="100"/>
      <c r="AB251" s="100"/>
      <c r="AC251" s="100"/>
      <c r="AD251" s="100"/>
      <c r="AE251" s="100"/>
      <c r="AF251" s="100"/>
      <c r="AG251" s="100"/>
      <c r="AH251" s="100"/>
      <c r="AI251" s="100"/>
      <c r="AJ251" s="100"/>
      <c r="AK251" s="100"/>
      <c r="AL251" s="100"/>
      <c r="AM251" s="100"/>
      <c r="AN251" s="100"/>
      <c r="AO251" s="100"/>
      <c r="AP251" s="100"/>
      <c r="AQ251" s="100"/>
      <c r="AR251" s="122"/>
    </row>
    <row r="252" spans="1:44" s="104" customFormat="1" x14ac:dyDescent="0.25">
      <c r="A252" s="100"/>
      <c r="B252" s="351"/>
      <c r="C252" s="760" t="s">
        <v>746</v>
      </c>
      <c r="D252" s="760"/>
      <c r="E252" s="760"/>
      <c r="F252" s="760"/>
      <c r="G252" s="760"/>
      <c r="H252" s="98"/>
      <c r="I252" s="75"/>
      <c r="J252" s="75"/>
      <c r="K252" s="142"/>
      <c r="L252" s="143"/>
      <c r="M252" s="100"/>
      <c r="N252" s="100"/>
      <c r="O252" s="100"/>
      <c r="P252" s="593"/>
      <c r="Q252" s="100"/>
      <c r="R252" s="100"/>
      <c r="S252" s="100"/>
      <c r="T252" s="100"/>
      <c r="U252" s="100"/>
      <c r="V252" s="100"/>
      <c r="W252" s="100"/>
      <c r="X252" s="100"/>
      <c r="Y252" s="100"/>
      <c r="Z252" s="100"/>
      <c r="AA252" s="100"/>
      <c r="AB252" s="100"/>
      <c r="AC252" s="100"/>
      <c r="AD252" s="100"/>
      <c r="AE252" s="100"/>
      <c r="AF252" s="100"/>
      <c r="AG252" s="100"/>
      <c r="AH252" s="100"/>
      <c r="AI252" s="100"/>
      <c r="AJ252" s="100"/>
      <c r="AK252" s="100"/>
      <c r="AL252" s="100"/>
      <c r="AM252" s="100"/>
      <c r="AN252" s="100"/>
      <c r="AO252" s="100"/>
      <c r="AP252" s="100"/>
      <c r="AQ252" s="100"/>
      <c r="AR252" s="122"/>
    </row>
    <row r="253" spans="1:44" s="104" customFormat="1" x14ac:dyDescent="0.25">
      <c r="A253" s="100"/>
      <c r="B253" s="351"/>
      <c r="C253" s="98"/>
      <c r="D253" s="98"/>
      <c r="E253" s="98"/>
      <c r="F253" s="98"/>
      <c r="G253" s="98"/>
      <c r="H253" s="98"/>
      <c r="I253" s="75"/>
      <c r="J253" s="75"/>
      <c r="K253" s="142"/>
      <c r="L253" s="143"/>
      <c r="M253" s="100"/>
      <c r="N253" s="100"/>
      <c r="O253" s="100"/>
      <c r="P253" s="593"/>
      <c r="Q253" s="100"/>
      <c r="R253" s="100"/>
      <c r="S253" s="100"/>
      <c r="T253" s="100"/>
      <c r="U253" s="100"/>
      <c r="V253" s="100"/>
      <c r="W253" s="100"/>
      <c r="X253" s="100"/>
      <c r="Y253" s="100"/>
      <c r="Z253" s="100"/>
      <c r="AA253" s="100"/>
      <c r="AB253" s="100"/>
      <c r="AC253" s="100"/>
      <c r="AD253" s="100"/>
      <c r="AE253" s="100"/>
      <c r="AF253" s="100"/>
      <c r="AG253" s="100"/>
      <c r="AH253" s="100"/>
      <c r="AI253" s="100"/>
      <c r="AJ253" s="100"/>
      <c r="AK253" s="100"/>
      <c r="AL253" s="100"/>
      <c r="AM253" s="100"/>
      <c r="AN253" s="100"/>
      <c r="AO253" s="100"/>
      <c r="AP253" s="100"/>
      <c r="AQ253" s="100"/>
      <c r="AR253" s="122"/>
    </row>
    <row r="254" spans="1:44" s="104" customFormat="1" ht="48" thickBot="1" x14ac:dyDescent="0.3">
      <c r="A254" s="100"/>
      <c r="B254" s="351" t="s">
        <v>657</v>
      </c>
      <c r="C254" s="140" t="s">
        <v>706</v>
      </c>
      <c r="D254" s="68"/>
      <c r="E254" s="345" t="s">
        <v>707</v>
      </c>
      <c r="F254" s="100"/>
      <c r="G254" s="345" t="s">
        <v>744</v>
      </c>
      <c r="H254" s="139"/>
      <c r="I254" s="75"/>
      <c r="J254" s="75"/>
      <c r="K254" s="142"/>
      <c r="L254" s="143"/>
      <c r="M254" s="100"/>
      <c r="N254" s="100"/>
      <c r="O254" s="100"/>
      <c r="P254" s="593"/>
      <c r="Q254" s="100"/>
      <c r="R254" s="100"/>
      <c r="S254" s="100"/>
      <c r="T254" s="100"/>
      <c r="U254" s="100"/>
      <c r="V254" s="100"/>
      <c r="W254" s="100"/>
      <c r="X254" s="100"/>
      <c r="Y254" s="100"/>
      <c r="Z254" s="100"/>
      <c r="AA254" s="100"/>
      <c r="AB254" s="100"/>
      <c r="AC254" s="100"/>
      <c r="AD254" s="100"/>
      <c r="AE254" s="100"/>
      <c r="AF254" s="100"/>
      <c r="AG254" s="100"/>
      <c r="AH254" s="100"/>
      <c r="AI254" s="100"/>
      <c r="AJ254" s="100"/>
      <c r="AK254" s="100"/>
      <c r="AL254" s="100"/>
      <c r="AM254" s="100"/>
      <c r="AN254" s="100"/>
      <c r="AO254" s="100"/>
      <c r="AP254" s="100"/>
      <c r="AQ254" s="100"/>
      <c r="AR254" s="122"/>
    </row>
    <row r="255" spans="1:44" s="104" customFormat="1" ht="16.5" thickBot="1" x14ac:dyDescent="0.3">
      <c r="A255" s="100"/>
      <c r="B255" s="338"/>
      <c r="C255" s="42"/>
      <c r="D255" s="68"/>
      <c r="E255" s="42"/>
      <c r="F255" s="100"/>
      <c r="G255" s="365">
        <f>C255+E255</f>
        <v>0</v>
      </c>
      <c r="H255" s="335"/>
      <c r="I255" s="75"/>
      <c r="J255" s="75"/>
      <c r="K255" s="142"/>
      <c r="L255" s="143"/>
      <c r="M255" s="100"/>
      <c r="N255" s="100"/>
      <c r="O255" s="100"/>
      <c r="P255" s="593"/>
      <c r="Q255" s="100"/>
      <c r="R255" s="100"/>
      <c r="S255" s="100"/>
      <c r="T255" s="100"/>
      <c r="U255" s="100"/>
      <c r="V255" s="100"/>
      <c r="W255" s="100"/>
      <c r="X255" s="100"/>
      <c r="Y255" s="100"/>
      <c r="Z255" s="100"/>
      <c r="AA255" s="100"/>
      <c r="AB255" s="100"/>
      <c r="AC255" s="100"/>
      <c r="AD255" s="100"/>
      <c r="AE255" s="100"/>
      <c r="AF255" s="100"/>
      <c r="AG255" s="100"/>
      <c r="AH255" s="100"/>
      <c r="AI255" s="100"/>
      <c r="AJ255" s="100"/>
      <c r="AK255" s="100"/>
      <c r="AL255" s="100"/>
      <c r="AM255" s="100"/>
      <c r="AN255" s="100"/>
      <c r="AO255" s="100"/>
      <c r="AP255" s="100"/>
      <c r="AQ255" s="100"/>
      <c r="AR255" s="122"/>
    </row>
    <row r="256" spans="1:44" s="104" customFormat="1" ht="32.25" thickBot="1" x14ac:dyDescent="0.3">
      <c r="A256" s="100"/>
      <c r="B256" s="351" t="s">
        <v>658</v>
      </c>
      <c r="C256" s="64" t="s">
        <v>497</v>
      </c>
      <c r="D256" s="117"/>
      <c r="E256" s="64" t="s">
        <v>543</v>
      </c>
      <c r="F256" s="335"/>
      <c r="G256" s="64" t="s">
        <v>498</v>
      </c>
      <c r="H256" s="68"/>
      <c r="I256" s="75"/>
      <c r="J256" s="75"/>
      <c r="K256" s="142"/>
      <c r="L256" s="143"/>
      <c r="M256" s="100"/>
      <c r="N256" s="100"/>
      <c r="O256" s="100"/>
      <c r="P256" s="593"/>
      <c r="Q256" s="100"/>
      <c r="R256" s="100"/>
      <c r="S256" s="100"/>
      <c r="T256" s="100"/>
      <c r="U256" s="100"/>
      <c r="V256" s="100"/>
      <c r="W256" s="100"/>
      <c r="X256" s="100"/>
      <c r="Y256" s="100"/>
      <c r="Z256" s="100"/>
      <c r="AA256" s="100"/>
      <c r="AB256" s="100"/>
      <c r="AC256" s="100"/>
      <c r="AD256" s="100"/>
      <c r="AE256" s="100"/>
      <c r="AF256" s="100"/>
      <c r="AG256" s="100"/>
      <c r="AH256" s="100"/>
      <c r="AI256" s="100"/>
      <c r="AJ256" s="100"/>
      <c r="AK256" s="100"/>
      <c r="AL256" s="100"/>
      <c r="AM256" s="100"/>
      <c r="AN256" s="100"/>
      <c r="AO256" s="100"/>
      <c r="AP256" s="100"/>
      <c r="AQ256" s="100"/>
      <c r="AR256" s="122"/>
    </row>
    <row r="257" spans="1:44" s="104" customFormat="1" ht="16.5" thickBot="1" x14ac:dyDescent="0.3">
      <c r="A257" s="100"/>
      <c r="B257" s="109"/>
      <c r="C257" s="45"/>
      <c r="D257" s="131"/>
      <c r="E257" s="45"/>
      <c r="F257" s="100"/>
      <c r="G257" s="132">
        <f>C257+E257</f>
        <v>0</v>
      </c>
      <c r="H257" s="68"/>
      <c r="I257" s="75"/>
      <c r="J257" s="75"/>
      <c r="K257" s="142"/>
      <c r="L257" s="143"/>
      <c r="M257" s="100"/>
      <c r="N257" s="100"/>
      <c r="O257" s="100"/>
      <c r="P257" s="593"/>
      <c r="Q257" s="100"/>
      <c r="R257" s="100"/>
      <c r="S257" s="100"/>
      <c r="T257" s="100"/>
      <c r="U257" s="100"/>
      <c r="V257" s="100"/>
      <c r="W257" s="100"/>
      <c r="X257" s="100"/>
      <c r="Y257" s="100"/>
      <c r="Z257" s="100"/>
      <c r="AA257" s="100"/>
      <c r="AB257" s="100"/>
      <c r="AC257" s="100"/>
      <c r="AD257" s="100"/>
      <c r="AE257" s="100"/>
      <c r="AF257" s="100"/>
      <c r="AG257" s="100"/>
      <c r="AH257" s="100"/>
      <c r="AI257" s="100"/>
      <c r="AJ257" s="100"/>
      <c r="AK257" s="100"/>
      <c r="AL257" s="100"/>
      <c r="AM257" s="100"/>
      <c r="AN257" s="100"/>
      <c r="AO257" s="100"/>
      <c r="AP257" s="100"/>
      <c r="AQ257" s="100"/>
      <c r="AR257" s="122"/>
    </row>
    <row r="258" spans="1:44" s="104" customFormat="1" x14ac:dyDescent="0.25">
      <c r="A258" s="100"/>
      <c r="B258" s="109"/>
      <c r="C258" s="749" t="s">
        <v>101</v>
      </c>
      <c r="D258" s="749"/>
      <c r="E258" s="749"/>
      <c r="F258" s="749"/>
      <c r="G258" s="749"/>
      <c r="H258" s="98"/>
      <c r="I258" s="75"/>
      <c r="J258" s="75"/>
      <c r="K258" s="142"/>
      <c r="L258" s="143"/>
      <c r="M258" s="100"/>
      <c r="N258" s="100"/>
      <c r="O258" s="100"/>
      <c r="P258" s="593"/>
      <c r="Q258" s="100"/>
      <c r="R258" s="100"/>
      <c r="S258" s="100"/>
      <c r="T258" s="100"/>
      <c r="U258" s="100"/>
      <c r="V258" s="100"/>
      <c r="W258" s="100"/>
      <c r="X258" s="100"/>
      <c r="Y258" s="100"/>
      <c r="Z258" s="100"/>
      <c r="AA258" s="100"/>
      <c r="AB258" s="100"/>
      <c r="AC258" s="100"/>
      <c r="AD258" s="100"/>
      <c r="AE258" s="100"/>
      <c r="AF258" s="100"/>
      <c r="AG258" s="100"/>
      <c r="AH258" s="100"/>
      <c r="AI258" s="100"/>
      <c r="AJ258" s="100"/>
      <c r="AK258" s="100"/>
      <c r="AL258" s="100"/>
      <c r="AM258" s="100"/>
      <c r="AN258" s="100"/>
      <c r="AO258" s="100"/>
      <c r="AP258" s="100"/>
      <c r="AQ258" s="100"/>
      <c r="AR258" s="122"/>
    </row>
    <row r="259" spans="1:44" s="104" customFormat="1" ht="16.5" thickBot="1" x14ac:dyDescent="0.3">
      <c r="A259" s="100"/>
      <c r="B259" s="351" t="s">
        <v>659</v>
      </c>
      <c r="C259" s="345" t="s">
        <v>69</v>
      </c>
      <c r="D259" s="335"/>
      <c r="E259" s="335"/>
      <c r="F259" s="335"/>
      <c r="G259" s="68"/>
      <c r="H259" s="68"/>
      <c r="I259" s="75"/>
      <c r="J259" s="75"/>
      <c r="K259" s="142"/>
      <c r="L259" s="143"/>
      <c r="M259" s="100"/>
      <c r="N259" s="100"/>
      <c r="O259" s="100"/>
      <c r="P259" s="593"/>
      <c r="Q259" s="100"/>
      <c r="R259" s="100"/>
      <c r="S259" s="100"/>
      <c r="T259" s="100"/>
      <c r="U259" s="100"/>
      <c r="V259" s="100"/>
      <c r="W259" s="100"/>
      <c r="X259" s="100"/>
      <c r="Y259" s="100"/>
      <c r="Z259" s="100"/>
      <c r="AA259" s="100"/>
      <c r="AB259" s="100"/>
      <c r="AC259" s="100"/>
      <c r="AD259" s="100"/>
      <c r="AE259" s="100"/>
      <c r="AF259" s="100"/>
      <c r="AG259" s="100"/>
      <c r="AH259" s="100"/>
      <c r="AI259" s="100"/>
      <c r="AJ259" s="100"/>
      <c r="AK259" s="100"/>
      <c r="AL259" s="100"/>
      <c r="AM259" s="100"/>
      <c r="AN259" s="100"/>
      <c r="AO259" s="100"/>
      <c r="AP259" s="100"/>
      <c r="AQ259" s="100"/>
      <c r="AR259" s="122"/>
    </row>
    <row r="260" spans="1:44" s="104" customFormat="1" ht="16.5" thickBot="1" x14ac:dyDescent="0.3">
      <c r="A260" s="100"/>
      <c r="B260" s="109"/>
      <c r="C260" s="45"/>
      <c r="D260" s="131"/>
      <c r="E260" s="335"/>
      <c r="F260" s="335"/>
      <c r="G260" s="68"/>
      <c r="H260" s="68"/>
      <c r="I260" s="75"/>
      <c r="J260" s="75"/>
      <c r="K260" s="142"/>
      <c r="L260" s="143"/>
      <c r="M260" s="100"/>
      <c r="N260" s="100"/>
      <c r="O260" s="100"/>
      <c r="P260" s="593"/>
      <c r="Q260" s="100"/>
      <c r="R260" s="100"/>
      <c r="S260" s="100"/>
      <c r="T260" s="100"/>
      <c r="U260" s="100"/>
      <c r="V260" s="100"/>
      <c r="W260" s="100"/>
      <c r="X260" s="100"/>
      <c r="Y260" s="100"/>
      <c r="Z260" s="100"/>
      <c r="AA260" s="100"/>
      <c r="AB260" s="100"/>
      <c r="AC260" s="100"/>
      <c r="AD260" s="100"/>
      <c r="AE260" s="100"/>
      <c r="AF260" s="100"/>
      <c r="AG260" s="100"/>
      <c r="AH260" s="100"/>
      <c r="AI260" s="100"/>
      <c r="AJ260" s="100"/>
      <c r="AK260" s="100"/>
      <c r="AL260" s="100"/>
      <c r="AM260" s="100"/>
      <c r="AN260" s="100"/>
      <c r="AO260" s="100"/>
      <c r="AP260" s="100"/>
      <c r="AQ260" s="100"/>
      <c r="AR260" s="122"/>
    </row>
    <row r="261" spans="1:44" s="104" customFormat="1" x14ac:dyDescent="0.25">
      <c r="A261" s="100"/>
      <c r="B261" s="109"/>
      <c r="C261" s="749" t="s">
        <v>99</v>
      </c>
      <c r="D261" s="749"/>
      <c r="E261" s="749"/>
      <c r="F261" s="749"/>
      <c r="G261" s="749"/>
      <c r="H261" s="98"/>
      <c r="I261" s="75"/>
      <c r="J261" s="75"/>
      <c r="K261" s="142"/>
      <c r="L261" s="143"/>
      <c r="M261" s="100"/>
      <c r="N261" s="100"/>
      <c r="O261" s="100"/>
      <c r="P261" s="593"/>
      <c r="Q261" s="100"/>
      <c r="R261" s="100"/>
      <c r="S261" s="100"/>
      <c r="T261" s="100"/>
      <c r="U261" s="100"/>
      <c r="V261" s="100"/>
      <c r="W261" s="100"/>
      <c r="X261" s="100"/>
      <c r="Y261" s="100"/>
      <c r="Z261" s="100"/>
      <c r="AA261" s="100"/>
      <c r="AB261" s="100"/>
      <c r="AC261" s="100"/>
      <c r="AD261" s="100"/>
      <c r="AE261" s="100"/>
      <c r="AF261" s="100"/>
      <c r="AG261" s="100"/>
      <c r="AH261" s="100"/>
      <c r="AI261" s="100"/>
      <c r="AJ261" s="100"/>
      <c r="AK261" s="100"/>
      <c r="AL261" s="100"/>
      <c r="AM261" s="100"/>
      <c r="AN261" s="100"/>
      <c r="AO261" s="100"/>
      <c r="AP261" s="100"/>
      <c r="AQ261" s="100"/>
      <c r="AR261" s="122"/>
    </row>
    <row r="262" spans="1:44" s="104" customFormat="1" ht="16.5" thickBot="1" x14ac:dyDescent="0.3">
      <c r="A262" s="100"/>
      <c r="B262" s="351" t="s">
        <v>660</v>
      </c>
      <c r="C262" s="345" t="s">
        <v>70</v>
      </c>
      <c r="D262" s="335"/>
      <c r="E262" s="335"/>
      <c r="F262" s="335"/>
      <c r="G262" s="68"/>
      <c r="H262" s="68"/>
      <c r="I262" s="75"/>
      <c r="J262" s="75"/>
      <c r="K262" s="142"/>
      <c r="L262" s="143"/>
      <c r="M262" s="100"/>
      <c r="N262" s="100"/>
      <c r="O262" s="100"/>
      <c r="P262" s="593"/>
      <c r="Q262" s="100"/>
      <c r="R262" s="100"/>
      <c r="S262" s="100"/>
      <c r="T262" s="100"/>
      <c r="U262" s="100"/>
      <c r="V262" s="100"/>
      <c r="W262" s="100"/>
      <c r="X262" s="100"/>
      <c r="Y262" s="100"/>
      <c r="Z262" s="100"/>
      <c r="AA262" s="100"/>
      <c r="AB262" s="100"/>
      <c r="AC262" s="100"/>
      <c r="AD262" s="100"/>
      <c r="AE262" s="100"/>
      <c r="AF262" s="100"/>
      <c r="AG262" s="100"/>
      <c r="AH262" s="100"/>
      <c r="AI262" s="100"/>
      <c r="AJ262" s="100"/>
      <c r="AK262" s="100"/>
      <c r="AL262" s="100"/>
      <c r="AM262" s="100"/>
      <c r="AN262" s="100"/>
      <c r="AO262" s="100"/>
      <c r="AP262" s="100"/>
      <c r="AQ262" s="100"/>
      <c r="AR262" s="122"/>
    </row>
    <row r="263" spans="1:44" s="104" customFormat="1" ht="16.5" thickBot="1" x14ac:dyDescent="0.3">
      <c r="A263" s="100"/>
      <c r="B263" s="109"/>
      <c r="C263" s="45"/>
      <c r="D263" s="131"/>
      <c r="E263" s="335"/>
      <c r="F263" s="335"/>
      <c r="G263" s="68"/>
      <c r="H263" s="68"/>
      <c r="I263" s="75"/>
      <c r="J263" s="75"/>
      <c r="K263" s="142"/>
      <c r="L263" s="143"/>
      <c r="M263" s="100"/>
      <c r="N263" s="100"/>
      <c r="O263" s="100"/>
      <c r="P263" s="593"/>
      <c r="Q263" s="100"/>
      <c r="R263" s="100"/>
      <c r="S263" s="100"/>
      <c r="T263" s="100"/>
      <c r="U263" s="100"/>
      <c r="V263" s="100"/>
      <c r="W263" s="100"/>
      <c r="X263" s="100"/>
      <c r="Y263" s="100"/>
      <c r="Z263" s="100"/>
      <c r="AA263" s="100"/>
      <c r="AB263" s="100"/>
      <c r="AC263" s="100"/>
      <c r="AD263" s="100"/>
      <c r="AE263" s="100"/>
      <c r="AF263" s="100"/>
      <c r="AG263" s="100"/>
      <c r="AH263" s="100"/>
      <c r="AI263" s="100"/>
      <c r="AJ263" s="100"/>
      <c r="AK263" s="100"/>
      <c r="AL263" s="100"/>
      <c r="AM263" s="100"/>
      <c r="AN263" s="100"/>
      <c r="AO263" s="100"/>
      <c r="AP263" s="100"/>
      <c r="AQ263" s="100"/>
      <c r="AR263" s="122"/>
    </row>
    <row r="264" spans="1:44" s="104" customFormat="1" x14ac:dyDescent="0.25">
      <c r="A264" s="100"/>
      <c r="B264" s="109"/>
      <c r="C264" s="749" t="s">
        <v>100</v>
      </c>
      <c r="D264" s="749"/>
      <c r="E264" s="749"/>
      <c r="F264" s="749"/>
      <c r="G264" s="749"/>
      <c r="H264" s="98"/>
      <c r="I264" s="75"/>
      <c r="J264" s="75"/>
      <c r="K264" s="142"/>
      <c r="L264" s="143"/>
      <c r="M264" s="100"/>
      <c r="N264" s="100"/>
      <c r="O264" s="100"/>
      <c r="P264" s="593"/>
      <c r="Q264" s="100"/>
      <c r="R264" s="100"/>
      <c r="S264" s="100"/>
      <c r="T264" s="100"/>
      <c r="U264" s="100"/>
      <c r="V264" s="100"/>
      <c r="W264" s="100"/>
      <c r="X264" s="100"/>
      <c r="Y264" s="100"/>
      <c r="Z264" s="100"/>
      <c r="AA264" s="100"/>
      <c r="AB264" s="100"/>
      <c r="AC264" s="100"/>
      <c r="AD264" s="100"/>
      <c r="AE264" s="100"/>
      <c r="AF264" s="100"/>
      <c r="AG264" s="100"/>
      <c r="AH264" s="100"/>
      <c r="AI264" s="100"/>
      <c r="AJ264" s="100"/>
      <c r="AK264" s="100"/>
      <c r="AL264" s="100"/>
      <c r="AM264" s="100"/>
      <c r="AN264" s="100"/>
      <c r="AO264" s="100"/>
      <c r="AP264" s="100"/>
      <c r="AQ264" s="100"/>
      <c r="AR264" s="122"/>
    </row>
    <row r="265" spans="1:44" s="104" customFormat="1" x14ac:dyDescent="0.25">
      <c r="A265" s="100"/>
      <c r="B265" s="109"/>
      <c r="C265" s="68"/>
      <c r="D265" s="68"/>
      <c r="E265" s="68"/>
      <c r="F265" s="68"/>
      <c r="G265" s="335"/>
      <c r="H265" s="335"/>
      <c r="I265" s="75"/>
      <c r="J265" s="75"/>
      <c r="K265" s="142"/>
      <c r="L265" s="143"/>
      <c r="M265" s="100"/>
      <c r="N265" s="100"/>
      <c r="O265" s="100"/>
      <c r="P265" s="593"/>
      <c r="Q265" s="100"/>
      <c r="R265" s="100"/>
      <c r="S265" s="100"/>
      <c r="T265" s="100"/>
      <c r="U265" s="100"/>
      <c r="V265" s="100"/>
      <c r="W265" s="100"/>
      <c r="X265" s="100"/>
      <c r="Y265" s="100"/>
      <c r="Z265" s="100"/>
      <c r="AA265" s="100"/>
      <c r="AB265" s="100"/>
      <c r="AC265" s="100"/>
      <c r="AD265" s="100"/>
      <c r="AE265" s="100"/>
      <c r="AF265" s="100"/>
      <c r="AG265" s="100"/>
      <c r="AH265" s="100"/>
      <c r="AI265" s="100"/>
      <c r="AJ265" s="100"/>
      <c r="AK265" s="100"/>
      <c r="AL265" s="100"/>
      <c r="AM265" s="100"/>
      <c r="AN265" s="100"/>
      <c r="AO265" s="100"/>
      <c r="AP265" s="100"/>
      <c r="AQ265" s="100"/>
      <c r="AR265" s="122"/>
    </row>
    <row r="266" spans="1:44" s="104" customFormat="1" x14ac:dyDescent="0.25">
      <c r="A266" s="100"/>
      <c r="B266" s="351" t="s">
        <v>398</v>
      </c>
      <c r="C266" s="345" t="s">
        <v>443</v>
      </c>
      <c r="D266" s="335"/>
      <c r="E266" s="335"/>
      <c r="F266" s="335"/>
      <c r="G266" s="68"/>
      <c r="H266" s="68"/>
      <c r="I266" s="75"/>
      <c r="J266" s="75"/>
      <c r="K266" s="142"/>
      <c r="L266" s="143"/>
      <c r="M266" s="100"/>
      <c r="N266" s="100"/>
      <c r="O266" s="100"/>
      <c r="P266" s="593"/>
      <c r="Q266" s="100"/>
      <c r="R266" s="100"/>
      <c r="S266" s="100"/>
      <c r="T266" s="100"/>
      <c r="U266" s="100"/>
      <c r="V266" s="100"/>
      <c r="W266" s="100"/>
      <c r="X266" s="100"/>
      <c r="Y266" s="100"/>
      <c r="Z266" s="100"/>
      <c r="AA266" s="100"/>
      <c r="AB266" s="100"/>
      <c r="AC266" s="100"/>
      <c r="AD266" s="100"/>
      <c r="AE266" s="100"/>
      <c r="AF266" s="100"/>
      <c r="AG266" s="100"/>
      <c r="AH266" s="100"/>
      <c r="AI266" s="100"/>
      <c r="AJ266" s="100"/>
      <c r="AK266" s="100"/>
      <c r="AL266" s="100"/>
      <c r="AM266" s="100"/>
      <c r="AN266" s="100"/>
      <c r="AO266" s="100"/>
      <c r="AP266" s="100"/>
      <c r="AQ266" s="100"/>
      <c r="AR266" s="122"/>
    </row>
    <row r="267" spans="1:44" s="104" customFormat="1" ht="29.25" customHeight="1" x14ac:dyDescent="0.25">
      <c r="A267" s="100"/>
      <c r="B267" s="351"/>
      <c r="C267" s="760" t="s">
        <v>719</v>
      </c>
      <c r="D267" s="766"/>
      <c r="E267" s="766"/>
      <c r="F267" s="766"/>
      <c r="G267" s="766"/>
      <c r="H267" s="98"/>
      <c r="I267" s="75"/>
      <c r="J267" s="75"/>
      <c r="K267" s="142"/>
      <c r="L267" s="143"/>
      <c r="M267" s="100"/>
      <c r="N267" s="100"/>
      <c r="O267" s="100"/>
      <c r="P267" s="593"/>
      <c r="Q267" s="100"/>
      <c r="R267" s="100"/>
      <c r="S267" s="100"/>
      <c r="T267" s="100"/>
      <c r="U267" s="100"/>
      <c r="V267" s="100"/>
      <c r="W267" s="100"/>
      <c r="X267" s="100"/>
      <c r="Y267" s="100"/>
      <c r="Z267" s="100"/>
      <c r="AA267" s="100"/>
      <c r="AB267" s="100"/>
      <c r="AC267" s="100"/>
      <c r="AD267" s="100"/>
      <c r="AE267" s="100"/>
      <c r="AF267" s="100"/>
      <c r="AG267" s="100"/>
      <c r="AH267" s="100"/>
      <c r="AI267" s="100"/>
      <c r="AJ267" s="100"/>
      <c r="AK267" s="100"/>
      <c r="AL267" s="100"/>
      <c r="AM267" s="100"/>
      <c r="AN267" s="100"/>
      <c r="AO267" s="100"/>
      <c r="AP267" s="100"/>
      <c r="AQ267" s="100"/>
      <c r="AR267" s="122"/>
    </row>
    <row r="268" spans="1:44" s="104" customFormat="1" x14ac:dyDescent="0.25">
      <c r="A268" s="100"/>
      <c r="B268" s="351"/>
      <c r="C268" s="68"/>
      <c r="D268" s="68"/>
      <c r="E268" s="68"/>
      <c r="F268" s="68"/>
      <c r="G268" s="68"/>
      <c r="H268" s="68"/>
      <c r="I268" s="75"/>
      <c r="J268" s="75"/>
      <c r="K268" s="142"/>
      <c r="L268" s="143"/>
      <c r="M268" s="100"/>
      <c r="N268" s="100"/>
      <c r="O268" s="100"/>
      <c r="P268" s="593"/>
      <c r="Q268" s="100"/>
      <c r="R268" s="100"/>
      <c r="S268" s="100"/>
      <c r="T268" s="100"/>
      <c r="U268" s="100"/>
      <c r="V268" s="100"/>
      <c r="W268" s="100"/>
      <c r="X268" s="100"/>
      <c r="Y268" s="100"/>
      <c r="Z268" s="100"/>
      <c r="AA268" s="100"/>
      <c r="AB268" s="100"/>
      <c r="AC268" s="100"/>
      <c r="AD268" s="100"/>
      <c r="AE268" s="100"/>
      <c r="AF268" s="100"/>
      <c r="AG268" s="100"/>
      <c r="AH268" s="100"/>
      <c r="AI268" s="100"/>
      <c r="AJ268" s="100"/>
      <c r="AK268" s="100"/>
      <c r="AL268" s="100"/>
      <c r="AM268" s="100"/>
      <c r="AN268" s="100"/>
      <c r="AO268" s="100"/>
      <c r="AP268" s="100"/>
      <c r="AQ268" s="100"/>
      <c r="AR268" s="122"/>
    </row>
    <row r="269" spans="1:44" s="104" customFormat="1" ht="48" thickBot="1" x14ac:dyDescent="0.3">
      <c r="A269" s="100"/>
      <c r="B269" s="351" t="s">
        <v>661</v>
      </c>
      <c r="C269" s="140" t="s">
        <v>706</v>
      </c>
      <c r="D269" s="68"/>
      <c r="E269" s="345" t="s">
        <v>707</v>
      </c>
      <c r="F269" s="100"/>
      <c r="G269" s="345" t="s">
        <v>744</v>
      </c>
      <c r="H269" s="139"/>
      <c r="I269" s="75"/>
      <c r="J269" s="75"/>
      <c r="K269" s="142"/>
      <c r="L269" s="143"/>
      <c r="M269" s="100"/>
      <c r="N269" s="100"/>
      <c r="O269" s="100"/>
      <c r="P269" s="593"/>
      <c r="Q269" s="100"/>
      <c r="R269" s="100"/>
      <c r="S269" s="100"/>
      <c r="T269" s="100"/>
      <c r="U269" s="100"/>
      <c r="V269" s="100"/>
      <c r="W269" s="100"/>
      <c r="X269" s="100"/>
      <c r="Y269" s="100"/>
      <c r="Z269" s="100"/>
      <c r="AA269" s="100"/>
      <c r="AB269" s="100"/>
      <c r="AC269" s="100"/>
      <c r="AD269" s="100"/>
      <c r="AE269" s="100"/>
      <c r="AF269" s="100"/>
      <c r="AG269" s="100"/>
      <c r="AH269" s="100"/>
      <c r="AI269" s="100"/>
      <c r="AJ269" s="100"/>
      <c r="AK269" s="100"/>
      <c r="AL269" s="100"/>
      <c r="AM269" s="100"/>
      <c r="AN269" s="100"/>
      <c r="AO269" s="100"/>
      <c r="AP269" s="100"/>
      <c r="AQ269" s="100"/>
      <c r="AR269" s="122"/>
    </row>
    <row r="270" spans="1:44" s="104" customFormat="1" ht="16.5" thickBot="1" x14ac:dyDescent="0.3">
      <c r="A270" s="100"/>
      <c r="B270" s="338"/>
      <c r="C270" s="42"/>
      <c r="D270" s="68"/>
      <c r="E270" s="42"/>
      <c r="F270" s="100"/>
      <c r="G270" s="365">
        <f>C270+E270</f>
        <v>0</v>
      </c>
      <c r="H270" s="335"/>
      <c r="I270" s="75"/>
      <c r="J270" s="75"/>
      <c r="K270" s="142"/>
      <c r="L270" s="143"/>
      <c r="M270" s="100"/>
      <c r="N270" s="100"/>
      <c r="O270" s="100"/>
      <c r="P270" s="593"/>
      <c r="Q270" s="100"/>
      <c r="R270" s="100"/>
      <c r="S270" s="100"/>
      <c r="T270" s="100"/>
      <c r="U270" s="100"/>
      <c r="V270" s="100"/>
      <c r="W270" s="100"/>
      <c r="X270" s="100"/>
      <c r="Y270" s="100"/>
      <c r="Z270" s="100"/>
      <c r="AA270" s="100"/>
      <c r="AB270" s="100"/>
      <c r="AC270" s="100"/>
      <c r="AD270" s="100"/>
      <c r="AE270" s="100"/>
      <c r="AF270" s="100"/>
      <c r="AG270" s="100"/>
      <c r="AH270" s="100"/>
      <c r="AI270" s="100"/>
      <c r="AJ270" s="100"/>
      <c r="AK270" s="100"/>
      <c r="AL270" s="100"/>
      <c r="AM270" s="100"/>
      <c r="AN270" s="100"/>
      <c r="AO270" s="100"/>
      <c r="AP270" s="100"/>
      <c r="AQ270" s="100"/>
      <c r="AR270" s="122"/>
    </row>
    <row r="271" spans="1:44" s="104" customFormat="1" ht="32.25" thickBot="1" x14ac:dyDescent="0.3">
      <c r="A271" s="100"/>
      <c r="B271" s="351" t="s">
        <v>662</v>
      </c>
      <c r="C271" s="64" t="s">
        <v>497</v>
      </c>
      <c r="D271" s="117"/>
      <c r="E271" s="64" t="s">
        <v>543</v>
      </c>
      <c r="F271" s="335"/>
      <c r="G271" s="64" t="s">
        <v>498</v>
      </c>
      <c r="H271" s="68"/>
      <c r="I271" s="75"/>
      <c r="J271" s="75"/>
      <c r="K271" s="142"/>
      <c r="L271" s="143"/>
      <c r="M271" s="100"/>
      <c r="N271" s="100"/>
      <c r="O271" s="100"/>
      <c r="P271" s="593"/>
      <c r="Q271" s="100"/>
      <c r="R271" s="100"/>
      <c r="S271" s="100"/>
      <c r="T271" s="100"/>
      <c r="U271" s="100"/>
      <c r="V271" s="100"/>
      <c r="W271" s="100"/>
      <c r="X271" s="100"/>
      <c r="Y271" s="100"/>
      <c r="Z271" s="100"/>
      <c r="AA271" s="100"/>
      <c r="AB271" s="100"/>
      <c r="AC271" s="100"/>
      <c r="AD271" s="100"/>
      <c r="AE271" s="100"/>
      <c r="AF271" s="100"/>
      <c r="AG271" s="100"/>
      <c r="AH271" s="100"/>
      <c r="AI271" s="100"/>
      <c r="AJ271" s="100"/>
      <c r="AK271" s="100"/>
      <c r="AL271" s="100"/>
      <c r="AM271" s="100"/>
      <c r="AN271" s="100"/>
      <c r="AO271" s="100"/>
      <c r="AP271" s="100"/>
      <c r="AQ271" s="100"/>
      <c r="AR271" s="122"/>
    </row>
    <row r="272" spans="1:44" s="104" customFormat="1" ht="16.5" thickBot="1" x14ac:dyDescent="0.3">
      <c r="A272" s="100"/>
      <c r="B272" s="109"/>
      <c r="C272" s="45"/>
      <c r="D272" s="131"/>
      <c r="E272" s="45"/>
      <c r="F272" s="100"/>
      <c r="G272" s="132">
        <f>C272+E272</f>
        <v>0</v>
      </c>
      <c r="H272" s="68"/>
      <c r="I272" s="75"/>
      <c r="J272" s="75"/>
      <c r="K272" s="142"/>
      <c r="L272" s="143"/>
      <c r="M272" s="100"/>
      <c r="N272" s="100"/>
      <c r="O272" s="100"/>
      <c r="P272" s="593"/>
      <c r="Q272" s="100"/>
      <c r="R272" s="100"/>
      <c r="S272" s="100"/>
      <c r="T272" s="100"/>
      <c r="U272" s="100"/>
      <c r="V272" s="100"/>
      <c r="W272" s="100"/>
      <c r="X272" s="100"/>
      <c r="Y272" s="100"/>
      <c r="Z272" s="100"/>
      <c r="AA272" s="100"/>
      <c r="AB272" s="100"/>
      <c r="AC272" s="100"/>
      <c r="AD272" s="100"/>
      <c r="AE272" s="100"/>
      <c r="AF272" s="100"/>
      <c r="AG272" s="100"/>
      <c r="AH272" s="100"/>
      <c r="AI272" s="100"/>
      <c r="AJ272" s="100"/>
      <c r="AK272" s="100"/>
      <c r="AL272" s="100"/>
      <c r="AM272" s="100"/>
      <c r="AN272" s="100"/>
      <c r="AO272" s="100"/>
      <c r="AP272" s="100"/>
      <c r="AQ272" s="100"/>
      <c r="AR272" s="122"/>
    </row>
    <row r="273" spans="2:12" x14ac:dyDescent="0.25">
      <c r="B273" s="109"/>
      <c r="C273" s="749" t="s">
        <v>101</v>
      </c>
      <c r="D273" s="749"/>
      <c r="E273" s="749"/>
      <c r="F273" s="749"/>
      <c r="G273" s="749"/>
      <c r="H273" s="98"/>
      <c r="I273" s="75"/>
      <c r="J273" s="75"/>
      <c r="K273" s="142"/>
      <c r="L273" s="143"/>
    </row>
    <row r="274" spans="2:12" ht="16.5" thickBot="1" x14ac:dyDescent="0.3">
      <c r="B274" s="351" t="s">
        <v>663</v>
      </c>
      <c r="C274" s="345" t="s">
        <v>69</v>
      </c>
      <c r="D274" s="335"/>
      <c r="E274" s="335"/>
      <c r="F274" s="335"/>
      <c r="G274" s="68"/>
      <c r="H274" s="68"/>
      <c r="I274" s="75"/>
      <c r="J274" s="75"/>
      <c r="K274" s="142"/>
      <c r="L274" s="143"/>
    </row>
    <row r="275" spans="2:12" ht="16.5" thickBot="1" x14ac:dyDescent="0.3">
      <c r="B275" s="109"/>
      <c r="C275" s="45"/>
      <c r="D275" s="131"/>
      <c r="E275" s="335"/>
      <c r="F275" s="335"/>
      <c r="G275" s="68"/>
      <c r="H275" s="68"/>
      <c r="I275" s="75"/>
      <c r="J275" s="75"/>
      <c r="K275" s="142"/>
      <c r="L275" s="143"/>
    </row>
    <row r="276" spans="2:12" x14ac:dyDescent="0.25">
      <c r="B276" s="109"/>
      <c r="C276" s="749" t="s">
        <v>99</v>
      </c>
      <c r="D276" s="749"/>
      <c r="E276" s="749"/>
      <c r="F276" s="749"/>
      <c r="G276" s="749"/>
      <c r="H276" s="98"/>
      <c r="I276" s="75"/>
      <c r="J276" s="75"/>
      <c r="K276" s="142"/>
      <c r="L276" s="143"/>
    </row>
    <row r="277" spans="2:12" ht="16.5" thickBot="1" x14ac:dyDescent="0.3">
      <c r="B277" s="351" t="s">
        <v>664</v>
      </c>
      <c r="C277" s="345" t="s">
        <v>70</v>
      </c>
      <c r="D277" s="335"/>
      <c r="E277" s="335"/>
      <c r="F277" s="335"/>
      <c r="G277" s="68"/>
      <c r="H277" s="68"/>
      <c r="I277" s="75"/>
      <c r="J277" s="75"/>
      <c r="K277" s="142"/>
      <c r="L277" s="143"/>
    </row>
    <row r="278" spans="2:12" ht="16.5" thickBot="1" x14ac:dyDescent="0.3">
      <c r="B278" s="109"/>
      <c r="C278" s="45"/>
      <c r="D278" s="131"/>
      <c r="E278" s="335"/>
      <c r="F278" s="335"/>
      <c r="G278" s="68"/>
      <c r="H278" s="68"/>
      <c r="I278" s="75"/>
      <c r="J278" s="75"/>
      <c r="K278" s="142"/>
      <c r="L278" s="143"/>
    </row>
    <row r="279" spans="2:12" x14ac:dyDescent="0.25">
      <c r="B279" s="109"/>
      <c r="C279" s="749" t="s">
        <v>100</v>
      </c>
      <c r="D279" s="749"/>
      <c r="E279" s="749"/>
      <c r="F279" s="749"/>
      <c r="G279" s="749"/>
      <c r="H279" s="98"/>
      <c r="I279" s="75"/>
      <c r="J279" s="75"/>
      <c r="K279" s="142"/>
      <c r="L279" s="143"/>
    </row>
    <row r="280" spans="2:12" x14ac:dyDescent="0.25">
      <c r="B280" s="109"/>
      <c r="C280" s="154"/>
      <c r="D280" s="68"/>
      <c r="E280" s="68"/>
      <c r="F280" s="68"/>
      <c r="G280" s="68"/>
      <c r="H280" s="68"/>
      <c r="I280" s="75"/>
      <c r="J280" s="75"/>
      <c r="K280" s="142"/>
      <c r="L280" s="143"/>
    </row>
    <row r="281" spans="2:12" x14ac:dyDescent="0.25">
      <c r="B281" s="351" t="s">
        <v>665</v>
      </c>
      <c r="C281" s="243" t="s">
        <v>720</v>
      </c>
      <c r="D281" s="64"/>
      <c r="E281" s="64"/>
      <c r="F281" s="64"/>
      <c r="G281" s="64"/>
      <c r="H281" s="64"/>
      <c r="I281" s="75"/>
      <c r="J281" s="75"/>
      <c r="K281" s="142"/>
      <c r="L281" s="143"/>
    </row>
    <row r="282" spans="2:12" x14ac:dyDescent="0.25">
      <c r="B282" s="351"/>
      <c r="C282" s="64"/>
      <c r="D282" s="64"/>
      <c r="E282" s="64"/>
      <c r="F282" s="64"/>
      <c r="G282" s="64"/>
      <c r="H282" s="64"/>
      <c r="I282" s="75"/>
      <c r="J282" s="75"/>
      <c r="K282" s="142"/>
      <c r="L282" s="143"/>
    </row>
    <row r="283" spans="2:12" ht="48" thickBot="1" x14ac:dyDescent="0.3">
      <c r="B283" s="351" t="s">
        <v>666</v>
      </c>
      <c r="C283" s="140" t="s">
        <v>706</v>
      </c>
      <c r="D283" s="68"/>
      <c r="E283" s="345" t="s">
        <v>707</v>
      </c>
      <c r="F283" s="100"/>
      <c r="G283" s="345" t="s">
        <v>744</v>
      </c>
      <c r="H283" s="139"/>
      <c r="I283" s="75"/>
      <c r="J283" s="75"/>
      <c r="K283" s="142"/>
      <c r="L283" s="143"/>
    </row>
    <row r="284" spans="2:12" ht="16.5" thickBot="1" x14ac:dyDescent="0.3">
      <c r="B284" s="338"/>
      <c r="C284" s="42"/>
      <c r="D284" s="68"/>
      <c r="E284" s="42"/>
      <c r="F284" s="100"/>
      <c r="G284" s="365">
        <f>C284+E284</f>
        <v>0</v>
      </c>
      <c r="H284" s="335"/>
      <c r="I284" s="75"/>
      <c r="J284" s="75"/>
      <c r="K284" s="142"/>
      <c r="L284" s="143"/>
    </row>
    <row r="285" spans="2:12" ht="32.25" thickBot="1" x14ac:dyDescent="0.3">
      <c r="B285" s="351" t="s">
        <v>667</v>
      </c>
      <c r="C285" s="64" t="s">
        <v>497</v>
      </c>
      <c r="D285" s="117"/>
      <c r="E285" s="64" t="s">
        <v>543</v>
      </c>
      <c r="F285" s="335"/>
      <c r="G285" s="64" t="s">
        <v>498</v>
      </c>
      <c r="H285" s="68"/>
      <c r="I285" s="75"/>
      <c r="J285" s="75"/>
      <c r="K285" s="142"/>
      <c r="L285" s="143"/>
    </row>
    <row r="286" spans="2:12" ht="16.5" thickBot="1" x14ac:dyDescent="0.3">
      <c r="B286" s="109"/>
      <c r="C286" s="45"/>
      <c r="D286" s="131"/>
      <c r="E286" s="45"/>
      <c r="F286" s="100"/>
      <c r="G286" s="132">
        <f>C286+E286</f>
        <v>0</v>
      </c>
      <c r="H286" s="68"/>
      <c r="I286" s="75"/>
      <c r="J286" s="75"/>
      <c r="K286" s="142"/>
      <c r="L286" s="143"/>
    </row>
    <row r="287" spans="2:12" x14ac:dyDescent="0.25">
      <c r="B287" s="109"/>
      <c r="C287" s="749" t="s">
        <v>101</v>
      </c>
      <c r="D287" s="749"/>
      <c r="E287" s="749"/>
      <c r="F287" s="749"/>
      <c r="G287" s="749"/>
      <c r="H287" s="98"/>
      <c r="I287" s="75"/>
      <c r="J287" s="75"/>
      <c r="K287" s="142"/>
      <c r="L287" s="143"/>
    </row>
    <row r="288" spans="2:12" ht="16.5" thickBot="1" x14ac:dyDescent="0.3">
      <c r="B288" s="351" t="s">
        <v>668</v>
      </c>
      <c r="C288" s="345" t="s">
        <v>69</v>
      </c>
      <c r="D288" s="335"/>
      <c r="E288" s="335"/>
      <c r="F288" s="335"/>
      <c r="G288" s="68"/>
      <c r="H288" s="68"/>
      <c r="I288" s="75"/>
      <c r="J288" s="75"/>
      <c r="K288" s="142"/>
      <c r="L288" s="143"/>
    </row>
    <row r="289" spans="2:12" ht="16.5" thickBot="1" x14ac:dyDescent="0.3">
      <c r="B289" s="109"/>
      <c r="C289" s="45"/>
      <c r="D289" s="131"/>
      <c r="E289" s="335"/>
      <c r="F289" s="335"/>
      <c r="G289" s="68"/>
      <c r="H289" s="68"/>
      <c r="I289" s="75"/>
      <c r="J289" s="75"/>
      <c r="K289" s="142"/>
      <c r="L289" s="143"/>
    </row>
    <row r="290" spans="2:12" x14ac:dyDescent="0.25">
      <c r="B290" s="109"/>
      <c r="C290" s="749" t="s">
        <v>99</v>
      </c>
      <c r="D290" s="749"/>
      <c r="E290" s="749"/>
      <c r="F290" s="749"/>
      <c r="G290" s="749"/>
      <c r="H290" s="98"/>
      <c r="I290" s="75"/>
      <c r="J290" s="75"/>
      <c r="K290" s="142"/>
      <c r="L290" s="143"/>
    </row>
    <row r="291" spans="2:12" ht="16.5" thickBot="1" x14ac:dyDescent="0.3">
      <c r="B291" s="351" t="s">
        <v>669</v>
      </c>
      <c r="C291" s="345" t="s">
        <v>70</v>
      </c>
      <c r="D291" s="335"/>
      <c r="E291" s="335"/>
      <c r="F291" s="335"/>
      <c r="G291" s="68"/>
      <c r="H291" s="68"/>
      <c r="I291" s="75"/>
      <c r="J291" s="75"/>
      <c r="K291" s="142"/>
      <c r="L291" s="143"/>
    </row>
    <row r="292" spans="2:12" ht="16.5" thickBot="1" x14ac:dyDescent="0.3">
      <c r="B292" s="109"/>
      <c r="C292" s="45"/>
      <c r="D292" s="131"/>
      <c r="E292" s="335"/>
      <c r="F292" s="335"/>
      <c r="G292" s="68"/>
      <c r="H292" s="68"/>
      <c r="I292" s="75"/>
      <c r="J292" s="75"/>
      <c r="K292" s="142"/>
      <c r="L292" s="143"/>
    </row>
    <row r="293" spans="2:12" x14ac:dyDescent="0.25">
      <c r="B293" s="109"/>
      <c r="C293" s="749" t="s">
        <v>100</v>
      </c>
      <c r="D293" s="749"/>
      <c r="E293" s="749"/>
      <c r="F293" s="749"/>
      <c r="G293" s="749"/>
      <c r="H293" s="98"/>
      <c r="I293" s="75"/>
      <c r="J293" s="75"/>
      <c r="K293" s="142"/>
      <c r="L293" s="143"/>
    </row>
    <row r="294" spans="2:12" x14ac:dyDescent="0.25">
      <c r="B294" s="109"/>
      <c r="C294" s="68"/>
      <c r="D294" s="68"/>
      <c r="E294" s="68"/>
      <c r="F294" s="68"/>
      <c r="G294" s="335"/>
      <c r="H294" s="335"/>
      <c r="I294" s="75"/>
      <c r="J294" s="75"/>
      <c r="K294" s="142"/>
      <c r="L294" s="143"/>
    </row>
    <row r="295" spans="2:12" x14ac:dyDescent="0.25">
      <c r="B295" s="351" t="s">
        <v>670</v>
      </c>
      <c r="C295" s="335" t="s">
        <v>863</v>
      </c>
      <c r="D295" s="335"/>
      <c r="E295" s="335"/>
      <c r="F295" s="335"/>
      <c r="G295" s="68"/>
      <c r="H295" s="68"/>
      <c r="I295" s="75"/>
      <c r="J295" s="75"/>
      <c r="K295" s="142"/>
      <c r="L295" s="143"/>
    </row>
    <row r="296" spans="2:12" ht="49.5" customHeight="1" x14ac:dyDescent="0.25">
      <c r="B296" s="351"/>
      <c r="C296" s="754" t="s">
        <v>1122</v>
      </c>
      <c r="D296" s="754"/>
      <c r="E296" s="754"/>
      <c r="F296" s="754"/>
      <c r="G296" s="754"/>
      <c r="H296" s="98"/>
      <c r="I296" s="75"/>
      <c r="J296" s="75"/>
      <c r="K296" s="142"/>
      <c r="L296" s="143"/>
    </row>
    <row r="297" spans="2:12" x14ac:dyDescent="0.25">
      <c r="B297" s="351"/>
      <c r="C297" s="153"/>
      <c r="D297" s="153"/>
      <c r="E297" s="335"/>
      <c r="F297" s="335"/>
      <c r="G297" s="153"/>
      <c r="H297" s="153"/>
      <c r="I297" s="75"/>
      <c r="J297" s="75"/>
      <c r="K297" s="142"/>
      <c r="L297" s="143"/>
    </row>
    <row r="298" spans="2:12" ht="48" thickBot="1" x14ac:dyDescent="0.3">
      <c r="B298" s="351" t="s">
        <v>671</v>
      </c>
      <c r="C298" s="140" t="s">
        <v>706</v>
      </c>
      <c r="D298" s="68"/>
      <c r="E298" s="345" t="s">
        <v>707</v>
      </c>
      <c r="F298" s="100"/>
      <c r="G298" s="345" t="s">
        <v>744</v>
      </c>
      <c r="H298" s="139"/>
      <c r="I298" s="75"/>
      <c r="J298" s="75"/>
      <c r="K298" s="142"/>
      <c r="L298" s="143"/>
    </row>
    <row r="299" spans="2:12" ht="16.5" thickBot="1" x14ac:dyDescent="0.3">
      <c r="B299" s="338"/>
      <c r="C299" s="42"/>
      <c r="D299" s="68"/>
      <c r="E299" s="42"/>
      <c r="F299" s="100"/>
      <c r="G299" s="365">
        <f>C299+E299</f>
        <v>0</v>
      </c>
      <c r="H299" s="335"/>
      <c r="I299" s="75"/>
      <c r="J299" s="75"/>
      <c r="K299" s="142"/>
      <c r="L299" s="143"/>
    </row>
    <row r="300" spans="2:12" ht="32.25" thickBot="1" x14ac:dyDescent="0.3">
      <c r="B300" s="351" t="s">
        <v>672</v>
      </c>
      <c r="C300" s="64" t="s">
        <v>497</v>
      </c>
      <c r="D300" s="117"/>
      <c r="E300" s="64" t="s">
        <v>543</v>
      </c>
      <c r="F300" s="335"/>
      <c r="G300" s="64" t="s">
        <v>498</v>
      </c>
      <c r="H300" s="68"/>
      <c r="I300" s="75"/>
      <c r="J300" s="75"/>
      <c r="K300" s="142"/>
      <c r="L300" s="143"/>
    </row>
    <row r="301" spans="2:12" ht="16.5" thickBot="1" x14ac:dyDescent="0.3">
      <c r="B301" s="109"/>
      <c r="C301" s="45"/>
      <c r="D301" s="131"/>
      <c r="E301" s="45"/>
      <c r="F301" s="100"/>
      <c r="G301" s="132">
        <f>C301+E301</f>
        <v>0</v>
      </c>
      <c r="H301" s="68"/>
      <c r="I301" s="75"/>
      <c r="J301" s="75"/>
      <c r="K301" s="142"/>
      <c r="L301" s="143"/>
    </row>
    <row r="302" spans="2:12" x14ac:dyDescent="0.25">
      <c r="B302" s="109"/>
      <c r="C302" s="749" t="s">
        <v>101</v>
      </c>
      <c r="D302" s="749"/>
      <c r="E302" s="749"/>
      <c r="F302" s="749"/>
      <c r="G302" s="749"/>
      <c r="H302" s="98"/>
      <c r="I302" s="75"/>
      <c r="J302" s="75"/>
      <c r="K302" s="142"/>
      <c r="L302" s="143"/>
    </row>
    <row r="303" spans="2:12" ht="16.5" thickBot="1" x14ac:dyDescent="0.3">
      <c r="B303" s="351" t="s">
        <v>673</v>
      </c>
      <c r="C303" s="345" t="s">
        <v>69</v>
      </c>
      <c r="D303" s="335"/>
      <c r="E303" s="335"/>
      <c r="F303" s="335"/>
      <c r="G303" s="68"/>
      <c r="H303" s="68"/>
      <c r="I303" s="75"/>
      <c r="J303" s="75"/>
      <c r="K303" s="142"/>
      <c r="L303" s="143"/>
    </row>
    <row r="304" spans="2:12" ht="16.5" thickBot="1" x14ac:dyDescent="0.3">
      <c r="B304" s="109"/>
      <c r="C304" s="45"/>
      <c r="D304" s="131"/>
      <c r="E304" s="335"/>
      <c r="F304" s="335"/>
      <c r="G304" s="68"/>
      <c r="H304" s="68"/>
      <c r="I304" s="75"/>
      <c r="J304" s="75"/>
      <c r="K304" s="142"/>
      <c r="L304" s="143"/>
    </row>
    <row r="305" spans="2:12" x14ac:dyDescent="0.25">
      <c r="B305" s="109"/>
      <c r="C305" s="749" t="s">
        <v>99</v>
      </c>
      <c r="D305" s="749"/>
      <c r="E305" s="749"/>
      <c r="F305" s="749"/>
      <c r="G305" s="749"/>
      <c r="H305" s="98"/>
      <c r="I305" s="75"/>
      <c r="J305" s="75"/>
      <c r="K305" s="142"/>
      <c r="L305" s="143"/>
    </row>
    <row r="306" spans="2:12" ht="16.5" thickBot="1" x14ac:dyDescent="0.3">
      <c r="B306" s="351" t="s">
        <v>674</v>
      </c>
      <c r="C306" s="345" t="s">
        <v>70</v>
      </c>
      <c r="D306" s="335"/>
      <c r="E306" s="335"/>
      <c r="F306" s="335"/>
      <c r="G306" s="68"/>
      <c r="H306" s="68"/>
      <c r="I306" s="75"/>
      <c r="J306" s="75"/>
      <c r="K306" s="142"/>
      <c r="L306" s="143"/>
    </row>
    <row r="307" spans="2:12" ht="16.5" thickBot="1" x14ac:dyDescent="0.3">
      <c r="B307" s="109"/>
      <c r="C307" s="45"/>
      <c r="D307" s="131"/>
      <c r="E307" s="335"/>
      <c r="F307" s="335"/>
      <c r="G307" s="68"/>
      <c r="H307" s="68"/>
      <c r="I307" s="75"/>
      <c r="J307" s="75"/>
      <c r="K307" s="142"/>
      <c r="L307" s="143"/>
    </row>
    <row r="308" spans="2:12" x14ac:dyDescent="0.25">
      <c r="B308" s="109"/>
      <c r="C308" s="749" t="s">
        <v>100</v>
      </c>
      <c r="D308" s="749"/>
      <c r="E308" s="749"/>
      <c r="F308" s="749"/>
      <c r="G308" s="749"/>
      <c r="H308" s="98"/>
      <c r="I308" s="75"/>
      <c r="J308" s="75"/>
      <c r="K308" s="142"/>
      <c r="L308" s="143"/>
    </row>
    <row r="309" spans="2:12" x14ac:dyDescent="0.25">
      <c r="B309" s="109"/>
      <c r="C309" s="98"/>
      <c r="D309" s="98"/>
      <c r="E309" s="98"/>
      <c r="F309" s="98"/>
      <c r="G309" s="98"/>
      <c r="H309" s="98"/>
      <c r="I309" s="75"/>
      <c r="J309" s="75"/>
      <c r="K309" s="142"/>
      <c r="L309" s="143"/>
    </row>
    <row r="310" spans="2:12" x14ac:dyDescent="0.25">
      <c r="B310" s="351" t="s">
        <v>681</v>
      </c>
      <c r="C310" s="345" t="s">
        <v>721</v>
      </c>
      <c r="D310" s="335"/>
      <c r="E310" s="335"/>
      <c r="F310" s="335"/>
      <c r="G310" s="68"/>
      <c r="H310" s="335"/>
      <c r="I310" s="75"/>
      <c r="J310" s="75"/>
      <c r="K310" s="142"/>
      <c r="L310" s="143"/>
    </row>
    <row r="311" spans="2:12" x14ac:dyDescent="0.25">
      <c r="B311" s="351"/>
      <c r="C311" s="749" t="s">
        <v>722</v>
      </c>
      <c r="D311" s="749"/>
      <c r="E311" s="749"/>
      <c r="F311" s="749"/>
      <c r="G311" s="749"/>
      <c r="H311" s="335"/>
      <c r="I311" s="75"/>
      <c r="J311" s="75"/>
      <c r="K311" s="142"/>
      <c r="L311" s="143"/>
    </row>
    <row r="312" spans="2:12" x14ac:dyDescent="0.25">
      <c r="B312" s="351"/>
      <c r="C312" s="153"/>
      <c r="D312" s="153"/>
      <c r="E312" s="335"/>
      <c r="F312" s="335"/>
      <c r="G312" s="153"/>
      <c r="H312" s="335"/>
      <c r="I312" s="75"/>
      <c r="J312" s="75"/>
      <c r="K312" s="142"/>
      <c r="L312" s="143"/>
    </row>
    <row r="313" spans="2:12" ht="48" thickBot="1" x14ac:dyDescent="0.3">
      <c r="B313" s="351" t="s">
        <v>682</v>
      </c>
      <c r="C313" s="140" t="s">
        <v>706</v>
      </c>
      <c r="D313" s="68"/>
      <c r="E313" s="345" t="s">
        <v>707</v>
      </c>
      <c r="F313" s="100"/>
      <c r="G313" s="345" t="s">
        <v>744</v>
      </c>
      <c r="H313" s="335"/>
      <c r="I313" s="75"/>
      <c r="J313" s="75"/>
      <c r="K313" s="142"/>
      <c r="L313" s="143"/>
    </row>
    <row r="314" spans="2:12" ht="16.5" thickBot="1" x14ac:dyDescent="0.3">
      <c r="B314" s="338"/>
      <c r="C314" s="42"/>
      <c r="D314" s="68"/>
      <c r="E314" s="42"/>
      <c r="F314" s="100"/>
      <c r="G314" s="365">
        <f>C314+E314</f>
        <v>0</v>
      </c>
      <c r="H314" s="335"/>
      <c r="I314" s="75"/>
      <c r="J314" s="75"/>
      <c r="K314" s="142"/>
      <c r="L314" s="143"/>
    </row>
    <row r="315" spans="2:12" ht="32.25" thickBot="1" x14ac:dyDescent="0.3">
      <c r="B315" s="351" t="s">
        <v>683</v>
      </c>
      <c r="C315" s="64" t="s">
        <v>497</v>
      </c>
      <c r="D315" s="117"/>
      <c r="E315" s="64" t="s">
        <v>543</v>
      </c>
      <c r="F315" s="335"/>
      <c r="G315" s="64" t="s">
        <v>498</v>
      </c>
      <c r="H315" s="335"/>
      <c r="I315" s="75"/>
      <c r="J315" s="75"/>
      <c r="K315" s="142"/>
      <c r="L315" s="143"/>
    </row>
    <row r="316" spans="2:12" ht="16.5" thickBot="1" x14ac:dyDescent="0.3">
      <c r="B316" s="109"/>
      <c r="C316" s="45"/>
      <c r="D316" s="131"/>
      <c r="E316" s="45"/>
      <c r="F316" s="100"/>
      <c r="G316" s="132">
        <f>C316+E316</f>
        <v>0</v>
      </c>
      <c r="H316" s="335"/>
      <c r="I316" s="75"/>
      <c r="J316" s="75"/>
      <c r="K316" s="142"/>
      <c r="L316" s="143"/>
    </row>
    <row r="317" spans="2:12" x14ac:dyDescent="0.25">
      <c r="B317" s="109"/>
      <c r="C317" s="749" t="s">
        <v>101</v>
      </c>
      <c r="D317" s="749"/>
      <c r="E317" s="749"/>
      <c r="F317" s="749"/>
      <c r="G317" s="749"/>
      <c r="H317" s="335"/>
      <c r="I317" s="75"/>
      <c r="J317" s="75"/>
      <c r="K317" s="142"/>
      <c r="L317" s="143"/>
    </row>
    <row r="318" spans="2:12" ht="16.5" thickBot="1" x14ac:dyDescent="0.3">
      <c r="B318" s="351" t="s">
        <v>684</v>
      </c>
      <c r="C318" s="345" t="s">
        <v>69</v>
      </c>
      <c r="D318" s="335"/>
      <c r="E318" s="335"/>
      <c r="F318" s="335"/>
      <c r="G318" s="68"/>
      <c r="H318" s="335"/>
      <c r="I318" s="75"/>
      <c r="J318" s="75"/>
      <c r="K318" s="142"/>
      <c r="L318" s="143"/>
    </row>
    <row r="319" spans="2:12" ht="16.5" thickBot="1" x14ac:dyDescent="0.3">
      <c r="B319" s="109"/>
      <c r="C319" s="45"/>
      <c r="D319" s="131"/>
      <c r="E319" s="335"/>
      <c r="F319" s="335"/>
      <c r="G319" s="68"/>
      <c r="H319" s="335"/>
      <c r="I319" s="75"/>
      <c r="J319" s="75"/>
      <c r="K319" s="142"/>
      <c r="L319" s="143"/>
    </row>
    <row r="320" spans="2:12" x14ac:dyDescent="0.25">
      <c r="B320" s="109"/>
      <c r="C320" s="749" t="s">
        <v>99</v>
      </c>
      <c r="D320" s="749"/>
      <c r="E320" s="749"/>
      <c r="F320" s="749"/>
      <c r="G320" s="749"/>
      <c r="H320" s="335"/>
      <c r="I320" s="75"/>
      <c r="J320" s="75"/>
      <c r="K320" s="142"/>
      <c r="L320" s="143"/>
    </row>
    <row r="321" spans="2:12" ht="16.5" thickBot="1" x14ac:dyDescent="0.3">
      <c r="B321" s="351" t="s">
        <v>685</v>
      </c>
      <c r="C321" s="345" t="s">
        <v>70</v>
      </c>
      <c r="D321" s="335"/>
      <c r="E321" s="335"/>
      <c r="F321" s="335"/>
      <c r="G321" s="68"/>
      <c r="H321" s="335"/>
      <c r="I321" s="75"/>
      <c r="J321" s="75"/>
      <c r="K321" s="142"/>
      <c r="L321" s="143"/>
    </row>
    <row r="322" spans="2:12" ht="16.5" thickBot="1" x14ac:dyDescent="0.3">
      <c r="B322" s="109"/>
      <c r="C322" s="45"/>
      <c r="D322" s="131"/>
      <c r="E322" s="335"/>
      <c r="F322" s="335"/>
      <c r="G322" s="68"/>
      <c r="H322" s="335"/>
      <c r="I322" s="75"/>
      <c r="J322" s="75"/>
      <c r="K322" s="142"/>
      <c r="L322" s="143"/>
    </row>
    <row r="323" spans="2:12" x14ac:dyDescent="0.25">
      <c r="B323" s="109"/>
      <c r="C323" s="749" t="s">
        <v>100</v>
      </c>
      <c r="D323" s="749"/>
      <c r="E323" s="749"/>
      <c r="F323" s="749"/>
      <c r="G323" s="749"/>
      <c r="H323" s="335"/>
      <c r="I323" s="75"/>
      <c r="J323" s="75"/>
      <c r="K323" s="142"/>
      <c r="L323" s="143"/>
    </row>
    <row r="324" spans="2:12" x14ac:dyDescent="0.25">
      <c r="B324" s="109"/>
      <c r="C324" s="98"/>
      <c r="D324" s="98"/>
      <c r="E324" s="98"/>
      <c r="F324" s="98"/>
      <c r="G324" s="98"/>
      <c r="H324" s="335"/>
      <c r="I324" s="75"/>
      <c r="J324" s="75"/>
      <c r="K324" s="142"/>
      <c r="L324" s="143"/>
    </row>
    <row r="325" spans="2:12" ht="29.25" customHeight="1" x14ac:dyDescent="0.25">
      <c r="B325" s="351">
        <v>6</v>
      </c>
      <c r="C325" s="736" t="s">
        <v>1238</v>
      </c>
      <c r="D325" s="736"/>
      <c r="E325" s="736"/>
      <c r="F325" s="736"/>
      <c r="G325" s="736"/>
      <c r="H325" s="736"/>
      <c r="I325" s="736"/>
      <c r="J325" s="75"/>
      <c r="K325" s="142"/>
      <c r="L325" s="143"/>
    </row>
    <row r="326" spans="2:12" x14ac:dyDescent="0.25">
      <c r="B326" s="351"/>
      <c r="C326" s="64"/>
      <c r="D326" s="64"/>
      <c r="E326" s="64"/>
      <c r="F326" s="64"/>
      <c r="G326" s="64"/>
      <c r="H326" s="64"/>
      <c r="I326" s="75"/>
      <c r="J326" s="75"/>
      <c r="K326" s="142"/>
      <c r="L326" s="143"/>
    </row>
    <row r="327" spans="2:12" ht="48" thickBot="1" x14ac:dyDescent="0.3">
      <c r="B327" s="351" t="s">
        <v>399</v>
      </c>
      <c r="C327" s="140" t="s">
        <v>706</v>
      </c>
      <c r="D327" s="68"/>
      <c r="E327" s="345" t="s">
        <v>707</v>
      </c>
      <c r="F327" s="100"/>
      <c r="G327" s="345" t="s">
        <v>744</v>
      </c>
      <c r="H327" s="139"/>
      <c r="I327" s="75"/>
      <c r="J327" s="75"/>
      <c r="K327" s="142"/>
      <c r="L327" s="143"/>
    </row>
    <row r="328" spans="2:12" ht="16.5" thickBot="1" x14ac:dyDescent="0.3">
      <c r="B328" s="351"/>
      <c r="C328" s="42"/>
      <c r="D328" s="68"/>
      <c r="E328" s="42"/>
      <c r="F328" s="100"/>
      <c r="G328" s="365">
        <f>C328+E328</f>
        <v>0</v>
      </c>
      <c r="H328" s="335"/>
      <c r="I328" s="75"/>
      <c r="J328" s="75"/>
      <c r="K328" s="142"/>
      <c r="L328" s="143"/>
    </row>
    <row r="329" spans="2:12" ht="32.25" thickBot="1" x14ac:dyDescent="0.3">
      <c r="B329" s="351" t="s">
        <v>400</v>
      </c>
      <c r="C329" s="64" t="s">
        <v>497</v>
      </c>
      <c r="D329" s="117"/>
      <c r="E329" s="64" t="s">
        <v>543</v>
      </c>
      <c r="F329" s="335"/>
      <c r="G329" s="64" t="s">
        <v>498</v>
      </c>
      <c r="H329" s="68"/>
      <c r="I329" s="75"/>
      <c r="J329" s="75"/>
      <c r="K329" s="142"/>
      <c r="L329" s="143"/>
    </row>
    <row r="330" spans="2:12" ht="16.5" thickBot="1" x14ac:dyDescent="0.3">
      <c r="B330" s="109"/>
      <c r="C330" s="45"/>
      <c r="D330" s="131"/>
      <c r="E330" s="45"/>
      <c r="F330" s="100"/>
      <c r="G330" s="132">
        <f>C330+E330</f>
        <v>0</v>
      </c>
      <c r="H330" s="68"/>
      <c r="I330" s="75"/>
      <c r="J330" s="75"/>
      <c r="K330" s="142"/>
      <c r="L330" s="143"/>
    </row>
    <row r="331" spans="2:12" x14ac:dyDescent="0.25">
      <c r="B331" s="109"/>
      <c r="C331" s="749" t="s">
        <v>101</v>
      </c>
      <c r="D331" s="749"/>
      <c r="E331" s="749"/>
      <c r="F331" s="749"/>
      <c r="G331" s="749"/>
      <c r="H331" s="98"/>
      <c r="I331" s="75"/>
      <c r="J331" s="75"/>
      <c r="K331" s="142"/>
      <c r="L331" s="143"/>
    </row>
    <row r="332" spans="2:12" ht="16.5" thickBot="1" x14ac:dyDescent="0.3">
      <c r="B332" s="351" t="s">
        <v>444</v>
      </c>
      <c r="C332" s="345" t="s">
        <v>69</v>
      </c>
      <c r="D332" s="335"/>
      <c r="E332" s="335"/>
      <c r="F332" s="335"/>
      <c r="G332" s="68"/>
      <c r="H332" s="68"/>
      <c r="I332" s="75"/>
      <c r="J332" s="75"/>
      <c r="K332" s="142"/>
      <c r="L332" s="143"/>
    </row>
    <row r="333" spans="2:12" ht="16.5" thickBot="1" x14ac:dyDescent="0.3">
      <c r="B333" s="109"/>
      <c r="C333" s="45"/>
      <c r="D333" s="131"/>
      <c r="E333" s="335"/>
      <c r="F333" s="335"/>
      <c r="G333" s="68"/>
      <c r="H333" s="68"/>
      <c r="I333" s="75"/>
      <c r="J333" s="75"/>
      <c r="K333" s="142"/>
      <c r="L333" s="143"/>
    </row>
    <row r="334" spans="2:12" x14ac:dyDescent="0.25">
      <c r="B334" s="109"/>
      <c r="C334" s="749" t="s">
        <v>99</v>
      </c>
      <c r="D334" s="749"/>
      <c r="E334" s="749"/>
      <c r="F334" s="749"/>
      <c r="G334" s="749"/>
      <c r="H334" s="98"/>
      <c r="I334" s="75"/>
      <c r="J334" s="75"/>
      <c r="K334" s="142"/>
      <c r="L334" s="143"/>
    </row>
    <row r="335" spans="2:12" ht="16.5" thickBot="1" x14ac:dyDescent="0.3">
      <c r="B335" s="351" t="s">
        <v>445</v>
      </c>
      <c r="C335" s="345" t="s">
        <v>70</v>
      </c>
      <c r="D335" s="335"/>
      <c r="E335" s="335"/>
      <c r="F335" s="335"/>
      <c r="G335" s="68"/>
      <c r="H335" s="68"/>
      <c r="I335" s="75"/>
      <c r="J335" s="75"/>
      <c r="K335" s="142"/>
      <c r="L335" s="143"/>
    </row>
    <row r="336" spans="2:12" ht="16.5" thickBot="1" x14ac:dyDescent="0.3">
      <c r="B336" s="109"/>
      <c r="C336" s="45"/>
      <c r="D336" s="131"/>
      <c r="E336" s="335"/>
      <c r="F336" s="335"/>
      <c r="G336" s="68"/>
      <c r="H336" s="68"/>
      <c r="I336" s="75"/>
      <c r="J336" s="75"/>
      <c r="K336" s="142"/>
      <c r="L336" s="143"/>
    </row>
    <row r="337" spans="2:12" x14ac:dyDescent="0.25">
      <c r="B337" s="109"/>
      <c r="C337" s="749" t="s">
        <v>100</v>
      </c>
      <c r="D337" s="749"/>
      <c r="E337" s="749"/>
      <c r="F337" s="749"/>
      <c r="G337" s="749"/>
      <c r="H337" s="98"/>
      <c r="I337" s="75"/>
      <c r="J337" s="75"/>
      <c r="K337" s="142"/>
      <c r="L337" s="143"/>
    </row>
    <row r="338" spans="2:12" x14ac:dyDescent="0.25">
      <c r="B338" s="109"/>
      <c r="C338" s="64"/>
      <c r="D338" s="64"/>
      <c r="E338" s="64"/>
      <c r="F338" s="64"/>
      <c r="G338" s="335"/>
      <c r="H338" s="335"/>
      <c r="I338" s="75"/>
      <c r="J338" s="75"/>
      <c r="K338" s="142"/>
      <c r="L338" s="143"/>
    </row>
    <row r="339" spans="2:12" hidden="1" x14ac:dyDescent="0.25">
      <c r="B339" s="684"/>
      <c r="C339" s="685"/>
      <c r="D339" s="685"/>
      <c r="E339" s="686"/>
      <c r="F339" s="686"/>
      <c r="G339" s="685"/>
      <c r="H339" s="335"/>
      <c r="I339" s="75"/>
      <c r="J339" s="75"/>
      <c r="K339" s="142"/>
      <c r="L339" s="143"/>
    </row>
    <row r="340" spans="2:12" hidden="1" x14ac:dyDescent="0.25">
      <c r="B340" s="684"/>
      <c r="C340" s="687"/>
      <c r="D340" s="685"/>
      <c r="E340" s="686"/>
      <c r="F340" s="686"/>
      <c r="G340" s="685"/>
      <c r="H340" s="335"/>
      <c r="I340" s="75"/>
      <c r="J340" s="75"/>
      <c r="K340" s="142"/>
      <c r="L340" s="143"/>
    </row>
    <row r="341" spans="2:12" ht="16.5" hidden="1" thickBot="1" x14ac:dyDescent="0.3">
      <c r="B341" s="684"/>
      <c r="C341" s="688"/>
      <c r="D341" s="689"/>
      <c r="E341" s="685"/>
      <c r="F341" s="690"/>
      <c r="G341" s="685"/>
      <c r="H341" s="139"/>
      <c r="I341" s="75"/>
      <c r="J341" s="75"/>
      <c r="K341" s="142"/>
      <c r="L341" s="143"/>
    </row>
    <row r="342" spans="2:12" ht="16.5" hidden="1" thickBot="1" x14ac:dyDescent="0.3">
      <c r="B342" s="691"/>
      <c r="C342" s="692"/>
      <c r="D342" s="689"/>
      <c r="E342" s="692"/>
      <c r="F342" s="690"/>
      <c r="G342" s="693">
        <f>C342+E342</f>
        <v>0</v>
      </c>
      <c r="H342" s="335"/>
      <c r="I342" s="75"/>
      <c r="J342" s="75"/>
      <c r="K342" s="142"/>
      <c r="L342" s="143"/>
    </row>
    <row r="343" spans="2:12" ht="38.25" hidden="1" customHeight="1" thickBot="1" x14ac:dyDescent="0.3">
      <c r="B343" s="684"/>
      <c r="C343" s="694"/>
      <c r="D343" s="695"/>
      <c r="E343" s="694"/>
      <c r="F343" s="685"/>
      <c r="G343" s="686"/>
      <c r="H343" s="68"/>
      <c r="I343" s="75"/>
      <c r="J343" s="75"/>
      <c r="K343" s="142"/>
      <c r="L343" s="143"/>
    </row>
    <row r="344" spans="2:12" ht="16.5" hidden="1" thickBot="1" x14ac:dyDescent="0.3">
      <c r="B344" s="684"/>
      <c r="C344" s="696"/>
      <c r="D344" s="697"/>
      <c r="E344" s="696"/>
      <c r="F344" s="690"/>
      <c r="G344" s="698">
        <f>C344+E344</f>
        <v>0</v>
      </c>
      <c r="H344" s="68"/>
      <c r="I344" s="75"/>
      <c r="J344" s="75"/>
      <c r="K344" s="142"/>
      <c r="L344" s="143"/>
    </row>
    <row r="345" spans="2:12" hidden="1" x14ac:dyDescent="0.25">
      <c r="B345" s="684"/>
      <c r="C345" s="761"/>
      <c r="D345" s="761"/>
      <c r="E345" s="761"/>
      <c r="F345" s="761"/>
      <c r="G345" s="761"/>
      <c r="H345" s="98"/>
      <c r="I345" s="75"/>
      <c r="J345" s="75"/>
      <c r="K345" s="142"/>
      <c r="L345" s="143"/>
    </row>
    <row r="346" spans="2:12" ht="16.5" hidden="1" thickBot="1" x14ac:dyDescent="0.3">
      <c r="B346" s="684"/>
      <c r="C346" s="685"/>
      <c r="D346" s="689"/>
      <c r="E346" s="685"/>
      <c r="F346" s="685"/>
      <c r="G346" s="689"/>
      <c r="H346" s="68"/>
      <c r="I346" s="75"/>
      <c r="J346" s="75"/>
      <c r="K346" s="142"/>
      <c r="L346" s="143"/>
    </row>
    <row r="347" spans="2:12" ht="16.5" hidden="1" thickBot="1" x14ac:dyDescent="0.3">
      <c r="B347" s="691"/>
      <c r="C347" s="696"/>
      <c r="D347" s="689"/>
      <c r="E347" s="685"/>
      <c r="F347" s="685"/>
      <c r="G347" s="689"/>
      <c r="H347" s="68"/>
      <c r="I347" s="75"/>
      <c r="J347" s="75"/>
      <c r="K347" s="142"/>
      <c r="L347" s="143"/>
    </row>
    <row r="348" spans="2:12" hidden="1" x14ac:dyDescent="0.25">
      <c r="B348" s="691"/>
      <c r="C348" s="761"/>
      <c r="D348" s="761"/>
      <c r="E348" s="761"/>
      <c r="F348" s="761"/>
      <c r="G348" s="761"/>
      <c r="H348" s="98"/>
      <c r="I348" s="75"/>
      <c r="J348" s="75"/>
      <c r="K348" s="142"/>
      <c r="L348" s="143"/>
    </row>
    <row r="349" spans="2:12" ht="16.5" hidden="1" thickBot="1" x14ac:dyDescent="0.3">
      <c r="B349" s="684"/>
      <c r="C349" s="685"/>
      <c r="D349" s="689"/>
      <c r="E349" s="685"/>
      <c r="F349" s="685"/>
      <c r="G349" s="689"/>
      <c r="H349" s="68"/>
      <c r="I349" s="75"/>
      <c r="J349" s="75"/>
      <c r="K349" s="142"/>
      <c r="L349" s="143"/>
    </row>
    <row r="350" spans="2:12" ht="16.5" hidden="1" thickBot="1" x14ac:dyDescent="0.3">
      <c r="B350" s="691"/>
      <c r="C350" s="696"/>
      <c r="D350" s="689"/>
      <c r="E350" s="685"/>
      <c r="F350" s="685"/>
      <c r="G350" s="689"/>
      <c r="H350" s="68"/>
      <c r="I350" s="75"/>
      <c r="J350" s="75"/>
      <c r="K350" s="142"/>
      <c r="L350" s="143"/>
    </row>
    <row r="351" spans="2:12" hidden="1" x14ac:dyDescent="0.25">
      <c r="B351" s="691"/>
      <c r="C351" s="761"/>
      <c r="D351" s="761"/>
      <c r="E351" s="761"/>
      <c r="F351" s="761"/>
      <c r="G351" s="761"/>
      <c r="H351" s="98"/>
      <c r="I351" s="75"/>
      <c r="J351" s="75"/>
      <c r="K351" s="142"/>
      <c r="L351" s="143"/>
    </row>
    <row r="352" spans="2:12" hidden="1" x14ac:dyDescent="0.25">
      <c r="B352" s="338"/>
      <c r="C352" s="98"/>
      <c r="D352" s="98"/>
      <c r="E352" s="98"/>
      <c r="F352" s="98"/>
      <c r="G352" s="98"/>
      <c r="H352" s="98"/>
      <c r="I352" s="75"/>
      <c r="J352" s="75"/>
      <c r="K352" s="142"/>
      <c r="L352" s="143"/>
    </row>
    <row r="353" spans="2:12" x14ac:dyDescent="0.25">
      <c r="B353" s="351">
        <v>7</v>
      </c>
      <c r="C353" s="736" t="s">
        <v>1525</v>
      </c>
      <c r="D353" s="736"/>
      <c r="E353" s="736"/>
      <c r="F353" s="64"/>
      <c r="G353" s="335"/>
      <c r="H353" s="98"/>
      <c r="I353" s="75"/>
      <c r="J353" s="75"/>
      <c r="K353" s="142"/>
      <c r="L353" s="143"/>
    </row>
    <row r="354" spans="2:12" ht="30.75" customHeight="1" x14ac:dyDescent="0.25">
      <c r="B354" s="351"/>
      <c r="C354" s="762" t="s">
        <v>1526</v>
      </c>
      <c r="D354" s="749"/>
      <c r="E354" s="749"/>
      <c r="F354" s="749"/>
      <c r="G354" s="749"/>
      <c r="H354" s="98"/>
      <c r="I354" s="75"/>
      <c r="J354" s="75"/>
      <c r="K354" s="142"/>
      <c r="L354" s="143"/>
    </row>
    <row r="355" spans="2:12" ht="48" thickBot="1" x14ac:dyDescent="0.3">
      <c r="B355" s="351" t="s">
        <v>64</v>
      </c>
      <c r="C355" s="140" t="s">
        <v>706</v>
      </c>
      <c r="D355" s="68"/>
      <c r="E355" s="345" t="s">
        <v>707</v>
      </c>
      <c r="F355" s="100"/>
      <c r="G355" s="345" t="s">
        <v>744</v>
      </c>
      <c r="H355" s="98"/>
      <c r="I355" s="75"/>
      <c r="J355" s="75"/>
      <c r="K355" s="142"/>
      <c r="L355" s="143"/>
    </row>
    <row r="356" spans="2:12" ht="16.5" thickBot="1" x14ac:dyDescent="0.3">
      <c r="B356" s="338"/>
      <c r="C356" s="42"/>
      <c r="D356" s="68"/>
      <c r="E356" s="42"/>
      <c r="F356" s="100"/>
      <c r="G356" s="365">
        <f>C356+E356</f>
        <v>0</v>
      </c>
      <c r="H356" s="98"/>
      <c r="I356" s="75"/>
      <c r="J356" s="75"/>
      <c r="K356" s="142"/>
      <c r="L356" s="143"/>
    </row>
    <row r="357" spans="2:12" ht="32.25" thickBot="1" x14ac:dyDescent="0.3">
      <c r="B357" s="351" t="s">
        <v>65</v>
      </c>
      <c r="C357" s="133" t="s">
        <v>497</v>
      </c>
      <c r="D357" s="144"/>
      <c r="E357" s="133" t="s">
        <v>543</v>
      </c>
      <c r="F357" s="335"/>
      <c r="G357" s="64" t="s">
        <v>498</v>
      </c>
      <c r="H357" s="98"/>
      <c r="I357" s="75"/>
      <c r="J357" s="75"/>
      <c r="K357" s="142"/>
      <c r="L357" s="143"/>
    </row>
    <row r="358" spans="2:12" ht="16.5" thickBot="1" x14ac:dyDescent="0.3">
      <c r="B358" s="351"/>
      <c r="C358" s="45"/>
      <c r="D358" s="131"/>
      <c r="E358" s="45"/>
      <c r="F358" s="100"/>
      <c r="G358" s="132">
        <f>C358+E358</f>
        <v>0</v>
      </c>
      <c r="H358" s="98"/>
      <c r="I358" s="75"/>
      <c r="J358" s="75"/>
      <c r="K358" s="142"/>
      <c r="L358" s="143"/>
    </row>
    <row r="359" spans="2:12" x14ac:dyDescent="0.25">
      <c r="B359" s="351"/>
      <c r="C359" s="749" t="s">
        <v>101</v>
      </c>
      <c r="D359" s="749"/>
      <c r="E359" s="749"/>
      <c r="F359" s="749"/>
      <c r="G359" s="749"/>
      <c r="H359" s="98"/>
      <c r="I359" s="75"/>
      <c r="J359" s="75"/>
      <c r="K359" s="142"/>
      <c r="L359" s="143"/>
    </row>
    <row r="360" spans="2:12" ht="16.5" thickBot="1" x14ac:dyDescent="0.3">
      <c r="B360" s="351" t="s">
        <v>675</v>
      </c>
      <c r="C360" s="345" t="s">
        <v>69</v>
      </c>
      <c r="D360" s="68"/>
      <c r="E360" s="335"/>
      <c r="F360" s="335"/>
      <c r="G360" s="68"/>
      <c r="H360" s="98"/>
      <c r="I360" s="75"/>
      <c r="J360" s="75"/>
      <c r="K360" s="142"/>
      <c r="L360" s="143"/>
    </row>
    <row r="361" spans="2:12" ht="16.5" thickBot="1" x14ac:dyDescent="0.3">
      <c r="B361" s="338"/>
      <c r="C361" s="45"/>
      <c r="D361" s="68"/>
      <c r="E361" s="335"/>
      <c r="F361" s="335"/>
      <c r="G361" s="68"/>
      <c r="H361" s="98"/>
      <c r="I361" s="75"/>
      <c r="J361" s="75"/>
      <c r="K361" s="142"/>
      <c r="L361" s="143"/>
    </row>
    <row r="362" spans="2:12" x14ac:dyDescent="0.25">
      <c r="B362" s="338"/>
      <c r="C362" s="749" t="s">
        <v>99</v>
      </c>
      <c r="D362" s="749"/>
      <c r="E362" s="749"/>
      <c r="F362" s="749"/>
      <c r="G362" s="749"/>
      <c r="H362" s="98"/>
      <c r="I362" s="75"/>
      <c r="J362" s="75"/>
      <c r="K362" s="142"/>
      <c r="L362" s="143"/>
    </row>
    <row r="363" spans="2:12" ht="16.5" thickBot="1" x14ac:dyDescent="0.3">
      <c r="B363" s="351" t="s">
        <v>676</v>
      </c>
      <c r="C363" s="345" t="s">
        <v>70</v>
      </c>
      <c r="D363" s="68"/>
      <c r="E363" s="335"/>
      <c r="F363" s="335"/>
      <c r="G363" s="68"/>
      <c r="H363" s="98"/>
      <c r="I363" s="75"/>
      <c r="J363" s="75"/>
      <c r="K363" s="142"/>
      <c r="L363" s="143"/>
    </row>
    <row r="364" spans="2:12" ht="16.5" thickBot="1" x14ac:dyDescent="0.3">
      <c r="B364" s="338"/>
      <c r="C364" s="45"/>
      <c r="D364" s="68"/>
      <c r="E364" s="335"/>
      <c r="F364" s="335"/>
      <c r="G364" s="68"/>
      <c r="H364" s="98"/>
      <c r="I364" s="75"/>
      <c r="J364" s="75"/>
      <c r="K364" s="142"/>
      <c r="L364" s="143"/>
    </row>
    <row r="365" spans="2:12" x14ac:dyDescent="0.25">
      <c r="B365" s="338"/>
      <c r="C365" s="749" t="s">
        <v>100</v>
      </c>
      <c r="D365" s="749"/>
      <c r="E365" s="749"/>
      <c r="F365" s="749"/>
      <c r="G365" s="749"/>
      <c r="H365" s="98"/>
      <c r="I365" s="75"/>
      <c r="J365" s="75"/>
      <c r="K365" s="142"/>
      <c r="L365" s="143"/>
    </row>
    <row r="366" spans="2:12" x14ac:dyDescent="0.25">
      <c r="B366" s="338"/>
      <c r="C366" s="98"/>
      <c r="D366" s="98"/>
      <c r="E366" s="98"/>
      <c r="F366" s="98"/>
      <c r="G366" s="98"/>
      <c r="H366" s="98"/>
      <c r="I366" s="75"/>
      <c r="J366" s="75"/>
      <c r="K366" s="142"/>
      <c r="L366" s="143"/>
    </row>
    <row r="367" spans="2:12" ht="31.5" customHeight="1" x14ac:dyDescent="0.25">
      <c r="B367" s="351">
        <v>8</v>
      </c>
      <c r="C367" s="736" t="s">
        <v>864</v>
      </c>
      <c r="D367" s="736"/>
      <c r="E367" s="736"/>
      <c r="F367" s="64"/>
      <c r="G367" s="335"/>
      <c r="H367" s="98"/>
      <c r="I367" s="75"/>
      <c r="J367" s="75"/>
      <c r="K367" s="142"/>
      <c r="L367" s="143"/>
    </row>
    <row r="368" spans="2:12" x14ac:dyDescent="0.25">
      <c r="B368" s="351"/>
      <c r="C368" s="762" t="s">
        <v>693</v>
      </c>
      <c r="D368" s="749"/>
      <c r="E368" s="749"/>
      <c r="F368" s="749"/>
      <c r="G368" s="749"/>
      <c r="H368" s="98"/>
      <c r="I368" s="75"/>
      <c r="J368" s="75"/>
      <c r="K368" s="142"/>
      <c r="L368" s="143"/>
    </row>
    <row r="369" spans="2:12" ht="48" thickBot="1" x14ac:dyDescent="0.3">
      <c r="B369" s="351" t="s">
        <v>448</v>
      </c>
      <c r="C369" s="140" t="s">
        <v>706</v>
      </c>
      <c r="D369" s="68"/>
      <c r="E369" s="345" t="s">
        <v>707</v>
      </c>
      <c r="F369" s="100"/>
      <c r="G369" s="345" t="s">
        <v>744</v>
      </c>
      <c r="H369" s="98"/>
      <c r="I369" s="75"/>
      <c r="J369" s="75"/>
      <c r="K369" s="142"/>
      <c r="L369" s="143"/>
    </row>
    <row r="370" spans="2:12" ht="16.5" thickBot="1" x14ac:dyDescent="0.3">
      <c r="B370" s="338"/>
      <c r="C370" s="42"/>
      <c r="D370" s="68"/>
      <c r="E370" s="42"/>
      <c r="F370" s="100"/>
      <c r="G370" s="365">
        <f>C370+E370</f>
        <v>0</v>
      </c>
      <c r="H370" s="98"/>
      <c r="I370" s="75"/>
      <c r="J370" s="75"/>
      <c r="K370" s="142"/>
      <c r="L370" s="143"/>
    </row>
    <row r="371" spans="2:12" ht="32.25" thickBot="1" x14ac:dyDescent="0.3">
      <c r="B371" s="351" t="s">
        <v>449</v>
      </c>
      <c r="C371" s="133" t="s">
        <v>497</v>
      </c>
      <c r="D371" s="144"/>
      <c r="E371" s="133" t="s">
        <v>543</v>
      </c>
      <c r="F371" s="335"/>
      <c r="G371" s="64" t="s">
        <v>498</v>
      </c>
      <c r="H371" s="98"/>
      <c r="I371" s="75"/>
      <c r="J371" s="75"/>
      <c r="K371" s="142"/>
      <c r="L371" s="143"/>
    </row>
    <row r="372" spans="2:12" ht="16.5" thickBot="1" x14ac:dyDescent="0.3">
      <c r="B372" s="351"/>
      <c r="C372" s="45"/>
      <c r="D372" s="131"/>
      <c r="E372" s="45"/>
      <c r="F372" s="100"/>
      <c r="G372" s="132">
        <f>C372+E372</f>
        <v>0</v>
      </c>
      <c r="H372" s="98"/>
      <c r="I372" s="75"/>
      <c r="J372" s="75"/>
      <c r="K372" s="142"/>
      <c r="L372" s="143"/>
    </row>
    <row r="373" spans="2:12" x14ac:dyDescent="0.25">
      <c r="B373" s="351"/>
      <c r="C373" s="749" t="s">
        <v>101</v>
      </c>
      <c r="D373" s="749"/>
      <c r="E373" s="749"/>
      <c r="F373" s="749"/>
      <c r="G373" s="749"/>
      <c r="H373" s="98"/>
      <c r="I373" s="75"/>
      <c r="J373" s="75"/>
      <c r="K373" s="142"/>
      <c r="L373" s="143"/>
    </row>
    <row r="374" spans="2:12" ht="16.5" thickBot="1" x14ac:dyDescent="0.3">
      <c r="B374" s="351" t="s">
        <v>725</v>
      </c>
      <c r="C374" s="345" t="s">
        <v>69</v>
      </c>
      <c r="D374" s="68"/>
      <c r="E374" s="335"/>
      <c r="F374" s="335"/>
      <c r="G374" s="68"/>
      <c r="H374" s="98"/>
      <c r="I374" s="75"/>
      <c r="J374" s="75"/>
      <c r="K374" s="142"/>
      <c r="L374" s="143"/>
    </row>
    <row r="375" spans="2:12" ht="16.5" thickBot="1" x14ac:dyDescent="0.3">
      <c r="B375" s="338"/>
      <c r="C375" s="45"/>
      <c r="D375" s="68"/>
      <c r="E375" s="335"/>
      <c r="F375" s="335"/>
      <c r="G375" s="68"/>
      <c r="H375" s="98"/>
      <c r="I375" s="75"/>
      <c r="J375" s="75"/>
      <c r="K375" s="142"/>
      <c r="L375" s="143"/>
    </row>
    <row r="376" spans="2:12" x14ac:dyDescent="0.25">
      <c r="B376" s="338"/>
      <c r="C376" s="749" t="s">
        <v>99</v>
      </c>
      <c r="D376" s="749"/>
      <c r="E376" s="749"/>
      <c r="F376" s="749"/>
      <c r="G376" s="749"/>
      <c r="H376" s="98"/>
      <c r="I376" s="75"/>
      <c r="J376" s="75"/>
      <c r="K376" s="142"/>
      <c r="L376" s="143"/>
    </row>
    <row r="377" spans="2:12" ht="16.5" thickBot="1" x14ac:dyDescent="0.3">
      <c r="B377" s="351" t="s">
        <v>726</v>
      </c>
      <c r="C377" s="345" t="s">
        <v>70</v>
      </c>
      <c r="D377" s="68"/>
      <c r="E377" s="335"/>
      <c r="F377" s="335"/>
      <c r="G377" s="68"/>
      <c r="H377" s="98"/>
      <c r="I377" s="75"/>
      <c r="J377" s="75"/>
      <c r="K377" s="142"/>
      <c r="L377" s="143"/>
    </row>
    <row r="378" spans="2:12" ht="16.5" thickBot="1" x14ac:dyDescent="0.3">
      <c r="B378" s="338"/>
      <c r="C378" s="45"/>
      <c r="D378" s="68"/>
      <c r="E378" s="335"/>
      <c r="F378" s="335"/>
      <c r="G378" s="68"/>
      <c r="H378" s="98"/>
      <c r="I378" s="75"/>
      <c r="J378" s="75"/>
      <c r="K378" s="142"/>
      <c r="L378" s="143"/>
    </row>
    <row r="379" spans="2:12" x14ac:dyDescent="0.25">
      <c r="B379" s="338"/>
      <c r="C379" s="749" t="s">
        <v>100</v>
      </c>
      <c r="D379" s="749"/>
      <c r="E379" s="749"/>
      <c r="F379" s="749"/>
      <c r="G379" s="749"/>
      <c r="H379" s="98"/>
      <c r="I379" s="75"/>
      <c r="J379" s="75"/>
      <c r="K379" s="142"/>
      <c r="L379" s="143"/>
    </row>
    <row r="380" spans="2:12" x14ac:dyDescent="0.25">
      <c r="B380" s="134"/>
      <c r="C380" s="290"/>
      <c r="D380" s="290"/>
      <c r="E380" s="290"/>
      <c r="F380" s="290"/>
      <c r="G380" s="290"/>
      <c r="H380" s="290"/>
      <c r="I380" s="136"/>
      <c r="J380" s="136"/>
      <c r="K380" s="149"/>
      <c r="L380" s="150"/>
    </row>
    <row r="381" spans="2:12" x14ac:dyDescent="0.25">
      <c r="B381" s="141"/>
      <c r="C381" s="68"/>
      <c r="D381" s="68"/>
      <c r="E381" s="68"/>
      <c r="F381" s="68"/>
      <c r="G381" s="335"/>
      <c r="H381" s="335"/>
      <c r="I381" s="75"/>
      <c r="J381" s="75"/>
      <c r="K381" s="142"/>
      <c r="L381" s="142"/>
    </row>
    <row r="382" spans="2:12" x14ac:dyDescent="0.25">
      <c r="B382" s="757">
        <v>9</v>
      </c>
      <c r="C382" s="759" t="s">
        <v>446</v>
      </c>
      <c r="D382" s="759"/>
      <c r="E382" s="759"/>
      <c r="F382" s="759"/>
      <c r="G382" s="759"/>
      <c r="H382" s="339"/>
      <c r="I382" s="124"/>
      <c r="J382" s="124"/>
      <c r="K382" s="151"/>
      <c r="L382" s="152"/>
    </row>
    <row r="383" spans="2:12" x14ac:dyDescent="0.25">
      <c r="B383" s="758"/>
      <c r="C383" s="736"/>
      <c r="D383" s="736"/>
      <c r="E383" s="736"/>
      <c r="F383" s="736"/>
      <c r="G383" s="736"/>
      <c r="H383" s="335"/>
      <c r="I383" s="75"/>
      <c r="J383" s="75"/>
      <c r="K383" s="142"/>
      <c r="L383" s="143"/>
    </row>
    <row r="384" spans="2:12" ht="27" customHeight="1" x14ac:dyDescent="0.25">
      <c r="B384" s="338"/>
      <c r="C384" s="749" t="s">
        <v>98</v>
      </c>
      <c r="D384" s="749"/>
      <c r="E384" s="749"/>
      <c r="F384" s="749"/>
      <c r="G384" s="749"/>
      <c r="H384" s="98"/>
      <c r="I384" s="75"/>
      <c r="J384" s="75"/>
      <c r="K384" s="142"/>
      <c r="L384" s="143"/>
    </row>
    <row r="385" spans="2:12" x14ac:dyDescent="0.25">
      <c r="B385" s="338"/>
      <c r="C385" s="335"/>
      <c r="D385" s="335"/>
      <c r="E385" s="335"/>
      <c r="F385" s="335"/>
      <c r="G385" s="335"/>
      <c r="H385" s="335"/>
      <c r="I385" s="75"/>
      <c r="J385" s="75"/>
      <c r="K385" s="142"/>
      <c r="L385" s="143"/>
    </row>
    <row r="386" spans="2:12" x14ac:dyDescent="0.25">
      <c r="B386" s="351" t="s">
        <v>677</v>
      </c>
      <c r="C386" s="736" t="s">
        <v>723</v>
      </c>
      <c r="D386" s="736"/>
      <c r="E386" s="736"/>
      <c r="F386" s="736"/>
      <c r="G386" s="736"/>
      <c r="H386" s="335"/>
      <c r="I386" s="75"/>
      <c r="J386" s="75"/>
      <c r="K386" s="142"/>
      <c r="L386" s="143"/>
    </row>
    <row r="387" spans="2:12" x14ac:dyDescent="0.25">
      <c r="B387" s="351"/>
      <c r="C387" s="751" t="s">
        <v>1239</v>
      </c>
      <c r="D387" s="751"/>
      <c r="E387" s="751"/>
      <c r="F387" s="751"/>
      <c r="G387" s="751"/>
      <c r="H387" s="98"/>
      <c r="I387" s="75"/>
      <c r="J387" s="75"/>
      <c r="K387" s="142"/>
      <c r="L387" s="143"/>
    </row>
    <row r="388" spans="2:12" x14ac:dyDescent="0.25">
      <c r="B388" s="351"/>
      <c r="C388" s="98"/>
      <c r="D388" s="98"/>
      <c r="E388" s="98"/>
      <c r="F388" s="98"/>
      <c r="G388" s="98"/>
      <c r="H388" s="98"/>
      <c r="I388" s="75"/>
      <c r="J388" s="75"/>
      <c r="K388" s="142"/>
      <c r="L388" s="143"/>
    </row>
    <row r="389" spans="2:12" ht="48" thickBot="1" x14ac:dyDescent="0.3">
      <c r="B389" s="351" t="s">
        <v>1512</v>
      </c>
      <c r="C389" s="140" t="s">
        <v>706</v>
      </c>
      <c r="D389" s="68"/>
      <c r="E389" s="345" t="s">
        <v>707</v>
      </c>
      <c r="F389" s="100"/>
      <c r="G389" s="345" t="s">
        <v>744</v>
      </c>
      <c r="H389" s="64"/>
      <c r="I389" s="75"/>
      <c r="J389" s="75"/>
      <c r="K389" s="142"/>
      <c r="L389" s="143"/>
    </row>
    <row r="390" spans="2:12" ht="16.5" thickBot="1" x14ac:dyDescent="0.3">
      <c r="B390" s="109"/>
      <c r="C390" s="42"/>
      <c r="D390" s="68"/>
      <c r="E390" s="42"/>
      <c r="F390" s="100"/>
      <c r="G390" s="365">
        <f>C390+E390</f>
        <v>0</v>
      </c>
      <c r="H390" s="68"/>
      <c r="I390" s="75"/>
      <c r="J390" s="75"/>
      <c r="K390" s="142"/>
      <c r="L390" s="143"/>
    </row>
    <row r="391" spans="2:12" ht="34.5" customHeight="1" thickBot="1" x14ac:dyDescent="0.3">
      <c r="B391" s="351" t="s">
        <v>1513</v>
      </c>
      <c r="C391" s="133" t="s">
        <v>497</v>
      </c>
      <c r="D391" s="144"/>
      <c r="E391" s="133" t="s">
        <v>543</v>
      </c>
      <c r="F391" s="335"/>
      <c r="G391" s="64" t="s">
        <v>498</v>
      </c>
      <c r="H391" s="68"/>
      <c r="I391" s="75"/>
      <c r="J391" s="75"/>
      <c r="K391" s="142"/>
      <c r="L391" s="143"/>
    </row>
    <row r="392" spans="2:12" ht="16.5" thickBot="1" x14ac:dyDescent="0.3">
      <c r="B392" s="351"/>
      <c r="C392" s="45"/>
      <c r="D392" s="131"/>
      <c r="E392" s="45"/>
      <c r="F392" s="100"/>
      <c r="G392" s="132">
        <f>C392+E392</f>
        <v>0</v>
      </c>
      <c r="H392" s="68"/>
      <c r="I392" s="75"/>
      <c r="J392" s="75"/>
      <c r="K392" s="142"/>
      <c r="L392" s="143"/>
    </row>
    <row r="393" spans="2:12" x14ac:dyDescent="0.25">
      <c r="B393" s="351"/>
      <c r="C393" s="749" t="s">
        <v>101</v>
      </c>
      <c r="D393" s="749"/>
      <c r="E393" s="749"/>
      <c r="F393" s="749"/>
      <c r="G393" s="749"/>
      <c r="H393" s="98"/>
      <c r="I393" s="75"/>
      <c r="J393" s="75"/>
      <c r="K393" s="142"/>
      <c r="L393" s="143"/>
    </row>
    <row r="394" spans="2:12" ht="16.5" thickBot="1" x14ac:dyDescent="0.3">
      <c r="B394" s="351" t="s">
        <v>1514</v>
      </c>
      <c r="C394" s="345" t="s">
        <v>69</v>
      </c>
      <c r="D394" s="68"/>
      <c r="E394" s="335"/>
      <c r="F394" s="335"/>
      <c r="G394" s="68"/>
      <c r="H394" s="68"/>
      <c r="I394" s="75"/>
      <c r="J394" s="75"/>
      <c r="K394" s="142"/>
      <c r="L394" s="143"/>
    </row>
    <row r="395" spans="2:12" ht="16.5" thickBot="1" x14ac:dyDescent="0.3">
      <c r="B395" s="351"/>
      <c r="C395" s="45"/>
      <c r="D395" s="68"/>
      <c r="E395" s="335"/>
      <c r="F395" s="335"/>
      <c r="G395" s="68"/>
      <c r="H395" s="68"/>
      <c r="I395" s="75"/>
      <c r="J395" s="75"/>
      <c r="K395" s="142"/>
      <c r="L395" s="143"/>
    </row>
    <row r="396" spans="2:12" x14ac:dyDescent="0.25">
      <c r="B396" s="351"/>
      <c r="C396" s="749" t="s">
        <v>99</v>
      </c>
      <c r="D396" s="749"/>
      <c r="E396" s="749"/>
      <c r="F396" s="749"/>
      <c r="G396" s="749"/>
      <c r="H396" s="98"/>
      <c r="I396" s="75"/>
      <c r="J396" s="75"/>
      <c r="K396" s="142"/>
      <c r="L396" s="143"/>
    </row>
    <row r="397" spans="2:12" ht="16.5" thickBot="1" x14ac:dyDescent="0.3">
      <c r="B397" s="351" t="s">
        <v>1515</v>
      </c>
      <c r="C397" s="345" t="s">
        <v>70</v>
      </c>
      <c r="D397" s="68"/>
      <c r="E397" s="335"/>
      <c r="F397" s="335"/>
      <c r="G397" s="68"/>
      <c r="H397" s="68"/>
      <c r="I397" s="75"/>
      <c r="J397" s="75"/>
      <c r="K397" s="142"/>
      <c r="L397" s="143"/>
    </row>
    <row r="398" spans="2:12" ht="16.5" thickBot="1" x14ac:dyDescent="0.3">
      <c r="B398" s="109"/>
      <c r="C398" s="45"/>
      <c r="D398" s="68"/>
      <c r="E398" s="68"/>
      <c r="F398" s="335"/>
      <c r="G398" s="68"/>
      <c r="H398" s="68"/>
      <c r="I398" s="75"/>
      <c r="J398" s="75"/>
      <c r="K398" s="142"/>
      <c r="L398" s="143"/>
    </row>
    <row r="399" spans="2:12" x14ac:dyDescent="0.25">
      <c r="B399" s="109"/>
      <c r="C399" s="749" t="s">
        <v>100</v>
      </c>
      <c r="D399" s="749"/>
      <c r="E399" s="749"/>
      <c r="F399" s="749"/>
      <c r="G399" s="749"/>
      <c r="H399" s="98"/>
      <c r="I399" s="75"/>
      <c r="J399" s="75"/>
      <c r="K399" s="142"/>
      <c r="L399" s="143"/>
    </row>
    <row r="400" spans="2:12" x14ac:dyDescent="0.25">
      <c r="B400" s="351"/>
      <c r="C400" s="64"/>
      <c r="D400" s="64"/>
      <c r="E400" s="64"/>
      <c r="F400" s="64"/>
      <c r="G400" s="61"/>
      <c r="H400" s="61"/>
      <c r="I400" s="75"/>
      <c r="J400" s="75"/>
      <c r="K400" s="142"/>
      <c r="L400" s="143"/>
    </row>
    <row r="401" spans="2:12" ht="33.75" customHeight="1" thickBot="1" x14ac:dyDescent="0.3">
      <c r="B401" s="351" t="s">
        <v>678</v>
      </c>
      <c r="C401" s="753" t="s">
        <v>1247</v>
      </c>
      <c r="D401" s="753"/>
      <c r="E401" s="753"/>
      <c r="F401" s="753"/>
      <c r="G401" s="753"/>
      <c r="H401" s="335"/>
      <c r="I401" s="75"/>
      <c r="J401" s="75"/>
      <c r="K401" s="142"/>
      <c r="L401" s="143"/>
    </row>
    <row r="402" spans="2:12" ht="16.5" thickBot="1" x14ac:dyDescent="0.3">
      <c r="B402" s="109"/>
      <c r="C402" s="42"/>
      <c r="D402" s="68"/>
      <c r="E402" s="64"/>
      <c r="F402" s="64"/>
      <c r="G402" s="61"/>
      <c r="H402" s="61"/>
      <c r="I402" s="75"/>
      <c r="J402" s="75"/>
      <c r="K402" s="142"/>
      <c r="L402" s="143"/>
    </row>
    <row r="403" spans="2:12" x14ac:dyDescent="0.25">
      <c r="B403" s="145"/>
      <c r="C403" s="155"/>
      <c r="D403" s="155"/>
      <c r="E403" s="155"/>
      <c r="F403" s="155"/>
      <c r="G403" s="156"/>
      <c r="H403" s="156"/>
      <c r="I403" s="136"/>
      <c r="J403" s="136"/>
      <c r="K403" s="149"/>
      <c r="L403" s="150"/>
    </row>
    <row r="404" spans="2:12" x14ac:dyDescent="0.25">
      <c r="B404" s="157"/>
      <c r="C404" s="96"/>
      <c r="D404" s="96"/>
      <c r="G404" s="61"/>
      <c r="H404" s="61"/>
      <c r="I404" s="75"/>
      <c r="J404" s="75"/>
      <c r="K404" s="142"/>
      <c r="L404" s="142"/>
    </row>
    <row r="405" spans="2:12" x14ac:dyDescent="0.25">
      <c r="B405" s="757">
        <v>10</v>
      </c>
      <c r="C405" s="759" t="s">
        <v>447</v>
      </c>
      <c r="D405" s="759"/>
      <c r="E405" s="759"/>
      <c r="F405" s="759"/>
      <c r="G405" s="759"/>
      <c r="H405" s="339"/>
      <c r="I405" s="124"/>
      <c r="J405" s="124"/>
      <c r="K405" s="151"/>
      <c r="L405" s="152"/>
    </row>
    <row r="406" spans="2:12" x14ac:dyDescent="0.25">
      <c r="B406" s="758"/>
      <c r="C406" s="736"/>
      <c r="D406" s="736"/>
      <c r="E406" s="736"/>
      <c r="F406" s="736"/>
      <c r="G406" s="736"/>
      <c r="H406" s="335"/>
      <c r="I406" s="75"/>
      <c r="J406" s="75"/>
      <c r="K406" s="142"/>
      <c r="L406" s="143"/>
    </row>
    <row r="407" spans="2:12" ht="16.5" thickBot="1" x14ac:dyDescent="0.3">
      <c r="B407" s="351" t="s">
        <v>727</v>
      </c>
      <c r="C407" s="736" t="s">
        <v>724</v>
      </c>
      <c r="D407" s="736"/>
      <c r="E407" s="736"/>
      <c r="F407" s="736"/>
      <c r="G407" s="736"/>
      <c r="H407" s="335"/>
      <c r="I407" s="75"/>
      <c r="J407" s="75"/>
      <c r="K407" s="142"/>
      <c r="L407" s="143"/>
    </row>
    <row r="408" spans="2:12" ht="16.5" thickBot="1" x14ac:dyDescent="0.3">
      <c r="B408" s="109"/>
      <c r="C408" s="42"/>
      <c r="D408" s="68"/>
      <c r="E408" s="68"/>
      <c r="F408" s="335"/>
      <c r="G408" s="61"/>
      <c r="H408" s="61"/>
      <c r="I408" s="75"/>
      <c r="J408" s="75"/>
      <c r="K408" s="142"/>
      <c r="L408" s="143"/>
    </row>
    <row r="409" spans="2:12" x14ac:dyDescent="0.25">
      <c r="B409" s="109"/>
      <c r="C409" s="335"/>
      <c r="D409" s="335"/>
      <c r="E409" s="335"/>
      <c r="F409" s="335"/>
      <c r="G409" s="61"/>
      <c r="H409" s="61"/>
      <c r="I409" s="75"/>
      <c r="J409" s="75"/>
      <c r="K409" s="142"/>
      <c r="L409" s="143"/>
    </row>
    <row r="410" spans="2:12" ht="16.5" thickBot="1" x14ac:dyDescent="0.3">
      <c r="B410" s="351" t="s">
        <v>728</v>
      </c>
      <c r="C410" s="335" t="s">
        <v>450</v>
      </c>
      <c r="D410" s="335"/>
      <c r="E410" s="335"/>
      <c r="F410" s="335"/>
      <c r="G410" s="61"/>
      <c r="H410" s="61"/>
      <c r="I410" s="75"/>
      <c r="J410" s="75"/>
      <c r="K410" s="142"/>
      <c r="L410" s="143"/>
    </row>
    <row r="411" spans="2:12" ht="16.5" thickBot="1" x14ac:dyDescent="0.3">
      <c r="B411" s="109"/>
      <c r="C411" s="42"/>
      <c r="D411" s="68"/>
      <c r="E411" s="335"/>
      <c r="F411" s="335"/>
      <c r="G411" s="61"/>
      <c r="H411" s="61"/>
      <c r="I411" s="75"/>
      <c r="J411" s="75"/>
      <c r="K411" s="142"/>
      <c r="L411" s="143"/>
    </row>
    <row r="412" spans="2:12" x14ac:dyDescent="0.25">
      <c r="B412" s="351"/>
      <c r="C412" s="749" t="s">
        <v>451</v>
      </c>
      <c r="D412" s="749"/>
      <c r="E412" s="749"/>
      <c r="F412" s="749"/>
      <c r="G412" s="749"/>
      <c r="H412" s="98"/>
      <c r="I412" s="75"/>
      <c r="J412" s="75"/>
      <c r="K412" s="142"/>
      <c r="L412" s="143"/>
    </row>
    <row r="413" spans="2:12" x14ac:dyDescent="0.25">
      <c r="B413" s="145"/>
      <c r="C413" s="155"/>
      <c r="D413" s="155"/>
      <c r="E413" s="155"/>
      <c r="F413" s="155"/>
      <c r="G413" s="156"/>
      <c r="H413" s="156"/>
      <c r="I413" s="136"/>
      <c r="J413" s="136"/>
      <c r="K413" s="149"/>
      <c r="L413" s="150"/>
    </row>
    <row r="414" spans="2:12" x14ac:dyDescent="0.25">
      <c r="B414" s="158"/>
      <c r="C414" s="96"/>
      <c r="D414" s="96"/>
      <c r="G414" s="61"/>
      <c r="H414" s="61"/>
      <c r="I414" s="75"/>
      <c r="J414" s="75"/>
      <c r="K414" s="142"/>
      <c r="L414" s="142"/>
    </row>
    <row r="415" spans="2:12" x14ac:dyDescent="0.25">
      <c r="B415" s="530">
        <v>11</v>
      </c>
      <c r="C415" s="531" t="s">
        <v>1068</v>
      </c>
      <c r="D415" s="532"/>
      <c r="E415" s="532"/>
      <c r="F415" s="532"/>
      <c r="G415" s="533"/>
      <c r="H415" s="533"/>
      <c r="I415" s="534"/>
      <c r="J415" s="124"/>
      <c r="K415" s="151"/>
      <c r="L415" s="152"/>
    </row>
    <row r="416" spans="2:12" x14ac:dyDescent="0.25">
      <c r="B416" s="535"/>
      <c r="C416" s="536" t="s">
        <v>1027</v>
      </c>
      <c r="D416" s="536"/>
      <c r="E416" s="536"/>
      <c r="F416" s="536"/>
      <c r="G416" s="537"/>
      <c r="H416" s="537"/>
      <c r="I416" s="538"/>
      <c r="J416" s="75"/>
      <c r="K416" s="142"/>
      <c r="L416" s="143"/>
    </row>
    <row r="417" spans="2:16" ht="16.5" thickBot="1" x14ac:dyDescent="0.3">
      <c r="B417" s="535"/>
      <c r="C417" s="536"/>
      <c r="D417" s="536"/>
      <c r="E417" s="536"/>
      <c r="F417" s="536"/>
      <c r="G417" s="537"/>
      <c r="H417" s="537"/>
      <c r="I417" s="538"/>
      <c r="J417" s="75"/>
      <c r="K417" s="142"/>
      <c r="L417" s="143"/>
    </row>
    <row r="418" spans="2:16" ht="35.1" customHeight="1" thickBot="1" x14ac:dyDescent="0.3">
      <c r="B418" s="539" t="s">
        <v>1249</v>
      </c>
      <c r="C418" s="764" t="s">
        <v>1206</v>
      </c>
      <c r="D418" s="764"/>
      <c r="E418" s="764"/>
      <c r="F418" s="764"/>
      <c r="G418" s="764"/>
      <c r="H418" s="764"/>
      <c r="I418" s="764"/>
      <c r="J418" s="75"/>
      <c r="K418" s="42"/>
      <c r="L418" s="143"/>
    </row>
    <row r="419" spans="2:16" ht="16.5" thickBot="1" x14ac:dyDescent="0.3">
      <c r="B419" s="535"/>
      <c r="C419" s="536"/>
      <c r="D419" s="536"/>
      <c r="E419" s="536"/>
      <c r="F419" s="536"/>
      <c r="G419" s="540"/>
      <c r="H419" s="537"/>
      <c r="I419" s="538"/>
      <c r="J419" s="75"/>
      <c r="K419" s="142"/>
      <c r="L419" s="143"/>
    </row>
    <row r="420" spans="2:16" ht="45" customHeight="1" thickBot="1" x14ac:dyDescent="0.3">
      <c r="B420" s="539" t="s">
        <v>1250</v>
      </c>
      <c r="C420" s="764" t="s">
        <v>1197</v>
      </c>
      <c r="D420" s="764"/>
      <c r="E420" s="764"/>
      <c r="F420" s="764"/>
      <c r="G420" s="764"/>
      <c r="H420" s="764"/>
      <c r="I420" s="764"/>
      <c r="J420" s="75"/>
      <c r="K420" s="42"/>
      <c r="L420" s="143"/>
      <c r="P420" s="590" t="b">
        <f>IF(AND(K420=0,K422&gt;0),FALSE,TRUE)</f>
        <v>1</v>
      </c>
    </row>
    <row r="421" spans="2:16" ht="16.5" thickBot="1" x14ac:dyDescent="0.3">
      <c r="B421" s="535"/>
      <c r="C421" s="536"/>
      <c r="D421" s="536"/>
      <c r="E421" s="536"/>
      <c r="F421" s="536"/>
      <c r="G421" s="540"/>
      <c r="H421" s="537"/>
      <c r="I421" s="538"/>
      <c r="J421" s="75"/>
      <c r="K421" s="142"/>
      <c r="L421" s="143"/>
    </row>
    <row r="422" spans="2:16" ht="35.1" customHeight="1" thickBot="1" x14ac:dyDescent="0.3">
      <c r="B422" s="539"/>
      <c r="C422" s="736" t="s">
        <v>1518</v>
      </c>
      <c r="D422" s="736"/>
      <c r="E422" s="736"/>
      <c r="F422" s="736"/>
      <c r="G422" s="736"/>
      <c r="H422" s="736"/>
      <c r="I422" s="736"/>
      <c r="J422" s="75"/>
      <c r="K422" s="42"/>
      <c r="L422" s="143"/>
    </row>
    <row r="423" spans="2:16" ht="16.5" thickBot="1" x14ac:dyDescent="0.3">
      <c r="B423" s="535"/>
      <c r="C423" s="765"/>
      <c r="D423" s="765"/>
      <c r="E423" s="765"/>
      <c r="F423" s="765"/>
      <c r="G423" s="765"/>
      <c r="H423" s="765"/>
      <c r="I423" s="765"/>
      <c r="J423" s="75"/>
      <c r="K423" s="142"/>
      <c r="L423" s="143"/>
    </row>
    <row r="424" spans="2:16" ht="45" customHeight="1" thickBot="1" x14ac:dyDescent="0.3">
      <c r="B424" s="539" t="s">
        <v>1516</v>
      </c>
      <c r="C424" s="736" t="s">
        <v>1198</v>
      </c>
      <c r="D424" s="736"/>
      <c r="E424" s="736"/>
      <c r="F424" s="736"/>
      <c r="G424" s="736"/>
      <c r="H424" s="736"/>
      <c r="I424" s="736"/>
      <c r="J424" s="75"/>
      <c r="K424" s="42"/>
      <c r="L424" s="143"/>
      <c r="P424" s="590" t="b">
        <f>IF(AND(K424=0,K426&gt;0),FALSE,TRUE)</f>
        <v>1</v>
      </c>
    </row>
    <row r="425" spans="2:16" ht="16.5" thickBot="1" x14ac:dyDescent="0.3">
      <c r="B425" s="541"/>
      <c r="C425" s="536"/>
      <c r="D425" s="536"/>
      <c r="E425" s="536"/>
      <c r="F425" s="536"/>
      <c r="G425" s="537"/>
      <c r="H425" s="537"/>
      <c r="I425" s="538"/>
      <c r="J425" s="75"/>
      <c r="K425" s="142"/>
      <c r="L425" s="143"/>
    </row>
    <row r="426" spans="2:16" ht="35.1" customHeight="1" thickBot="1" x14ac:dyDescent="0.3">
      <c r="B426" s="539"/>
      <c r="C426" s="736" t="s">
        <v>1519</v>
      </c>
      <c r="D426" s="736"/>
      <c r="E426" s="736"/>
      <c r="F426" s="736"/>
      <c r="G426" s="736"/>
      <c r="H426" s="736"/>
      <c r="I426" s="736"/>
      <c r="J426" s="75"/>
      <c r="K426" s="42"/>
      <c r="L426" s="143"/>
    </row>
    <row r="427" spans="2:16" ht="16.5" thickBot="1" x14ac:dyDescent="0.3">
      <c r="B427" s="535"/>
      <c r="C427" s="536"/>
      <c r="D427" s="536"/>
      <c r="E427" s="536"/>
      <c r="F427" s="536"/>
      <c r="G427" s="537"/>
      <c r="H427" s="537"/>
      <c r="I427" s="538"/>
      <c r="J427" s="75"/>
      <c r="K427" s="142"/>
      <c r="L427" s="143"/>
    </row>
    <row r="428" spans="2:16" ht="45" customHeight="1" thickBot="1" x14ac:dyDescent="0.3">
      <c r="B428" s="539" t="s">
        <v>1517</v>
      </c>
      <c r="C428" s="736" t="s">
        <v>1207</v>
      </c>
      <c r="D428" s="736"/>
      <c r="E428" s="736"/>
      <c r="F428" s="736"/>
      <c r="G428" s="736"/>
      <c r="H428" s="736"/>
      <c r="I428" s="736"/>
      <c r="J428" s="75"/>
      <c r="K428" s="42"/>
      <c r="L428" s="143"/>
    </row>
    <row r="429" spans="2:16" x14ac:dyDescent="0.25">
      <c r="B429" s="489"/>
      <c r="C429" s="155"/>
      <c r="D429" s="155"/>
      <c r="E429" s="155"/>
      <c r="F429" s="155"/>
      <c r="G429" s="156"/>
      <c r="H429" s="156"/>
      <c r="I429" s="136"/>
      <c r="J429" s="136"/>
      <c r="K429" s="149"/>
      <c r="L429" s="150"/>
    </row>
    <row r="430" spans="2:16" x14ac:dyDescent="0.25">
      <c r="B430" s="158"/>
      <c r="C430" s="96"/>
      <c r="D430" s="96"/>
      <c r="G430" s="61"/>
      <c r="H430" s="61"/>
      <c r="I430" s="75"/>
      <c r="J430" s="75"/>
      <c r="K430" s="142"/>
      <c r="L430" s="142"/>
    </row>
    <row r="431" spans="2:16" x14ac:dyDescent="0.25">
      <c r="B431" s="158"/>
      <c r="C431" s="96"/>
      <c r="D431" s="96"/>
      <c r="E431" s="755" t="s">
        <v>566</v>
      </c>
      <c r="F431" s="755"/>
      <c r="G431" s="755"/>
      <c r="H431" s="61"/>
      <c r="I431" s="75"/>
      <c r="J431" s="75"/>
      <c r="K431" s="142"/>
      <c r="L431" s="142"/>
    </row>
    <row r="432" spans="2:16" ht="15.95" customHeight="1" x14ac:dyDescent="0.25">
      <c r="B432" s="142"/>
      <c r="C432" s="142"/>
      <c r="D432" s="142"/>
      <c r="E432" s="756" t="b">
        <f>IF(OR(ISBLANK(I17),ISBLANK(E12),ISBLANK(C411),ISBLANK(C408),ISBLANK(C402),ISBLANK(C398),ISBLANK(C395),ISBLANK(C392),ISBLANK(E392),ISBLANK(G392),ISBLANK(C390),ISBLANK(G12),ISBLANK(I12),ISBLANK(E33),ISBLANK(E14),ISBLANK(G14),ISBLANK(I14),ISBLANK(I27),ISBLANK(G16),ISBLANK(I16),ISBLANK(I26), ISBLANK(E22),ISBLANK(I22),ISBLANK(E24),ISBLANK(E31),ISBLANK(G31),ISBLANK(I31),ISBLANK(G33),ISBLANK(E36),ISBLANK(G36),ISBLANK(E39),ISBLANK(G39),ISBLANK(E41),ISBLANK(G41),ISBLANK(E43),ISBLANK(G43),ISBLANK(C63),ISBLANK(C66),ISBLANK(E66),ISBLANK(G66),ISBLANK(C69),ISBLANK(C72),ISBLANK(C79),ISBLANK(C81),ISBLANK(E81),ISBLANK(G81),ISBLANK(C84),ISBLANK(C87),ISBLANK(C94),ISBLANK(C96),ISBLANK(E96),ISBLANK(G96),ISBLANK(C99),ISBLANK(C102),ISBLANK(C114),ISBLANK(C116),ISBLANK(E116),ISBLANK(G116),ISBLANK(C119),ISBLANK(C122),ISBLANK(C129),ISBLANK(C131),ISBLANK(E131),ISBLANK(G131),ISBLANK(C134),ISBLANK(C137),ISBLANK(C164),ISBLANK(C166),ISBLANK(E166),ISBLANK(G166),ISBLANK(C169),ISBLANK(C172),ISBLANK(C179),ISBLANK(C181),ISBLANK(E181),ISBLANK(G181),ISBLANK(C184),ISBLANK(C187),ISBLANK(C226),ISBLANK(C228),ISBLANK(E228),ISBLANK(G228),ISBLANK(C231),ISBLANK(C234),ISBLANK(C240),ISBLANK(C242),ISBLANK(E242),ISBLANK(G242),ISBLANK(C245),ISBLANK(C248),ISBLANK(C255),ISBLANK(C257),ISBLANK(E257),ISBLANK(G257),ISBLANK(C260),ISBLANK(C263),ISBLANK(C270),ISBLANK(C272),ISBLANK(E272),ISBLANK(G272),ISBLANK(C275),ISBLANK(C278),ISBLANK(C284),ISBLANK(C286),ISBLANK(E286),ISBLANK(G286),ISBLANK(C289),ISBLANK(C292),ISBLANK(C299),ISBLANK(C301),ISBLANK(E301),ISBLANK(G301),ISBLANK(C304),ISBLANK(C307),ISBLANK(C328),ISBLANK(C330),ISBLANK(E330),ISBLANK(G330),ISBLANK(C333),ISBLANK(C336),ISBLANK(E18),ISBLANK(G18),ISBLANK(I18),ISBLANK(G26), ISBLANK(I24), ISBLANK(E63), ISBLANK(G63), ISBLANK(E79), ISBLANK(G79), ISBLANK(E94), ISBLANK(G94), ISBLANK(E114), ISBLANK(G114), ISBLANK(E129), ISBLANK(G129), ISBLANK(E164), ISBLANK(G164), ISBLANK(E179), ISBLANK(G179), ISBLANK(C194), ISBLANK(E194), ISBLANK(C196), ISBLANK(E196), ISBLANK(C199), ISBLANK(C202), ISBLANK(C209), ISBLANK(E209), ISBLANK(C211), ISBLANK(E211), ISBLANK(C214), ISBLANK(C217), ISBLANK(E226), ISBLANK(E240), ISBLANK(E255), ISBLANK(E270), ISBLANK(E284), ISBLANK(E299), ISBLANK(E328),ISBLANK(E390), ISBLANK(C314), ISBLANK(E314), ISBLANK(C316), ISBLANK(E316), ISBLANK(C319), ISBLANK(C322),ISBLANK(C378), ISBLANK(C375), ISBLANK(E196), ISBLANK(C199), ISBLANK(C202), ISBLANK(C209), ISBLANK(E209), ISBLANK(C211), ISBLANK(E211), ISBLANK(C214), ISBLANK(C217), ISBLANK(E226), ISBLANK(E240), ISBLANK(E255), ISBLANK(E270), ISBLANK(E284), ISBLANK(E372), ISBLANK(C372), ISBLANK(C370), ISBLANK(E370), ISBLANK(C364), ISBLANK(C361), ISBLANK(C358), ISBLANK(E358), ISBLANK(C356), ISBLANK(E356), ISBLANK(E44), ISBLANK(G44), ISBLANK(G27), ISBLANK(G17), ISBLANK(G24),ISBLANK(K418),ISBLANK(K420),ISBLANK(K422),ISBLANK(K424),ISBLANK(K426),ISBLANK(K428),P420=FALSE,P424=FALSE),FALSE,TRUE)</f>
        <v>0</v>
      </c>
      <c r="F432" s="756"/>
      <c r="G432" s="756"/>
      <c r="H432" s="142"/>
      <c r="I432" s="142"/>
      <c r="J432" s="142"/>
      <c r="K432" s="142"/>
      <c r="L432" s="142"/>
    </row>
    <row r="433" spans="2:12" x14ac:dyDescent="0.25">
      <c r="B433" s="142"/>
      <c r="C433" s="142"/>
      <c r="D433" s="142"/>
      <c r="E433" s="142"/>
      <c r="F433" s="142"/>
      <c r="G433" s="142"/>
      <c r="H433" s="142"/>
      <c r="I433" s="142"/>
      <c r="J433" s="142"/>
      <c r="K433" s="142"/>
      <c r="L433" s="142"/>
    </row>
    <row r="434" spans="2:12" x14ac:dyDescent="0.25">
      <c r="B434" s="159"/>
      <c r="C434" s="159"/>
      <c r="D434" s="159"/>
      <c r="E434" s="159"/>
      <c r="F434" s="159"/>
      <c r="G434" s="159"/>
      <c r="H434" s="159"/>
      <c r="I434" s="159"/>
      <c r="J434" s="159"/>
      <c r="K434" s="159"/>
      <c r="L434" s="159"/>
    </row>
    <row r="435" spans="2:12" x14ac:dyDescent="0.25">
      <c r="B435" s="159"/>
      <c r="C435" s="159"/>
      <c r="D435" s="159"/>
      <c r="E435" s="159"/>
      <c r="F435" s="159"/>
      <c r="G435" s="159"/>
      <c r="H435" s="159"/>
      <c r="I435" s="159"/>
      <c r="J435" s="159"/>
      <c r="K435" s="159"/>
      <c r="L435" s="159"/>
    </row>
    <row r="436" spans="2:12" x14ac:dyDescent="0.25">
      <c r="B436" s="159"/>
      <c r="C436" s="159"/>
      <c r="D436" s="159"/>
      <c r="E436" s="159"/>
      <c r="F436" s="159"/>
      <c r="G436" s="159"/>
      <c r="H436" s="159"/>
      <c r="I436" s="159"/>
      <c r="J436" s="159"/>
      <c r="K436" s="159"/>
      <c r="L436" s="159"/>
    </row>
    <row r="437" spans="2:12" x14ac:dyDescent="0.25">
      <c r="B437" s="159"/>
      <c r="C437" s="159"/>
      <c r="D437" s="159"/>
      <c r="E437" s="159"/>
      <c r="F437" s="159"/>
      <c r="G437" s="159"/>
      <c r="H437" s="159"/>
      <c r="I437" s="159"/>
      <c r="J437" s="159"/>
      <c r="K437" s="159"/>
      <c r="L437" s="159"/>
    </row>
    <row r="438" spans="2:12" x14ac:dyDescent="0.25">
      <c r="B438" s="159"/>
      <c r="C438" s="159"/>
      <c r="D438" s="159"/>
      <c r="E438" s="159"/>
      <c r="F438" s="159"/>
      <c r="G438" s="159"/>
      <c r="H438" s="159"/>
      <c r="I438" s="159"/>
      <c r="J438" s="159"/>
      <c r="K438" s="159"/>
      <c r="L438" s="159"/>
    </row>
    <row r="439" spans="2:12" x14ac:dyDescent="0.25">
      <c r="B439" s="159"/>
      <c r="C439" s="159"/>
      <c r="D439" s="159"/>
      <c r="E439" s="159"/>
      <c r="F439" s="159"/>
      <c r="G439" s="159"/>
      <c r="H439" s="159"/>
      <c r="I439" s="159"/>
      <c r="J439" s="159"/>
      <c r="K439" s="159"/>
      <c r="L439" s="159"/>
    </row>
    <row r="440" spans="2:12" x14ac:dyDescent="0.25">
      <c r="B440" s="159"/>
      <c r="C440" s="159"/>
      <c r="D440" s="159"/>
      <c r="E440" s="159"/>
      <c r="F440" s="159"/>
      <c r="G440" s="159"/>
      <c r="H440" s="159"/>
      <c r="I440" s="159"/>
      <c r="J440" s="159"/>
      <c r="K440" s="159"/>
      <c r="L440" s="159"/>
    </row>
    <row r="441" spans="2:12" x14ac:dyDescent="0.25">
      <c r="B441" s="159"/>
      <c r="C441" s="159"/>
      <c r="D441" s="159"/>
      <c r="E441" s="159"/>
      <c r="F441" s="159"/>
      <c r="G441" s="159"/>
      <c r="H441" s="159"/>
      <c r="I441" s="159"/>
      <c r="J441" s="159"/>
      <c r="K441" s="159"/>
      <c r="L441" s="159"/>
    </row>
    <row r="442" spans="2:12" x14ac:dyDescent="0.25">
      <c r="B442" s="159"/>
      <c r="C442" s="159"/>
      <c r="D442" s="159"/>
      <c r="E442" s="159"/>
      <c r="F442" s="159"/>
      <c r="G442" s="159"/>
      <c r="H442" s="159"/>
      <c r="I442" s="159"/>
      <c r="J442" s="159"/>
      <c r="K442" s="159"/>
      <c r="L442" s="159"/>
    </row>
    <row r="443" spans="2:12" x14ac:dyDescent="0.25">
      <c r="B443" s="159"/>
      <c r="C443" s="159"/>
      <c r="D443" s="159"/>
      <c r="E443" s="159"/>
      <c r="F443" s="159"/>
      <c r="G443" s="159"/>
      <c r="H443" s="159"/>
      <c r="I443" s="159"/>
      <c r="J443" s="159"/>
      <c r="K443" s="159"/>
      <c r="L443" s="159"/>
    </row>
    <row r="444" spans="2:12" x14ac:dyDescent="0.25">
      <c r="B444" s="159"/>
      <c r="C444" s="159"/>
      <c r="D444" s="159"/>
      <c r="E444" s="159"/>
      <c r="F444" s="159"/>
      <c r="G444" s="159"/>
      <c r="H444" s="159"/>
      <c r="I444" s="159"/>
      <c r="J444" s="159"/>
      <c r="K444" s="159"/>
      <c r="L444" s="159"/>
    </row>
    <row r="445" spans="2:12" x14ac:dyDescent="0.25">
      <c r="B445" s="159"/>
      <c r="C445" s="159"/>
      <c r="D445" s="159"/>
      <c r="E445" s="159"/>
      <c r="F445" s="159"/>
      <c r="G445" s="159"/>
      <c r="H445" s="159"/>
      <c r="I445" s="159"/>
      <c r="J445" s="159"/>
      <c r="K445" s="159"/>
      <c r="L445" s="159"/>
    </row>
    <row r="446" spans="2:12" x14ac:dyDescent="0.25">
      <c r="B446" s="159"/>
      <c r="C446" s="159"/>
      <c r="D446" s="159"/>
      <c r="E446" s="159"/>
      <c r="F446" s="159"/>
      <c r="G446" s="159"/>
      <c r="H446" s="159"/>
      <c r="I446" s="159"/>
      <c r="J446" s="159"/>
      <c r="K446" s="159"/>
      <c r="L446" s="159"/>
    </row>
    <row r="447" spans="2:12" x14ac:dyDescent="0.25">
      <c r="B447" s="159"/>
      <c r="C447" s="159"/>
      <c r="D447" s="159"/>
      <c r="E447" s="159"/>
      <c r="F447" s="159"/>
      <c r="G447" s="159"/>
      <c r="H447" s="159"/>
      <c r="I447" s="159"/>
      <c r="J447" s="159"/>
      <c r="K447" s="159"/>
      <c r="L447" s="159"/>
    </row>
    <row r="448" spans="2:12" x14ac:dyDescent="0.25">
      <c r="B448" s="159"/>
      <c r="C448" s="159"/>
      <c r="D448" s="159"/>
      <c r="E448" s="159"/>
      <c r="F448" s="159"/>
      <c r="G448" s="159"/>
      <c r="H448" s="159"/>
      <c r="I448" s="159"/>
      <c r="J448" s="159"/>
      <c r="K448" s="159"/>
      <c r="L448" s="159"/>
    </row>
    <row r="449" spans="2:12" x14ac:dyDescent="0.25">
      <c r="B449" s="159"/>
      <c r="C449" s="159"/>
      <c r="D449" s="159"/>
      <c r="E449" s="159"/>
      <c r="F449" s="159"/>
      <c r="G449" s="159"/>
      <c r="H449" s="159"/>
      <c r="I449" s="159"/>
      <c r="J449" s="159"/>
      <c r="K449" s="159"/>
      <c r="L449" s="159"/>
    </row>
    <row r="450" spans="2:12" x14ac:dyDescent="0.25">
      <c r="B450" s="159"/>
      <c r="C450" s="159"/>
      <c r="D450" s="159"/>
      <c r="E450" s="159"/>
      <c r="F450" s="159"/>
      <c r="G450" s="159"/>
      <c r="H450" s="159"/>
      <c r="I450" s="159"/>
      <c r="J450" s="159"/>
      <c r="K450" s="159"/>
      <c r="L450" s="159"/>
    </row>
    <row r="451" spans="2:12" x14ac:dyDescent="0.25">
      <c r="B451" s="159"/>
      <c r="C451" s="159"/>
      <c r="D451" s="159"/>
      <c r="E451" s="159"/>
      <c r="F451" s="159"/>
      <c r="G451" s="159"/>
      <c r="H451" s="159"/>
      <c r="I451" s="159"/>
      <c r="J451" s="159"/>
      <c r="K451" s="159"/>
      <c r="L451" s="159"/>
    </row>
    <row r="452" spans="2:12" x14ac:dyDescent="0.25">
      <c r="B452" s="159"/>
      <c r="C452" s="159"/>
      <c r="D452" s="159"/>
      <c r="E452" s="159"/>
      <c r="F452" s="159"/>
      <c r="G452" s="159"/>
      <c r="H452" s="159"/>
      <c r="I452" s="159"/>
      <c r="J452" s="159"/>
      <c r="K452" s="159"/>
      <c r="L452" s="159"/>
    </row>
    <row r="453" spans="2:12" x14ac:dyDescent="0.25">
      <c r="B453" s="159"/>
      <c r="C453" s="159"/>
      <c r="D453" s="159"/>
      <c r="E453" s="159"/>
      <c r="F453" s="159"/>
      <c r="G453" s="159"/>
      <c r="H453" s="159"/>
      <c r="I453" s="159"/>
      <c r="J453" s="159"/>
      <c r="K453" s="159"/>
      <c r="L453" s="159"/>
    </row>
    <row r="454" spans="2:12" x14ac:dyDescent="0.25">
      <c r="B454" s="159"/>
      <c r="C454" s="159"/>
      <c r="D454" s="159"/>
      <c r="E454" s="159"/>
      <c r="F454" s="159"/>
      <c r="G454" s="159"/>
      <c r="H454" s="159"/>
      <c r="I454" s="159"/>
      <c r="J454" s="159"/>
      <c r="K454" s="159"/>
      <c r="L454" s="159"/>
    </row>
    <row r="455" spans="2:12" x14ac:dyDescent="0.25">
      <c r="B455" s="159"/>
      <c r="C455" s="159"/>
      <c r="D455" s="159"/>
      <c r="E455" s="159"/>
      <c r="F455" s="159"/>
      <c r="G455" s="159"/>
      <c r="H455" s="159"/>
      <c r="I455" s="159"/>
      <c r="J455" s="159"/>
      <c r="K455" s="159"/>
      <c r="L455" s="159"/>
    </row>
    <row r="456" spans="2:12" x14ac:dyDescent="0.25">
      <c r="B456" s="159"/>
      <c r="C456" s="159"/>
      <c r="D456" s="159"/>
      <c r="E456" s="159"/>
      <c r="F456" s="159"/>
      <c r="G456" s="159"/>
      <c r="H456" s="159"/>
      <c r="I456" s="159"/>
      <c r="J456" s="159"/>
      <c r="K456" s="159"/>
      <c r="L456" s="159"/>
    </row>
    <row r="457" spans="2:12" x14ac:dyDescent="0.25">
      <c r="B457" s="159"/>
      <c r="C457" s="159"/>
      <c r="D457" s="159"/>
      <c r="E457" s="159"/>
      <c r="F457" s="159"/>
      <c r="G457" s="159"/>
      <c r="H457" s="159"/>
      <c r="I457" s="159"/>
      <c r="J457" s="159"/>
      <c r="K457" s="159"/>
      <c r="L457" s="159"/>
    </row>
    <row r="458" spans="2:12" x14ac:dyDescent="0.25">
      <c r="B458" s="159"/>
      <c r="C458" s="159"/>
      <c r="D458" s="159"/>
      <c r="E458" s="159"/>
      <c r="F458" s="159"/>
      <c r="G458" s="159"/>
      <c r="H458" s="159"/>
      <c r="I458" s="159"/>
      <c r="J458" s="159"/>
      <c r="K458" s="159"/>
      <c r="L458" s="159"/>
    </row>
    <row r="459" spans="2:12" x14ac:dyDescent="0.25">
      <c r="B459" s="159"/>
      <c r="C459" s="159"/>
      <c r="D459" s="159"/>
      <c r="E459" s="159"/>
      <c r="F459" s="159"/>
      <c r="G459" s="159"/>
      <c r="H459" s="159"/>
      <c r="I459" s="159"/>
      <c r="J459" s="159"/>
      <c r="K459" s="159"/>
      <c r="L459" s="159"/>
    </row>
    <row r="460" spans="2:12" x14ac:dyDescent="0.25">
      <c r="B460" s="159"/>
      <c r="C460" s="159"/>
      <c r="D460" s="159"/>
      <c r="E460" s="159"/>
      <c r="F460" s="159"/>
      <c r="G460" s="159"/>
      <c r="H460" s="159"/>
      <c r="I460" s="159"/>
      <c r="J460" s="159"/>
      <c r="K460" s="159"/>
      <c r="L460" s="159"/>
    </row>
    <row r="461" spans="2:12" x14ac:dyDescent="0.25">
      <c r="B461" s="159"/>
      <c r="C461" s="159"/>
      <c r="D461" s="159"/>
      <c r="E461" s="159"/>
      <c r="F461" s="159"/>
      <c r="G461" s="159"/>
      <c r="H461" s="159"/>
      <c r="I461" s="159"/>
      <c r="J461" s="159"/>
      <c r="K461" s="159"/>
      <c r="L461" s="159"/>
    </row>
    <row r="462" spans="2:12" x14ac:dyDescent="0.25">
      <c r="B462" s="159"/>
      <c r="C462" s="159"/>
      <c r="D462" s="159"/>
      <c r="E462" s="159"/>
      <c r="F462" s="159"/>
      <c r="G462" s="159"/>
      <c r="H462" s="159"/>
      <c r="I462" s="159"/>
      <c r="J462" s="159"/>
      <c r="K462" s="159"/>
      <c r="L462" s="159"/>
    </row>
    <row r="463" spans="2:12" x14ac:dyDescent="0.25">
      <c r="B463" s="159"/>
      <c r="C463" s="159"/>
      <c r="D463" s="159"/>
      <c r="E463" s="159"/>
      <c r="F463" s="159"/>
      <c r="G463" s="159"/>
      <c r="H463" s="159"/>
      <c r="I463" s="159"/>
      <c r="J463" s="159"/>
      <c r="K463" s="159"/>
      <c r="L463" s="159"/>
    </row>
    <row r="464" spans="2:12" x14ac:dyDescent="0.25">
      <c r="B464" s="159"/>
      <c r="C464" s="159"/>
      <c r="D464" s="159"/>
      <c r="E464" s="159"/>
      <c r="F464" s="159"/>
      <c r="G464" s="159"/>
      <c r="H464" s="159"/>
      <c r="I464" s="159"/>
      <c r="J464" s="159"/>
      <c r="K464" s="159"/>
      <c r="L464" s="159"/>
    </row>
    <row r="465" spans="2:12" x14ac:dyDescent="0.25">
      <c r="B465" s="159"/>
      <c r="C465" s="159"/>
      <c r="D465" s="159"/>
      <c r="E465" s="159"/>
      <c r="F465" s="159"/>
      <c r="G465" s="159"/>
      <c r="H465" s="159"/>
      <c r="I465" s="159"/>
      <c r="J465" s="159"/>
      <c r="K465" s="159"/>
      <c r="L465" s="159"/>
    </row>
    <row r="466" spans="2:12" x14ac:dyDescent="0.25">
      <c r="B466" s="159"/>
      <c r="C466" s="159"/>
      <c r="D466" s="159"/>
      <c r="E466" s="159"/>
      <c r="F466" s="159"/>
      <c r="G466" s="159"/>
      <c r="H466" s="159"/>
      <c r="I466" s="159"/>
      <c r="J466" s="159"/>
      <c r="K466" s="159"/>
      <c r="L466" s="159"/>
    </row>
    <row r="467" spans="2:12" x14ac:dyDescent="0.25">
      <c r="B467" s="159"/>
      <c r="C467" s="159"/>
      <c r="D467" s="159"/>
      <c r="E467" s="159"/>
      <c r="F467" s="159"/>
      <c r="G467" s="159"/>
      <c r="H467" s="159"/>
      <c r="I467" s="159"/>
      <c r="J467" s="159"/>
      <c r="K467" s="159"/>
      <c r="L467" s="159"/>
    </row>
    <row r="468" spans="2:12" x14ac:dyDescent="0.25">
      <c r="B468" s="159"/>
      <c r="C468" s="159"/>
      <c r="D468" s="159"/>
      <c r="E468" s="159"/>
      <c r="F468" s="159"/>
      <c r="G468" s="159"/>
      <c r="H468" s="159"/>
      <c r="I468" s="159"/>
      <c r="J468" s="159"/>
      <c r="K468" s="159"/>
      <c r="L468" s="159"/>
    </row>
    <row r="469" spans="2:12" x14ac:dyDescent="0.25">
      <c r="B469" s="159"/>
      <c r="C469" s="159"/>
      <c r="D469" s="159"/>
      <c r="E469" s="159"/>
      <c r="F469" s="159"/>
      <c r="G469" s="159"/>
      <c r="H469" s="159"/>
      <c r="I469" s="159"/>
      <c r="J469" s="159"/>
      <c r="K469" s="159"/>
      <c r="L469" s="159"/>
    </row>
    <row r="470" spans="2:12" x14ac:dyDescent="0.25">
      <c r="B470" s="159"/>
      <c r="C470" s="159"/>
      <c r="D470" s="159"/>
      <c r="E470" s="159"/>
      <c r="F470" s="159"/>
      <c r="G470" s="159"/>
      <c r="H470" s="159"/>
      <c r="I470" s="159"/>
      <c r="J470" s="159"/>
      <c r="K470" s="159"/>
      <c r="L470" s="159"/>
    </row>
    <row r="471" spans="2:12" x14ac:dyDescent="0.25">
      <c r="B471" s="159"/>
      <c r="C471" s="159"/>
      <c r="D471" s="159"/>
      <c r="E471" s="159"/>
      <c r="F471" s="159"/>
      <c r="G471" s="159"/>
      <c r="H471" s="159"/>
      <c r="I471" s="159"/>
      <c r="J471" s="159"/>
      <c r="K471" s="159"/>
      <c r="L471" s="159"/>
    </row>
    <row r="472" spans="2:12" x14ac:dyDescent="0.25">
      <c r="B472" s="159"/>
      <c r="C472" s="159"/>
      <c r="D472" s="159"/>
      <c r="E472" s="159"/>
      <c r="F472" s="159"/>
      <c r="G472" s="159"/>
      <c r="H472" s="159"/>
      <c r="I472" s="159"/>
      <c r="J472" s="159"/>
      <c r="K472" s="159"/>
      <c r="L472" s="159"/>
    </row>
    <row r="473" spans="2:12" x14ac:dyDescent="0.25">
      <c r="B473" s="159"/>
      <c r="C473" s="159"/>
      <c r="D473" s="159"/>
      <c r="E473" s="159"/>
      <c r="F473" s="159"/>
      <c r="G473" s="159"/>
      <c r="H473" s="159"/>
      <c r="I473" s="159"/>
      <c r="J473" s="159"/>
      <c r="K473" s="159"/>
      <c r="L473" s="159"/>
    </row>
    <row r="474" spans="2:12" x14ac:dyDescent="0.25">
      <c r="B474" s="159"/>
      <c r="C474" s="159"/>
      <c r="D474" s="159"/>
      <c r="E474" s="159"/>
      <c r="F474" s="159"/>
      <c r="G474" s="159"/>
      <c r="H474" s="159"/>
      <c r="I474" s="159"/>
      <c r="J474" s="159"/>
      <c r="K474" s="159"/>
      <c r="L474" s="159"/>
    </row>
    <row r="475" spans="2:12" x14ac:dyDescent="0.25">
      <c r="B475" s="159"/>
      <c r="C475" s="159"/>
      <c r="D475" s="159"/>
      <c r="E475" s="159"/>
      <c r="F475" s="159"/>
      <c r="G475" s="159"/>
      <c r="H475" s="159"/>
      <c r="I475" s="159"/>
      <c r="J475" s="159"/>
      <c r="K475" s="159"/>
      <c r="L475" s="159"/>
    </row>
    <row r="476" spans="2:12" x14ac:dyDescent="0.25">
      <c r="B476" s="159"/>
      <c r="C476" s="159"/>
      <c r="D476" s="159"/>
      <c r="E476" s="159"/>
      <c r="F476" s="159"/>
      <c r="G476" s="159"/>
      <c r="H476" s="159"/>
      <c r="I476" s="159"/>
      <c r="J476" s="159"/>
      <c r="K476" s="159"/>
      <c r="L476" s="159"/>
    </row>
    <row r="477" spans="2:12" x14ac:dyDescent="0.25">
      <c r="B477" s="159"/>
      <c r="C477" s="159"/>
      <c r="D477" s="159"/>
      <c r="E477" s="159"/>
      <c r="F477" s="159"/>
      <c r="G477" s="159"/>
      <c r="H477" s="159"/>
      <c r="I477" s="159"/>
      <c r="J477" s="159"/>
      <c r="K477" s="159"/>
      <c r="L477" s="159"/>
    </row>
    <row r="478" spans="2:12" x14ac:dyDescent="0.25">
      <c r="B478" s="159"/>
      <c r="C478" s="159"/>
      <c r="D478" s="159"/>
      <c r="E478" s="159"/>
      <c r="F478" s="159"/>
      <c r="G478" s="159"/>
      <c r="H478" s="159"/>
      <c r="I478" s="159"/>
      <c r="J478" s="159"/>
      <c r="K478" s="159"/>
      <c r="L478" s="159"/>
    </row>
    <row r="479" spans="2:12" x14ac:dyDescent="0.25">
      <c r="B479" s="159"/>
      <c r="C479" s="159"/>
      <c r="D479" s="159"/>
      <c r="E479" s="159"/>
      <c r="F479" s="159"/>
      <c r="G479" s="159"/>
      <c r="H479" s="159"/>
      <c r="I479" s="159"/>
      <c r="J479" s="159"/>
      <c r="K479" s="159"/>
      <c r="L479" s="159"/>
    </row>
    <row r="480" spans="2:12" x14ac:dyDescent="0.25">
      <c r="B480" s="159"/>
      <c r="C480" s="159"/>
      <c r="D480" s="159"/>
      <c r="E480" s="159"/>
      <c r="F480" s="159"/>
      <c r="G480" s="159"/>
      <c r="H480" s="159"/>
      <c r="I480" s="159"/>
      <c r="J480" s="159"/>
      <c r="K480" s="159"/>
      <c r="L480" s="159"/>
    </row>
    <row r="481" spans="2:12" x14ac:dyDescent="0.25">
      <c r="B481" s="159"/>
      <c r="C481" s="159"/>
      <c r="D481" s="159"/>
      <c r="E481" s="159"/>
      <c r="F481" s="159"/>
      <c r="G481" s="159"/>
      <c r="H481" s="159"/>
      <c r="I481" s="159"/>
      <c r="J481" s="159"/>
      <c r="K481" s="159"/>
      <c r="L481" s="159"/>
    </row>
    <row r="482" spans="2:12" x14ac:dyDescent="0.25">
      <c r="B482" s="159"/>
      <c r="C482" s="159"/>
      <c r="D482" s="159"/>
      <c r="E482" s="159"/>
      <c r="F482" s="159"/>
      <c r="G482" s="159"/>
      <c r="H482" s="159"/>
      <c r="I482" s="159"/>
      <c r="J482" s="159"/>
      <c r="K482" s="159"/>
      <c r="L482" s="159"/>
    </row>
    <row r="483" spans="2:12" x14ac:dyDescent="0.25">
      <c r="B483" s="159"/>
      <c r="C483" s="159"/>
      <c r="D483" s="159"/>
      <c r="E483" s="159"/>
      <c r="F483" s="159"/>
      <c r="G483" s="159"/>
      <c r="H483" s="159"/>
      <c r="I483" s="159"/>
      <c r="J483" s="159"/>
      <c r="K483" s="159"/>
      <c r="L483" s="159"/>
    </row>
    <row r="484" spans="2:12" x14ac:dyDescent="0.25">
      <c r="B484" s="159"/>
      <c r="C484" s="159"/>
      <c r="D484" s="159"/>
      <c r="E484" s="159"/>
      <c r="F484" s="159"/>
      <c r="G484" s="159"/>
      <c r="H484" s="159"/>
      <c r="I484" s="159"/>
      <c r="J484" s="159"/>
      <c r="K484" s="159"/>
      <c r="L484" s="159"/>
    </row>
    <row r="485" spans="2:12" x14ac:dyDescent="0.25">
      <c r="B485" s="159"/>
      <c r="C485" s="159"/>
      <c r="D485" s="159"/>
      <c r="E485" s="159"/>
      <c r="F485" s="159"/>
      <c r="G485" s="159"/>
      <c r="H485" s="159"/>
      <c r="I485" s="159"/>
      <c r="J485" s="159"/>
      <c r="K485" s="159"/>
      <c r="L485" s="159"/>
    </row>
    <row r="486" spans="2:12" x14ac:dyDescent="0.25">
      <c r="B486" s="159"/>
      <c r="C486" s="159"/>
      <c r="D486" s="159"/>
      <c r="E486" s="159"/>
      <c r="F486" s="159"/>
      <c r="G486" s="159"/>
      <c r="H486" s="159"/>
      <c r="I486" s="159"/>
      <c r="J486" s="159"/>
      <c r="K486" s="159"/>
      <c r="L486" s="159"/>
    </row>
    <row r="487" spans="2:12" x14ac:dyDescent="0.25">
      <c r="B487" s="159"/>
      <c r="C487" s="159"/>
      <c r="D487" s="159"/>
      <c r="E487" s="159"/>
      <c r="F487" s="159"/>
      <c r="G487" s="159"/>
      <c r="H487" s="159"/>
      <c r="I487" s="159"/>
      <c r="J487" s="159"/>
      <c r="K487" s="159"/>
      <c r="L487" s="159"/>
    </row>
    <row r="488" spans="2:12" x14ac:dyDescent="0.25">
      <c r="B488" s="159"/>
      <c r="C488" s="159"/>
      <c r="D488" s="159"/>
      <c r="E488" s="159"/>
      <c r="F488" s="159"/>
      <c r="G488" s="159"/>
      <c r="H488" s="159"/>
      <c r="I488" s="159"/>
      <c r="J488" s="159"/>
      <c r="K488" s="159"/>
      <c r="L488" s="159"/>
    </row>
    <row r="489" spans="2:12" x14ac:dyDescent="0.25">
      <c r="B489" s="159"/>
      <c r="C489" s="159"/>
      <c r="D489" s="159"/>
      <c r="E489" s="159"/>
      <c r="F489" s="159"/>
      <c r="G489" s="159"/>
      <c r="H489" s="159"/>
      <c r="I489" s="159"/>
      <c r="J489" s="159"/>
      <c r="K489" s="159"/>
      <c r="L489" s="159"/>
    </row>
    <row r="490" spans="2:12" x14ac:dyDescent="0.25">
      <c r="B490" s="159"/>
      <c r="C490" s="159"/>
      <c r="D490" s="159"/>
      <c r="E490" s="159"/>
      <c r="F490" s="159"/>
      <c r="G490" s="159"/>
      <c r="H490" s="159"/>
      <c r="I490" s="159"/>
      <c r="J490" s="159"/>
      <c r="K490" s="159"/>
      <c r="L490" s="159"/>
    </row>
    <row r="491" spans="2:12" x14ac:dyDescent="0.25">
      <c r="B491" s="159"/>
      <c r="C491" s="159"/>
      <c r="D491" s="159"/>
      <c r="E491" s="159"/>
      <c r="F491" s="159"/>
      <c r="G491" s="159"/>
      <c r="H491" s="159"/>
      <c r="I491" s="159"/>
      <c r="J491" s="159"/>
      <c r="K491" s="159"/>
      <c r="L491" s="159"/>
    </row>
    <row r="492" spans="2:12" x14ac:dyDescent="0.25">
      <c r="B492" s="159"/>
      <c r="C492" s="159"/>
      <c r="D492" s="159"/>
      <c r="E492" s="159"/>
      <c r="F492" s="159"/>
      <c r="G492" s="159"/>
      <c r="H492" s="159"/>
      <c r="I492" s="159"/>
      <c r="J492" s="159"/>
      <c r="K492" s="159"/>
      <c r="L492" s="159"/>
    </row>
    <row r="493" spans="2:12" x14ac:dyDescent="0.25">
      <c r="B493" s="159"/>
      <c r="C493" s="159"/>
      <c r="D493" s="159"/>
      <c r="E493" s="159"/>
      <c r="F493" s="159"/>
      <c r="G493" s="159"/>
      <c r="H493" s="159"/>
      <c r="I493" s="159"/>
      <c r="J493" s="159"/>
      <c r="K493" s="159"/>
      <c r="L493" s="159"/>
    </row>
    <row r="494" spans="2:12" x14ac:dyDescent="0.25">
      <c r="B494" s="159"/>
      <c r="C494" s="159"/>
      <c r="D494" s="159"/>
      <c r="E494" s="159"/>
      <c r="F494" s="159"/>
      <c r="G494" s="159"/>
      <c r="H494" s="159"/>
      <c r="I494" s="159"/>
      <c r="J494" s="159"/>
      <c r="K494" s="159"/>
      <c r="L494" s="159"/>
    </row>
    <row r="495" spans="2:12" x14ac:dyDescent="0.25">
      <c r="B495" s="159"/>
      <c r="C495" s="159"/>
      <c r="D495" s="159"/>
      <c r="E495" s="159"/>
      <c r="F495" s="159"/>
      <c r="G495" s="159"/>
      <c r="H495" s="159"/>
      <c r="I495" s="159"/>
      <c r="J495" s="159"/>
      <c r="K495" s="159"/>
      <c r="L495" s="159"/>
    </row>
    <row r="496" spans="2:12" x14ac:dyDescent="0.25">
      <c r="B496" s="159"/>
      <c r="C496" s="159"/>
      <c r="D496" s="159"/>
      <c r="E496" s="159"/>
      <c r="F496" s="159"/>
      <c r="G496" s="159"/>
      <c r="H496" s="159"/>
      <c r="I496" s="159"/>
      <c r="J496" s="159"/>
      <c r="K496" s="159"/>
      <c r="L496" s="159"/>
    </row>
    <row r="497" spans="2:12" x14ac:dyDescent="0.25">
      <c r="B497" s="159"/>
      <c r="C497" s="159"/>
      <c r="D497" s="159"/>
      <c r="E497" s="159"/>
      <c r="F497" s="159"/>
      <c r="G497" s="159"/>
      <c r="H497" s="159"/>
      <c r="I497" s="159"/>
      <c r="J497" s="159"/>
      <c r="K497" s="159"/>
      <c r="L497" s="159"/>
    </row>
    <row r="498" spans="2:12" x14ac:dyDescent="0.25">
      <c r="B498" s="159"/>
      <c r="C498" s="159"/>
      <c r="D498" s="159"/>
      <c r="E498" s="159"/>
      <c r="F498" s="159"/>
      <c r="G498" s="159"/>
      <c r="H498" s="159"/>
      <c r="I498" s="159"/>
      <c r="J498" s="159"/>
      <c r="K498" s="159"/>
      <c r="L498" s="159"/>
    </row>
    <row r="499" spans="2:12" x14ac:dyDescent="0.25">
      <c r="B499" s="159"/>
      <c r="C499" s="159"/>
      <c r="D499" s="159"/>
      <c r="E499" s="159"/>
      <c r="F499" s="159"/>
      <c r="G499" s="159"/>
      <c r="H499" s="159"/>
      <c r="I499" s="159"/>
      <c r="J499" s="159"/>
      <c r="K499" s="159"/>
      <c r="L499" s="159"/>
    </row>
    <row r="500" spans="2:12" x14ac:dyDescent="0.25">
      <c r="B500" s="159"/>
      <c r="C500" s="159"/>
      <c r="D500" s="159"/>
      <c r="E500" s="159"/>
      <c r="F500" s="159"/>
      <c r="G500" s="159"/>
      <c r="H500" s="159"/>
      <c r="I500" s="159"/>
      <c r="J500" s="159"/>
      <c r="K500" s="159"/>
      <c r="L500" s="159"/>
    </row>
    <row r="501" spans="2:12" x14ac:dyDescent="0.25">
      <c r="B501" s="159"/>
      <c r="C501" s="159"/>
      <c r="D501" s="159"/>
      <c r="E501" s="159"/>
      <c r="F501" s="159"/>
      <c r="G501" s="159"/>
      <c r="H501" s="159"/>
      <c r="I501" s="159"/>
      <c r="J501" s="159"/>
      <c r="K501" s="159"/>
      <c r="L501" s="159"/>
    </row>
    <row r="502" spans="2:12" x14ac:dyDescent="0.25">
      <c r="B502" s="159"/>
      <c r="C502" s="159"/>
      <c r="D502" s="159"/>
      <c r="E502" s="159"/>
      <c r="F502" s="159"/>
      <c r="G502" s="159"/>
      <c r="H502" s="159"/>
      <c r="I502" s="159"/>
      <c r="J502" s="159"/>
      <c r="K502" s="159"/>
      <c r="L502" s="159"/>
    </row>
  </sheetData>
  <sheetProtection algorithmName="SHA-512" hashValue="H4iG4aViNU59sHqx14spzNikbNViJAKKo8u49ktgw7Qm6fc9Hpc9VlyiAcosHU/xt+hYCwKxOOvF7guBBlUD4w==" saltValue="o7qYTzlF/sw0xsRD9Xvl2A==" spinCount="100000" sheet="1" objects="1" scenarios="1"/>
  <mergeCells count="116">
    <mergeCell ref="C418:I418"/>
    <mergeCell ref="C420:I420"/>
    <mergeCell ref="C423:I423"/>
    <mergeCell ref="C422:I422"/>
    <mergeCell ref="C424:I424"/>
    <mergeCell ref="B4:I4"/>
    <mergeCell ref="B5:I5"/>
    <mergeCell ref="C311:G311"/>
    <mergeCell ref="C273:G273"/>
    <mergeCell ref="C276:G276"/>
    <mergeCell ref="C279:G279"/>
    <mergeCell ref="C287:G287"/>
    <mergeCell ref="C290:G290"/>
    <mergeCell ref="C252:G252"/>
    <mergeCell ref="C258:G258"/>
    <mergeCell ref="C261:G261"/>
    <mergeCell ref="C264:G264"/>
    <mergeCell ref="C267:G267"/>
    <mergeCell ref="C232:G232"/>
    <mergeCell ref="C235:G235"/>
    <mergeCell ref="C243:G243"/>
    <mergeCell ref="C293:G293"/>
    <mergeCell ref="C296:G296"/>
    <mergeCell ref="C302:G302"/>
    <mergeCell ref="C305:G305"/>
    <mergeCell ref="C308:G308"/>
    <mergeCell ref="C176:G176"/>
    <mergeCell ref="C197:G197"/>
    <mergeCell ref="C200:G200"/>
    <mergeCell ref="B405:B406"/>
    <mergeCell ref="C405:G406"/>
    <mergeCell ref="C348:G348"/>
    <mergeCell ref="C351:G351"/>
    <mergeCell ref="B382:B383"/>
    <mergeCell ref="C382:G383"/>
    <mergeCell ref="C384:G384"/>
    <mergeCell ref="C354:G354"/>
    <mergeCell ref="C359:G359"/>
    <mergeCell ref="C362:G362"/>
    <mergeCell ref="C365:G365"/>
    <mergeCell ref="C353:E353"/>
    <mergeCell ref="C367:E367"/>
    <mergeCell ref="C325:I325"/>
    <mergeCell ref="C317:G317"/>
    <mergeCell ref="C320:G320"/>
    <mergeCell ref="C323:G323"/>
    <mergeCell ref="C203:G203"/>
    <mergeCell ref="C396:G396"/>
    <mergeCell ref="C399:G399"/>
    <mergeCell ref="C401:G401"/>
    <mergeCell ref="C331:G331"/>
    <mergeCell ref="C334:G334"/>
    <mergeCell ref="C337:G337"/>
    <mergeCell ref="C345:G345"/>
    <mergeCell ref="C386:G386"/>
    <mergeCell ref="C368:G368"/>
    <mergeCell ref="C373:G373"/>
    <mergeCell ref="C376:G376"/>
    <mergeCell ref="C379:G379"/>
    <mergeCell ref="E431:G431"/>
    <mergeCell ref="E432:G432"/>
    <mergeCell ref="B55:B56"/>
    <mergeCell ref="C55:G56"/>
    <mergeCell ref="C57:G57"/>
    <mergeCell ref="C82:G82"/>
    <mergeCell ref="C73:G73"/>
    <mergeCell ref="C76:G76"/>
    <mergeCell ref="C64:G64"/>
    <mergeCell ref="C67:G67"/>
    <mergeCell ref="C70:G70"/>
    <mergeCell ref="C85:G85"/>
    <mergeCell ref="C88:G88"/>
    <mergeCell ref="C91:G91"/>
    <mergeCell ref="C97:G97"/>
    <mergeCell ref="C100:G100"/>
    <mergeCell ref="C103:G103"/>
    <mergeCell ref="B106:B107"/>
    <mergeCell ref="C106:G107"/>
    <mergeCell ref="C108:G108"/>
    <mergeCell ref="B141:B142"/>
    <mergeCell ref="C141:G142"/>
    <mergeCell ref="C111:G111"/>
    <mergeCell ref="C117:G117"/>
    <mergeCell ref="C8:K8"/>
    <mergeCell ref="C37:G37"/>
    <mergeCell ref="C10:I10"/>
    <mergeCell ref="C20:I20"/>
    <mergeCell ref="C60:G60"/>
    <mergeCell ref="C120:G120"/>
    <mergeCell ref="C123:G123"/>
    <mergeCell ref="C126:G126"/>
    <mergeCell ref="C143:G143"/>
    <mergeCell ref="C426:I426"/>
    <mergeCell ref="C428:I428"/>
    <mergeCell ref="C167:G167"/>
    <mergeCell ref="C170:G170"/>
    <mergeCell ref="C173:G173"/>
    <mergeCell ref="C132:G132"/>
    <mergeCell ref="C135:G135"/>
    <mergeCell ref="C138:G138"/>
    <mergeCell ref="C161:G161"/>
    <mergeCell ref="C212:G212"/>
    <mergeCell ref="C191:G191"/>
    <mergeCell ref="C206:G206"/>
    <mergeCell ref="C246:G246"/>
    <mergeCell ref="C249:G249"/>
    <mergeCell ref="C182:G182"/>
    <mergeCell ref="C185:G185"/>
    <mergeCell ref="C188:G188"/>
    <mergeCell ref="C229:G229"/>
    <mergeCell ref="C215:G215"/>
    <mergeCell ref="C218:G218"/>
    <mergeCell ref="C407:G407"/>
    <mergeCell ref="C412:G412"/>
    <mergeCell ref="C387:G387"/>
    <mergeCell ref="C393:G393"/>
  </mergeCells>
  <conditionalFormatting sqref="E432">
    <cfRule type="cellIs" dxfId="204" priority="1" stopIfTrue="1" operator="equal">
      <formula>FALSE</formula>
    </cfRule>
    <cfRule type="cellIs" dxfId="203" priority="2" stopIfTrue="1" operator="equal">
      <formula>TRUE</formula>
    </cfRule>
  </conditionalFormatting>
  <dataValidations xWindow="350" yWindow="544" count="4">
    <dataValidation type="whole" operator="greaterThanOrEqual" allowBlank="1" showInputMessage="1" showErrorMessage="1" promptTitle="Data input" prompt="Insert non-negative integer value" sqref="G33 K34 E33:E34 E12 I12 E31 I22:I27 E14:E15 K15 G39 E39 E22:E25 C63 H44:H48 G14:G17 F47 G50:H50 G31 F45 G41:G45 G53 C79 C94 C114 C398 C129 G129 E164 E209 E226 E240 E255 E270 E284 E314 E328 E342 C402 C408 C411 C66 E66 C69 C72 C81 E81 C84 C87 C96 E96 C99 C102 C116 E116 C119 C122 C131 E131 C134 C137 C166 E166 C169 C172 C181 E181 C184 C187 C228 E228 C231 C234 C242 E242 C245 C248 C257 E257 C260 C263 C272 E272 C275 C278 C286 E286 C289 C292 C301 E301 C304 C307 C330 E330 C333 C336 C344 E344 C347 C350 C392 E392 C395 E47:E48 G47:G48 E50 E52:E53 G52:H52 E179 E194 C196 E196 C199 C202 C211 E211 C214 C217 E299 C316 E316 C319 C322 E63 G63 E79 G79 E94 G94 E114 G114 E129 C164 G164 C179 G179 C194 G194 C209 G209 C226 G226 C240 G240 C255 G255 C270 G270 C284 G284 C299 G299 C314 G314 C328 G328 C342 G342 C390 G390 E390 E356 C358 E358 C361 C364 C356 G356 E370 C372 E372 C375 C378 C370 G370 I14:I17 K25 K23 G23:G27 E41:E45 F34:I34" xr:uid="{00000000-0002-0000-0200-000000000000}">
      <formula1>0</formula1>
    </dataValidation>
    <dataValidation operator="greaterThanOrEqual" allowBlank="1" showErrorMessage="1" promptTitle="Input data" prompt="Insert positive value" sqref="C189:D189" xr:uid="{00000000-0002-0000-0200-000001000000}"/>
    <dataValidation operator="greaterThanOrEqual" allowBlank="1" showInputMessage="1" showErrorMessage="1" sqref="E16:E17 G12 D134 D137 D131 F52:F53 F50 F48 F46 F43:F44 F41 F39 F36 F33 F31 H31 H33 J22 F24 F22:H22 H24 J26:J27 J24 E26:F27 H26:H27" xr:uid="{00000000-0002-0000-0200-000002000000}"/>
    <dataValidation type="whole" operator="greaterThanOrEqual" allowBlank="1" showInputMessage="1" showErrorMessage="1" sqref="G330 G344 G392 I31 E18 E36 E46 G46 G66 G81 G96 G116 G131 G166 G181 G228 G242 G257 G272 G286 G301 K12 K14 G28 I18 G18 G36 G196 G211 G316 G358 G372 E28 I28 K16:K18 K22 K24 K26:K28 E29:K29 I33" xr:uid="{00000000-0002-0000-0200-000003000000}">
      <formula1>0</formula1>
    </dataValidation>
  </dataValidations>
  <hyperlinks>
    <hyperlink ref="C354" r:id="rId1" xr:uid="{00000000-0004-0000-0200-000000000000}"/>
    <hyperlink ref="C368" r:id="rId2" xr:uid="{00000000-0004-0000-0200-000001000000}"/>
  </hyperlinks>
  <pageMargins left="0.25" right="0.25" top="0.75" bottom="0.75" header="0.3" footer="0.3"/>
  <pageSetup scale="54" fitToHeight="0" orientation="portrait" r:id="rId3"/>
  <rowBreaks count="7" manualBreakCount="7">
    <brk id="45" max="12" man="1"/>
    <brk id="105" max="12" man="1"/>
    <brk id="140" max="12" man="1"/>
    <brk id="218" max="12" man="1"/>
    <brk id="279" max="12" man="1"/>
    <brk id="338" max="12" man="1"/>
    <brk id="403" max="12"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P120"/>
  <sheetViews>
    <sheetView showGridLines="0" view="pageBreakPreview" zoomScaleNormal="100" zoomScaleSheetLayoutView="100" workbookViewId="0"/>
  </sheetViews>
  <sheetFormatPr defaultColWidth="9.140625" defaultRowHeight="15.75" x14ac:dyDescent="0.25"/>
  <cols>
    <col min="1" max="1" width="3.42578125" style="91" customWidth="1"/>
    <col min="2" max="2" width="7.5703125" style="161" customWidth="1"/>
    <col min="3" max="3" width="49.85546875" style="393" customWidth="1"/>
    <col min="4" max="4" width="23.7109375" style="91" customWidth="1"/>
    <col min="5" max="5" width="1.5703125" style="91" customWidth="1"/>
    <col min="6" max="6" width="23.7109375" style="91" customWidth="1"/>
    <col min="7" max="7" width="1.5703125" style="91" customWidth="1"/>
    <col min="8" max="8" width="23.7109375" style="92" customWidth="1"/>
    <col min="9" max="9" width="1.7109375" style="92" customWidth="1"/>
    <col min="10" max="10" width="23.7109375" style="92" customWidth="1"/>
    <col min="11" max="11" width="1.5703125" style="92" customWidth="1"/>
    <col min="12" max="12" width="3.42578125" style="92" customWidth="1"/>
    <col min="13" max="13" width="3.85546875" style="413" bestFit="1" customWidth="1"/>
    <col min="14" max="14" width="24.42578125" style="413" hidden="1" customWidth="1"/>
    <col min="15" max="15" width="24.42578125" style="394" hidden="1" customWidth="1"/>
    <col min="16" max="16" width="8.85546875" style="394" customWidth="1"/>
    <col min="17" max="41" width="19.28515625" style="91" customWidth="1"/>
    <col min="42" max="16384" width="9.140625" style="91"/>
  </cols>
  <sheetData>
    <row r="1" spans="1:15" x14ac:dyDescent="0.25">
      <c r="A1" s="92"/>
      <c r="D1" s="64"/>
      <c r="H1" s="91"/>
      <c r="I1" s="91"/>
      <c r="J1" s="91"/>
      <c r="K1" s="91"/>
      <c r="L1" s="91"/>
      <c r="M1" s="394"/>
      <c r="N1" s="394"/>
    </row>
    <row r="2" spans="1:15" ht="18.75" x14ac:dyDescent="0.25">
      <c r="B2" s="734" t="str">
        <f>Instructions!B1</f>
        <v>Form RBSF-MC</v>
      </c>
      <c r="C2" s="734"/>
      <c r="D2" s="64"/>
      <c r="H2" s="91"/>
      <c r="I2" s="91"/>
      <c r="J2" s="91"/>
      <c r="K2" s="91"/>
      <c r="L2" s="91"/>
      <c r="M2" s="394"/>
      <c r="N2" s="394"/>
    </row>
    <row r="3" spans="1:15" ht="18.75" x14ac:dyDescent="0.25">
      <c r="B3" s="334"/>
      <c r="C3" s="334"/>
      <c r="D3" s="64"/>
      <c r="H3" s="91"/>
      <c r="I3" s="91"/>
      <c r="J3" s="91"/>
      <c r="K3" s="91"/>
      <c r="L3" s="91"/>
      <c r="M3" s="394"/>
      <c r="N3" s="394"/>
    </row>
    <row r="4" spans="1:15" ht="18.75" x14ac:dyDescent="0.25">
      <c r="A4" s="92"/>
      <c r="B4" s="740" t="s">
        <v>484</v>
      </c>
      <c r="C4" s="740"/>
      <c r="D4" s="740"/>
      <c r="E4" s="740"/>
      <c r="F4" s="740"/>
      <c r="G4" s="740"/>
      <c r="H4" s="740"/>
      <c r="I4" s="740"/>
      <c r="J4" s="91"/>
      <c r="K4" s="91"/>
      <c r="L4" s="91"/>
      <c r="M4" s="394"/>
      <c r="N4" s="394"/>
    </row>
    <row r="5" spans="1:15" ht="136.5" customHeight="1" x14ac:dyDescent="0.25">
      <c r="B5" s="754" t="s">
        <v>826</v>
      </c>
      <c r="C5" s="754"/>
      <c r="D5" s="754"/>
      <c r="E5" s="754"/>
      <c r="F5" s="754"/>
      <c r="G5" s="754"/>
      <c r="H5" s="754"/>
      <c r="I5" s="91"/>
      <c r="J5" s="91"/>
      <c r="K5" s="91"/>
      <c r="L5" s="91"/>
      <c r="M5" s="394"/>
      <c r="N5" s="394"/>
    </row>
    <row r="6" spans="1:15" ht="18.75" x14ac:dyDescent="0.25">
      <c r="A6" s="163"/>
      <c r="B6" s="164">
        <v>1</v>
      </c>
      <c r="C6" s="165" t="s">
        <v>83</v>
      </c>
      <c r="D6" s="166"/>
      <c r="E6" s="166"/>
      <c r="F6" s="166"/>
      <c r="G6" s="166"/>
      <c r="H6" s="395"/>
      <c r="I6" s="395"/>
      <c r="J6" s="395"/>
      <c r="K6" s="396"/>
      <c r="L6" s="91"/>
      <c r="M6" s="394"/>
      <c r="N6" s="394"/>
    </row>
    <row r="7" spans="1:15" ht="19.5" customHeight="1" thickBot="1" x14ac:dyDescent="0.3">
      <c r="A7" s="163"/>
      <c r="B7" s="338"/>
      <c r="C7" s="64"/>
      <c r="F7" s="116" t="s">
        <v>75</v>
      </c>
      <c r="G7" s="161"/>
      <c r="H7" s="116" t="s">
        <v>53</v>
      </c>
      <c r="I7" s="91"/>
      <c r="J7" s="91"/>
      <c r="K7" s="397"/>
      <c r="L7" s="91"/>
      <c r="M7" s="394"/>
      <c r="N7" s="407" t="s">
        <v>54</v>
      </c>
      <c r="O7" s="407" t="s">
        <v>56</v>
      </c>
    </row>
    <row r="8" spans="1:15" ht="20.100000000000001" customHeight="1" thickBot="1" x14ac:dyDescent="0.3">
      <c r="B8" s="338" t="s">
        <v>18</v>
      </c>
      <c r="C8" s="736" t="s">
        <v>483</v>
      </c>
      <c r="D8" s="736"/>
      <c r="F8" s="398"/>
      <c r="H8" s="398"/>
      <c r="I8" s="91"/>
      <c r="J8" s="91"/>
      <c r="K8" s="397"/>
      <c r="L8" s="91"/>
      <c r="M8" s="394"/>
      <c r="N8" s="633" t="s">
        <v>1369</v>
      </c>
      <c r="O8" s="407" t="s">
        <v>1369</v>
      </c>
    </row>
    <row r="9" spans="1:15" ht="29.25" customHeight="1" x14ac:dyDescent="0.25">
      <c r="B9" s="109"/>
      <c r="C9" s="340" t="s">
        <v>94</v>
      </c>
      <c r="D9" s="340"/>
      <c r="E9" s="340"/>
      <c r="F9" s="340"/>
      <c r="G9" s="170"/>
      <c r="H9" s="91"/>
      <c r="I9" s="91"/>
      <c r="J9" s="91"/>
      <c r="K9" s="397"/>
      <c r="L9" s="91"/>
      <c r="M9" s="394"/>
      <c r="N9" s="634">
        <f>F8+'Section C2'!E8</f>
        <v>0</v>
      </c>
      <c r="O9" s="634">
        <f>H8+'Section C2'!G8</f>
        <v>0</v>
      </c>
    </row>
    <row r="10" spans="1:15" ht="16.5" thickBot="1" x14ac:dyDescent="0.3">
      <c r="B10" s="109"/>
      <c r="C10" s="399"/>
      <c r="G10" s="170"/>
      <c r="H10" s="91"/>
      <c r="I10" s="91"/>
      <c r="J10" s="91"/>
      <c r="K10" s="397"/>
      <c r="L10" s="91"/>
      <c r="M10" s="394"/>
      <c r="N10" s="394"/>
    </row>
    <row r="11" spans="1:15" ht="20.100000000000001" customHeight="1" thickBot="1" x14ac:dyDescent="0.3">
      <c r="B11" s="351"/>
      <c r="C11" s="775" t="s">
        <v>74</v>
      </c>
      <c r="D11" s="775"/>
      <c r="E11" s="775"/>
      <c r="F11" s="171">
        <f>IF(H8=0,IF(F8=0,0,100%),((F8-H8)/(ABS(H8))))</f>
        <v>0</v>
      </c>
      <c r="G11" s="170"/>
      <c r="H11" s="91"/>
      <c r="I11" s="91"/>
      <c r="J11" s="91"/>
      <c r="K11" s="397"/>
      <c r="L11" s="91"/>
      <c r="M11" s="394"/>
      <c r="N11" s="394"/>
    </row>
    <row r="12" spans="1:15" x14ac:dyDescent="0.25">
      <c r="B12" s="351"/>
      <c r="C12" s="64"/>
      <c r="G12" s="170"/>
      <c r="H12" s="91"/>
      <c r="I12" s="91"/>
      <c r="J12" s="91"/>
      <c r="K12" s="397"/>
      <c r="L12" s="91"/>
      <c r="M12" s="394"/>
      <c r="N12" s="394"/>
    </row>
    <row r="13" spans="1:15" ht="27" customHeight="1" x14ac:dyDescent="0.25">
      <c r="B13" s="351" t="s">
        <v>19</v>
      </c>
      <c r="C13" s="736" t="s">
        <v>468</v>
      </c>
      <c r="D13" s="736"/>
      <c r="E13" s="736"/>
      <c r="F13" s="736"/>
      <c r="G13" s="736"/>
      <c r="H13" s="736"/>
      <c r="I13" s="736"/>
      <c r="J13" s="736"/>
      <c r="K13" s="400"/>
      <c r="L13" s="244"/>
      <c r="M13" s="394"/>
      <c r="N13" s="394"/>
    </row>
    <row r="14" spans="1:15" ht="58.5" customHeight="1" x14ac:dyDescent="0.25">
      <c r="B14" s="351"/>
      <c r="C14" s="754" t="s">
        <v>708</v>
      </c>
      <c r="D14" s="754"/>
      <c r="E14" s="754"/>
      <c r="F14" s="754"/>
      <c r="G14" s="754"/>
      <c r="H14" s="754"/>
      <c r="I14" s="754"/>
      <c r="J14" s="754"/>
      <c r="K14" s="400"/>
      <c r="L14" s="244"/>
      <c r="M14" s="394"/>
      <c r="N14" s="394"/>
    </row>
    <row r="15" spans="1:15" ht="36.75" customHeight="1" thickBot="1" x14ac:dyDescent="0.3">
      <c r="B15" s="351"/>
      <c r="C15" s="153"/>
      <c r="D15" s="116" t="s">
        <v>754</v>
      </c>
      <c r="E15" s="116"/>
      <c r="F15" s="116" t="s">
        <v>827</v>
      </c>
      <c r="G15" s="116"/>
      <c r="H15" s="116" t="s">
        <v>756</v>
      </c>
      <c r="I15" s="116"/>
      <c r="J15" s="116" t="s">
        <v>582</v>
      </c>
      <c r="K15" s="400"/>
      <c r="L15" s="244"/>
      <c r="M15" s="394"/>
      <c r="N15" s="394"/>
    </row>
    <row r="16" spans="1:15" ht="20.100000000000001" customHeight="1" thickBot="1" x14ac:dyDescent="0.3">
      <c r="B16" s="351"/>
      <c r="C16" s="91" t="s">
        <v>523</v>
      </c>
      <c r="D16" s="45"/>
      <c r="E16" s="401"/>
      <c r="F16" s="113" t="s">
        <v>77</v>
      </c>
      <c r="G16" s="401"/>
      <c r="H16" s="45"/>
      <c r="I16" s="244"/>
      <c r="J16" s="132">
        <f>D16+H16</f>
        <v>0</v>
      </c>
      <c r="K16" s="400"/>
      <c r="L16" s="244"/>
      <c r="M16" s="394"/>
      <c r="N16" s="394"/>
    </row>
    <row r="17" spans="2:14" ht="16.5" hidden="1" thickBot="1" x14ac:dyDescent="0.3">
      <c r="B17" s="351"/>
      <c r="C17" s="91"/>
      <c r="D17" s="402"/>
      <c r="E17" s="401"/>
      <c r="F17" s="403"/>
      <c r="G17" s="401"/>
      <c r="H17" s="404"/>
      <c r="I17" s="244"/>
      <c r="J17" s="403"/>
      <c r="K17" s="400"/>
      <c r="L17" s="244"/>
      <c r="M17" s="394"/>
      <c r="N17" s="394"/>
    </row>
    <row r="18" spans="2:14" ht="20.100000000000001" customHeight="1" thickBot="1" x14ac:dyDescent="0.3">
      <c r="B18" s="351"/>
      <c r="C18" s="269" t="s">
        <v>461</v>
      </c>
      <c r="D18" s="45"/>
      <c r="E18" s="401"/>
      <c r="F18" s="45"/>
      <c r="G18" s="401"/>
      <c r="H18" s="45"/>
      <c r="I18" s="244"/>
      <c r="J18" s="132">
        <f>D18+F18+H18</f>
        <v>0</v>
      </c>
      <c r="K18" s="400"/>
      <c r="L18" s="244"/>
      <c r="M18" s="394"/>
      <c r="N18" s="394"/>
    </row>
    <row r="19" spans="2:14" ht="16.5" hidden="1" thickBot="1" x14ac:dyDescent="0.3">
      <c r="B19" s="351"/>
      <c r="C19" s="91"/>
      <c r="D19" s="401"/>
      <c r="E19" s="401"/>
      <c r="F19" s="404"/>
      <c r="G19" s="401"/>
      <c r="H19" s="404"/>
      <c r="I19" s="244"/>
      <c r="J19" s="403"/>
      <c r="K19" s="400"/>
      <c r="L19" s="244"/>
      <c r="M19" s="394"/>
      <c r="N19" s="394"/>
    </row>
    <row r="20" spans="2:14" ht="20.100000000000001" customHeight="1" thickBot="1" x14ac:dyDescent="0.3">
      <c r="B20" s="351"/>
      <c r="C20" s="91" t="s">
        <v>462</v>
      </c>
      <c r="D20" s="113" t="s">
        <v>77</v>
      </c>
      <c r="E20" s="401"/>
      <c r="F20" s="45"/>
      <c r="G20" s="401"/>
      <c r="H20" s="45"/>
      <c r="I20" s="244"/>
      <c r="J20" s="132">
        <f>+F20+H20</f>
        <v>0</v>
      </c>
      <c r="K20" s="400"/>
      <c r="L20" s="244"/>
      <c r="M20" s="394"/>
      <c r="N20" s="394"/>
    </row>
    <row r="21" spans="2:14" ht="16.5" thickBot="1" x14ac:dyDescent="0.3">
      <c r="B21" s="351"/>
      <c r="C21" s="405" t="s">
        <v>866</v>
      </c>
      <c r="D21" s="113" t="s">
        <v>77</v>
      </c>
      <c r="E21" s="401"/>
      <c r="F21" s="45"/>
      <c r="G21" s="401"/>
      <c r="H21" s="45"/>
      <c r="I21" s="244"/>
      <c r="J21" s="132">
        <f>+F21+H21</f>
        <v>0</v>
      </c>
      <c r="K21" s="400"/>
      <c r="L21" s="244"/>
      <c r="M21" s="394"/>
      <c r="N21" s="394"/>
    </row>
    <row r="22" spans="2:14" ht="16.5" customHeight="1" thickBot="1" x14ac:dyDescent="0.3">
      <c r="B22" s="338" t="s">
        <v>20</v>
      </c>
      <c r="C22" s="736" t="s">
        <v>892</v>
      </c>
      <c r="D22" s="736"/>
      <c r="E22" s="736"/>
      <c r="F22" s="736"/>
      <c r="G22" s="170"/>
      <c r="H22" s="170"/>
      <c r="I22" s="170"/>
      <c r="J22" s="170"/>
      <c r="K22" s="173"/>
      <c r="L22" s="170"/>
      <c r="M22" s="394"/>
      <c r="N22" s="394"/>
    </row>
    <row r="23" spans="2:14" ht="20.100000000000001" customHeight="1" thickBot="1" x14ac:dyDescent="0.3">
      <c r="B23" s="109"/>
      <c r="C23" s="769"/>
      <c r="D23" s="770"/>
      <c r="G23" s="170"/>
      <c r="H23" s="170"/>
      <c r="I23" s="170"/>
      <c r="J23" s="170"/>
      <c r="K23" s="173"/>
      <c r="L23" s="170"/>
      <c r="M23" s="394"/>
      <c r="N23" s="394"/>
    </row>
    <row r="24" spans="2:14" x14ac:dyDescent="0.25">
      <c r="B24" s="109"/>
      <c r="C24" s="91"/>
      <c r="G24" s="170"/>
      <c r="H24" s="170"/>
      <c r="I24" s="170"/>
      <c r="J24" s="170"/>
      <c r="K24" s="173"/>
      <c r="L24" s="170"/>
      <c r="M24" s="394"/>
      <c r="N24" s="394"/>
    </row>
    <row r="25" spans="2:14" ht="16.5" thickBot="1" x14ac:dyDescent="0.3">
      <c r="B25" s="338" t="s">
        <v>31</v>
      </c>
      <c r="C25" s="736" t="s">
        <v>457</v>
      </c>
      <c r="D25" s="736"/>
      <c r="E25" s="736"/>
      <c r="F25" s="736"/>
      <c r="G25" s="170"/>
      <c r="H25" s="170"/>
      <c r="I25" s="170"/>
      <c r="J25" s="170"/>
      <c r="K25" s="173"/>
      <c r="L25" s="170"/>
      <c r="M25" s="394"/>
      <c r="N25" s="394"/>
    </row>
    <row r="26" spans="2:14" ht="20.100000000000001" customHeight="1" thickBot="1" x14ac:dyDescent="0.3">
      <c r="B26" s="109"/>
      <c r="C26" s="769"/>
      <c r="D26" s="770"/>
      <c r="G26" s="170"/>
      <c r="H26" s="170"/>
      <c r="I26" s="170"/>
      <c r="J26" s="170"/>
      <c r="K26" s="173"/>
      <c r="L26" s="170"/>
      <c r="M26" s="394"/>
      <c r="N26" s="394"/>
    </row>
    <row r="27" spans="2:14" x14ac:dyDescent="0.25">
      <c r="B27" s="109"/>
      <c r="C27" s="91"/>
      <c r="G27" s="170"/>
      <c r="H27" s="170"/>
      <c r="I27" s="170"/>
      <c r="J27" s="170"/>
      <c r="K27" s="173"/>
      <c r="L27" s="170"/>
      <c r="M27" s="394"/>
      <c r="N27" s="394"/>
    </row>
    <row r="28" spans="2:14" ht="35.25" customHeight="1" thickBot="1" x14ac:dyDescent="0.3">
      <c r="B28" s="338" t="s">
        <v>36</v>
      </c>
      <c r="C28" s="736" t="s">
        <v>831</v>
      </c>
      <c r="D28" s="736"/>
      <c r="E28" s="736"/>
      <c r="F28" s="736"/>
      <c r="G28" s="170"/>
      <c r="H28" s="170"/>
      <c r="I28" s="170"/>
      <c r="J28" s="170"/>
      <c r="K28" s="173"/>
      <c r="L28" s="170"/>
      <c r="M28" s="394"/>
      <c r="N28" s="394"/>
    </row>
    <row r="29" spans="2:14" ht="20.100000000000001" customHeight="1" thickBot="1" x14ac:dyDescent="0.3">
      <c r="B29" s="109"/>
      <c r="C29" s="769"/>
      <c r="D29" s="770"/>
      <c r="G29" s="170"/>
      <c r="H29" s="170"/>
      <c r="I29" s="170"/>
      <c r="J29" s="170"/>
      <c r="K29" s="173"/>
      <c r="L29" s="170"/>
      <c r="M29" s="394"/>
      <c r="N29" s="394"/>
    </row>
    <row r="30" spans="2:14" x14ac:dyDescent="0.25">
      <c r="B30" s="109"/>
      <c r="G30" s="170"/>
      <c r="H30" s="170"/>
      <c r="I30" s="170"/>
      <c r="J30" s="170"/>
      <c r="K30" s="173"/>
      <c r="L30" s="170"/>
      <c r="M30" s="394"/>
      <c r="N30" s="394"/>
    </row>
    <row r="31" spans="2:14" ht="16.5" thickBot="1" x14ac:dyDescent="0.3">
      <c r="B31" s="338" t="s">
        <v>37</v>
      </c>
      <c r="C31" s="736" t="s">
        <v>532</v>
      </c>
      <c r="D31" s="736"/>
      <c r="E31" s="736"/>
      <c r="F31" s="736"/>
      <c r="G31" s="170"/>
      <c r="H31" s="170"/>
      <c r="I31" s="170"/>
      <c r="J31" s="170"/>
      <c r="K31" s="173"/>
      <c r="L31" s="170"/>
      <c r="M31" s="394"/>
      <c r="N31" s="394"/>
    </row>
    <row r="32" spans="2:14" ht="20.100000000000001" customHeight="1" thickBot="1" x14ac:dyDescent="0.3">
      <c r="B32" s="338"/>
      <c r="C32" s="776"/>
      <c r="D32" s="777"/>
      <c r="E32" s="335"/>
      <c r="F32" s="335"/>
      <c r="G32" s="170"/>
      <c r="H32" s="170"/>
      <c r="I32" s="170"/>
      <c r="J32" s="170"/>
      <c r="K32" s="173"/>
      <c r="L32" s="170"/>
      <c r="M32" s="394"/>
      <c r="N32" s="394"/>
    </row>
    <row r="33" spans="2:14" ht="16.5" customHeight="1" x14ac:dyDescent="0.25">
      <c r="B33" s="338"/>
      <c r="C33" s="406"/>
      <c r="D33" s="406"/>
      <c r="E33" s="406"/>
      <c r="F33" s="406"/>
      <c r="G33" s="170"/>
      <c r="H33" s="170"/>
      <c r="I33" s="170"/>
      <c r="J33" s="170"/>
      <c r="K33" s="173"/>
      <c r="L33" s="170"/>
      <c r="M33" s="394"/>
      <c r="N33" s="394"/>
    </row>
    <row r="34" spans="2:14" ht="16.5" customHeight="1" thickBot="1" x14ac:dyDescent="0.3">
      <c r="B34" s="338" t="s">
        <v>499</v>
      </c>
      <c r="C34" s="736" t="s">
        <v>500</v>
      </c>
      <c r="D34" s="736"/>
      <c r="E34" s="736"/>
      <c r="F34" s="736"/>
      <c r="G34" s="170"/>
      <c r="H34" s="170"/>
      <c r="I34" s="170"/>
      <c r="J34" s="170"/>
      <c r="K34" s="173"/>
      <c r="L34" s="170"/>
      <c r="M34" s="394"/>
      <c r="N34" s="394"/>
    </row>
    <row r="35" spans="2:14" ht="20.100000000000001" customHeight="1" thickBot="1" x14ac:dyDescent="0.3">
      <c r="B35" s="338"/>
      <c r="C35" s="776"/>
      <c r="D35" s="777"/>
      <c r="E35" s="406"/>
      <c r="F35" s="406"/>
      <c r="G35" s="170"/>
      <c r="H35" s="170"/>
      <c r="I35" s="170"/>
      <c r="J35" s="170"/>
      <c r="K35" s="173"/>
      <c r="L35" s="170"/>
      <c r="M35" s="394">
        <f>IF(C35="YES",1,0)</f>
        <v>0</v>
      </c>
      <c r="N35" s="394"/>
    </row>
    <row r="36" spans="2:14" ht="12" customHeight="1" x14ac:dyDescent="0.25">
      <c r="B36" s="338"/>
      <c r="C36" s="406"/>
      <c r="D36" s="406"/>
      <c r="E36" s="406"/>
      <c r="F36" s="406"/>
      <c r="G36" s="170"/>
      <c r="H36" s="170"/>
      <c r="I36" s="170"/>
      <c r="J36" s="170"/>
      <c r="K36" s="173"/>
      <c r="L36" s="170"/>
      <c r="M36" s="407" t="str">
        <f>IF(M35+'Section C2'!K27&gt;0,"YES","NO")</f>
        <v>NO</v>
      </c>
      <c r="N36" s="394"/>
    </row>
    <row r="37" spans="2:14" ht="21" customHeight="1" thickBot="1" x14ac:dyDescent="0.3">
      <c r="B37" s="338"/>
      <c r="C37" s="775" t="s">
        <v>614</v>
      </c>
      <c r="D37" s="775"/>
      <c r="E37" s="775"/>
      <c r="F37" s="775"/>
      <c r="G37" s="775"/>
      <c r="H37" s="170"/>
      <c r="I37" s="170"/>
      <c r="J37" s="170"/>
      <c r="K37" s="173"/>
      <c r="L37" s="170"/>
      <c r="M37" s="394"/>
      <c r="N37" s="394"/>
    </row>
    <row r="38" spans="2:14" ht="20.100000000000001" customHeight="1" thickBot="1" x14ac:dyDescent="0.3">
      <c r="B38" s="338"/>
      <c r="C38" s="772"/>
      <c r="D38" s="773"/>
      <c r="E38" s="406"/>
      <c r="F38" s="406"/>
      <c r="G38" s="170"/>
      <c r="H38" s="170"/>
      <c r="I38" s="170"/>
      <c r="J38" s="170"/>
      <c r="K38" s="173"/>
      <c r="L38" s="170"/>
      <c r="M38" s="394"/>
      <c r="N38" s="394"/>
    </row>
    <row r="39" spans="2:14" ht="16.5" customHeight="1" x14ac:dyDescent="0.25">
      <c r="B39" s="134"/>
      <c r="C39" s="148"/>
      <c r="D39" s="148"/>
      <c r="E39" s="148"/>
      <c r="F39" s="148"/>
      <c r="G39" s="175"/>
      <c r="H39" s="175"/>
      <c r="I39" s="175"/>
      <c r="J39" s="175"/>
      <c r="K39" s="176"/>
      <c r="L39" s="170"/>
      <c r="M39" s="394"/>
      <c r="N39" s="394"/>
    </row>
    <row r="40" spans="2:14" ht="16.5" customHeight="1" x14ac:dyDescent="0.25">
      <c r="B40" s="335"/>
      <c r="C40" s="406"/>
      <c r="D40" s="406"/>
      <c r="E40" s="406"/>
      <c r="F40" s="406"/>
      <c r="G40" s="170"/>
      <c r="H40" s="170"/>
      <c r="I40" s="170"/>
      <c r="J40" s="170"/>
      <c r="K40" s="170"/>
      <c r="L40" s="170"/>
      <c r="M40" s="394"/>
      <c r="N40" s="394"/>
    </row>
    <row r="41" spans="2:14" ht="16.5" customHeight="1" x14ac:dyDescent="0.25">
      <c r="B41" s="757" t="s">
        <v>22</v>
      </c>
      <c r="C41" s="759" t="s">
        <v>376</v>
      </c>
      <c r="D41" s="759"/>
      <c r="E41" s="759"/>
      <c r="F41" s="759"/>
      <c r="G41" s="759"/>
      <c r="H41" s="759"/>
      <c r="I41" s="166"/>
      <c r="J41" s="166"/>
      <c r="K41" s="177"/>
      <c r="L41" s="170"/>
      <c r="M41" s="394"/>
      <c r="N41" s="394"/>
    </row>
    <row r="42" spans="2:14" ht="16.5" customHeight="1" x14ac:dyDescent="0.25">
      <c r="B42" s="758"/>
      <c r="C42" s="736"/>
      <c r="D42" s="736"/>
      <c r="E42" s="736"/>
      <c r="F42" s="736"/>
      <c r="G42" s="736"/>
      <c r="H42" s="736"/>
      <c r="I42" s="170"/>
      <c r="J42" s="170"/>
      <c r="K42" s="173"/>
      <c r="L42" s="170"/>
      <c r="M42" s="394"/>
      <c r="N42" s="394"/>
    </row>
    <row r="43" spans="2:14" ht="16.5" customHeight="1" x14ac:dyDescent="0.25">
      <c r="B43" s="109"/>
      <c r="H43" s="91"/>
      <c r="I43" s="170"/>
      <c r="J43" s="170"/>
      <c r="K43" s="173"/>
      <c r="L43" s="170"/>
      <c r="M43" s="394"/>
      <c r="N43" s="394"/>
    </row>
    <row r="44" spans="2:14" ht="16.5" customHeight="1" thickBot="1" x14ac:dyDescent="0.3">
      <c r="B44" s="338" t="s">
        <v>1</v>
      </c>
      <c r="C44" s="736" t="s">
        <v>544</v>
      </c>
      <c r="D44" s="736"/>
      <c r="E44" s="736"/>
      <c r="F44" s="736"/>
      <c r="G44" s="736"/>
      <c r="H44" s="736"/>
      <c r="I44" s="170"/>
      <c r="J44" s="170"/>
      <c r="K44" s="173"/>
      <c r="L44" s="170"/>
      <c r="M44" s="394"/>
      <c r="N44" s="394"/>
    </row>
    <row r="45" spans="2:14" ht="20.100000000000001" customHeight="1" thickBot="1" x14ac:dyDescent="0.3">
      <c r="B45" s="338"/>
      <c r="C45" s="772"/>
      <c r="D45" s="773"/>
      <c r="E45" s="64"/>
      <c r="F45" s="64"/>
      <c r="G45" s="64"/>
      <c r="H45" s="64"/>
      <c r="I45" s="170"/>
      <c r="J45" s="170"/>
      <c r="K45" s="173"/>
      <c r="L45" s="170"/>
      <c r="M45" s="394"/>
      <c r="N45" s="394"/>
    </row>
    <row r="46" spans="2:14" ht="56.25" customHeight="1" x14ac:dyDescent="0.25">
      <c r="B46" s="109"/>
      <c r="C46" s="778" t="s">
        <v>635</v>
      </c>
      <c r="D46" s="778"/>
      <c r="E46" s="778"/>
      <c r="F46" s="778"/>
      <c r="G46" s="778"/>
      <c r="H46" s="91"/>
      <c r="I46" s="170"/>
      <c r="J46" s="170"/>
      <c r="K46" s="173"/>
      <c r="L46" s="170"/>
      <c r="M46" s="394"/>
      <c r="N46" s="394"/>
    </row>
    <row r="47" spans="2:14" ht="16.5" customHeight="1" x14ac:dyDescent="0.25">
      <c r="B47" s="109"/>
      <c r="H47" s="91"/>
      <c r="I47" s="170"/>
      <c r="J47" s="170"/>
      <c r="K47" s="173"/>
      <c r="L47" s="170"/>
      <c r="M47" s="394"/>
      <c r="N47" s="394"/>
    </row>
    <row r="48" spans="2:14" ht="16.5" customHeight="1" thickBot="1" x14ac:dyDescent="0.3">
      <c r="B48" s="338" t="s">
        <v>2</v>
      </c>
      <c r="C48" s="736" t="s">
        <v>545</v>
      </c>
      <c r="D48" s="736"/>
      <c r="E48" s="736"/>
      <c r="F48" s="736"/>
      <c r="G48" s="736"/>
      <c r="H48" s="736"/>
      <c r="I48" s="170"/>
      <c r="J48" s="170"/>
      <c r="K48" s="173"/>
      <c r="L48" s="170"/>
      <c r="M48" s="394"/>
      <c r="N48" s="394"/>
    </row>
    <row r="49" spans="2:14" ht="20.100000000000001" customHeight="1" thickBot="1" x14ac:dyDescent="0.3">
      <c r="B49" s="338"/>
      <c r="C49" s="772"/>
      <c r="D49" s="773"/>
      <c r="H49" s="91"/>
      <c r="I49" s="170"/>
      <c r="J49" s="170"/>
      <c r="K49" s="173"/>
      <c r="L49" s="170"/>
      <c r="M49" s="394"/>
      <c r="N49" s="394"/>
    </row>
    <row r="50" spans="2:14" ht="45" customHeight="1" x14ac:dyDescent="0.25">
      <c r="B50" s="338"/>
      <c r="C50" s="771" t="s">
        <v>467</v>
      </c>
      <c r="D50" s="771"/>
      <c r="E50" s="771"/>
      <c r="F50" s="771"/>
      <c r="G50" s="771"/>
      <c r="H50" s="91"/>
      <c r="I50" s="170"/>
      <c r="J50" s="170"/>
      <c r="K50" s="173"/>
      <c r="L50" s="170"/>
      <c r="M50" s="394"/>
      <c r="N50" s="394"/>
    </row>
    <row r="51" spans="2:14" ht="16.5" customHeight="1" x14ac:dyDescent="0.25">
      <c r="B51" s="145"/>
      <c r="C51" s="408"/>
      <c r="D51" s="409"/>
      <c r="E51" s="409"/>
      <c r="F51" s="409"/>
      <c r="G51" s="409"/>
      <c r="H51" s="409"/>
      <c r="I51" s="175"/>
      <c r="J51" s="175"/>
      <c r="K51" s="176"/>
      <c r="L51" s="170"/>
      <c r="M51" s="394"/>
      <c r="N51" s="394"/>
    </row>
    <row r="52" spans="2:14" ht="16.5" customHeight="1" x14ac:dyDescent="0.25">
      <c r="B52" s="335"/>
      <c r="C52" s="406"/>
      <c r="D52" s="406"/>
      <c r="E52" s="406"/>
      <c r="F52" s="406"/>
      <c r="G52" s="170"/>
      <c r="H52" s="170"/>
      <c r="I52" s="170"/>
      <c r="J52" s="170"/>
      <c r="K52" s="170"/>
      <c r="L52" s="170"/>
      <c r="M52" s="394"/>
      <c r="N52" s="394"/>
    </row>
    <row r="53" spans="2:14" ht="16.5" customHeight="1" x14ac:dyDescent="0.25">
      <c r="B53" s="337" t="s">
        <v>501</v>
      </c>
      <c r="C53" s="101" t="s">
        <v>524</v>
      </c>
      <c r="D53" s="102"/>
      <c r="E53" s="102"/>
      <c r="F53" s="102"/>
      <c r="G53" s="102"/>
      <c r="H53" s="102"/>
      <c r="I53" s="166"/>
      <c r="J53" s="166"/>
      <c r="K53" s="177"/>
      <c r="L53" s="170"/>
      <c r="M53" s="394"/>
      <c r="N53" s="394"/>
    </row>
    <row r="54" spans="2:14" ht="16.5" customHeight="1" thickBot="1" x14ac:dyDescent="0.3">
      <c r="B54" s="338"/>
      <c r="C54" s="117"/>
      <c r="D54" s="117"/>
      <c r="E54" s="117"/>
      <c r="F54" s="116" t="s">
        <v>75</v>
      </c>
      <c r="G54" s="161"/>
      <c r="H54" s="116" t="s">
        <v>53</v>
      </c>
      <c r="I54" s="170"/>
      <c r="J54" s="170"/>
      <c r="K54" s="173"/>
      <c r="L54" s="170"/>
      <c r="M54" s="394"/>
      <c r="N54" s="394"/>
    </row>
    <row r="55" spans="2:14" ht="30.75" customHeight="1" thickBot="1" x14ac:dyDescent="0.3">
      <c r="B55" s="338" t="s">
        <v>4</v>
      </c>
      <c r="C55" s="736" t="s">
        <v>526</v>
      </c>
      <c r="D55" s="736"/>
      <c r="E55" s="347"/>
      <c r="F55" s="45"/>
      <c r="H55" s="45"/>
      <c r="I55" s="170"/>
      <c r="J55" s="170"/>
      <c r="K55" s="173"/>
      <c r="L55" s="170"/>
      <c r="M55" s="394"/>
      <c r="N55" s="394"/>
    </row>
    <row r="56" spans="2:14" ht="16.5" customHeight="1" x14ac:dyDescent="0.25">
      <c r="B56" s="338"/>
      <c r="C56" s="347"/>
      <c r="D56" s="347"/>
      <c r="E56" s="347"/>
      <c r="F56" s="347"/>
      <c r="G56" s="347"/>
      <c r="H56" s="347"/>
      <c r="I56" s="170"/>
      <c r="J56" s="170"/>
      <c r="K56" s="173"/>
      <c r="L56" s="170"/>
      <c r="M56" s="394"/>
      <c r="N56" s="394"/>
    </row>
    <row r="57" spans="2:14" ht="16.5" customHeight="1" x14ac:dyDescent="0.25">
      <c r="B57" s="351" t="s">
        <v>5</v>
      </c>
      <c r="C57" s="736" t="s">
        <v>525</v>
      </c>
      <c r="D57" s="736"/>
      <c r="E57" s="736"/>
      <c r="F57" s="736"/>
      <c r="G57" s="736"/>
      <c r="H57" s="736"/>
      <c r="I57" s="736"/>
      <c r="J57" s="736"/>
      <c r="K57" s="400"/>
      <c r="L57" s="170"/>
      <c r="M57" s="394"/>
      <c r="N57" s="394"/>
    </row>
    <row r="58" spans="2:14" ht="60" customHeight="1" x14ac:dyDescent="0.25">
      <c r="B58" s="351"/>
      <c r="C58" s="754" t="s">
        <v>937</v>
      </c>
      <c r="D58" s="754"/>
      <c r="E58" s="754"/>
      <c r="F58" s="754"/>
      <c r="G58" s="754"/>
      <c r="H58" s="754"/>
      <c r="I58" s="754"/>
      <c r="J58" s="754"/>
      <c r="K58" s="400"/>
      <c r="L58" s="170"/>
      <c r="M58" s="394"/>
      <c r="N58" s="394"/>
    </row>
    <row r="59" spans="2:14" ht="32.25" customHeight="1" thickBot="1" x14ac:dyDescent="0.3">
      <c r="B59" s="351"/>
      <c r="C59" s="153"/>
      <c r="D59" s="116" t="s">
        <v>754</v>
      </c>
      <c r="E59" s="116"/>
      <c r="F59" s="116" t="s">
        <v>827</v>
      </c>
      <c r="G59" s="116"/>
      <c r="H59" s="116" t="s">
        <v>756</v>
      </c>
      <c r="I59" s="116"/>
      <c r="J59" s="116" t="s">
        <v>114</v>
      </c>
      <c r="K59" s="400"/>
      <c r="L59" s="170"/>
      <c r="M59" s="394"/>
      <c r="N59" s="394"/>
    </row>
    <row r="60" spans="2:14" ht="20.100000000000001" customHeight="1" thickBot="1" x14ac:dyDescent="0.3">
      <c r="B60" s="351"/>
      <c r="C60" s="91" t="s">
        <v>527</v>
      </c>
      <c r="D60" s="45"/>
      <c r="E60" s="401"/>
      <c r="F60" s="113" t="s">
        <v>77</v>
      </c>
      <c r="G60" s="401"/>
      <c r="H60" s="45"/>
      <c r="I60" s="244"/>
      <c r="J60" s="132">
        <f>D60+H60</f>
        <v>0</v>
      </c>
      <c r="K60" s="400"/>
      <c r="L60" s="170"/>
      <c r="M60" s="394"/>
      <c r="N60" s="394"/>
    </row>
    <row r="61" spans="2:14" ht="16.5" hidden="1" thickBot="1" x14ac:dyDescent="0.3">
      <c r="B61" s="351"/>
      <c r="C61" s="91"/>
      <c r="D61" s="402"/>
      <c r="E61" s="401"/>
      <c r="F61" s="403"/>
      <c r="G61" s="401"/>
      <c r="H61" s="404"/>
      <c r="I61" s="244"/>
      <c r="J61" s="403"/>
      <c r="K61" s="400"/>
      <c r="L61" s="170"/>
      <c r="M61" s="394"/>
      <c r="N61" s="394"/>
    </row>
    <row r="62" spans="2:14" ht="20.100000000000001" customHeight="1" thickBot="1" x14ac:dyDescent="0.3">
      <c r="B62" s="351"/>
      <c r="C62" s="269" t="s">
        <v>528</v>
      </c>
      <c r="D62" s="45"/>
      <c r="E62" s="401"/>
      <c r="F62" s="45"/>
      <c r="G62" s="401"/>
      <c r="H62" s="45"/>
      <c r="I62" s="244"/>
      <c r="J62" s="132">
        <f>D62+F62+H62</f>
        <v>0</v>
      </c>
      <c r="K62" s="400"/>
      <c r="L62" s="170"/>
      <c r="M62" s="394"/>
      <c r="N62" s="394"/>
    </row>
    <row r="63" spans="2:14" ht="16.5" hidden="1" customHeight="1" thickBot="1" x14ac:dyDescent="0.3">
      <c r="B63" s="351"/>
      <c r="C63" s="91"/>
      <c r="D63" s="401"/>
      <c r="E63" s="401"/>
      <c r="F63" s="404"/>
      <c r="G63" s="401"/>
      <c r="H63" s="404"/>
      <c r="I63" s="244"/>
      <c r="J63" s="403"/>
      <c r="K63" s="400"/>
      <c r="L63" s="170"/>
      <c r="M63" s="394"/>
      <c r="N63" s="394"/>
    </row>
    <row r="64" spans="2:14" ht="20.100000000000001" customHeight="1" thickBot="1" x14ac:dyDescent="0.3">
      <c r="B64" s="351"/>
      <c r="C64" s="91" t="s">
        <v>529</v>
      </c>
      <c r="D64" s="113" t="s">
        <v>77</v>
      </c>
      <c r="E64" s="401"/>
      <c r="F64" s="45"/>
      <c r="G64" s="401"/>
      <c r="H64" s="45"/>
      <c r="I64" s="244"/>
      <c r="J64" s="132">
        <f>+F64+H64</f>
        <v>0</v>
      </c>
      <c r="K64" s="400"/>
      <c r="L64" s="170"/>
      <c r="M64" s="394"/>
      <c r="N64" s="394"/>
    </row>
    <row r="65" spans="2:14" ht="16.5" customHeight="1" thickBot="1" x14ac:dyDescent="0.3">
      <c r="B65" s="351"/>
      <c r="C65" s="405" t="s">
        <v>865</v>
      </c>
      <c r="D65" s="113" t="s">
        <v>77</v>
      </c>
      <c r="E65" s="401"/>
      <c r="F65" s="45"/>
      <c r="G65" s="401"/>
      <c r="H65" s="45"/>
      <c r="I65" s="244"/>
      <c r="J65" s="132">
        <f>+F65+H65</f>
        <v>0</v>
      </c>
      <c r="K65" s="400"/>
      <c r="L65" s="170"/>
      <c r="M65" s="394"/>
      <c r="N65" s="394"/>
    </row>
    <row r="66" spans="2:14" ht="16.5" customHeight="1" x14ac:dyDescent="0.25">
      <c r="B66" s="392"/>
      <c r="C66" s="409"/>
      <c r="D66" s="774"/>
      <c r="E66" s="774"/>
      <c r="F66" s="774"/>
      <c r="G66" s="409"/>
      <c r="H66" s="409"/>
      <c r="I66" s="411"/>
      <c r="J66" s="409"/>
      <c r="K66" s="410"/>
      <c r="L66" s="170"/>
      <c r="M66" s="394"/>
      <c r="N66" s="394"/>
    </row>
    <row r="67" spans="2:14" ht="16.5" customHeight="1" x14ac:dyDescent="0.25">
      <c r="B67" s="354"/>
      <c r="C67" s="91"/>
      <c r="H67" s="91"/>
      <c r="I67" s="244"/>
      <c r="J67" s="91"/>
      <c r="K67" s="244"/>
      <c r="L67" s="170"/>
      <c r="M67" s="394"/>
      <c r="N67" s="394"/>
    </row>
    <row r="68" spans="2:14" ht="16.5" customHeight="1" x14ac:dyDescent="0.25">
      <c r="B68" s="354"/>
      <c r="C68" s="91"/>
      <c r="D68" s="767" t="s">
        <v>566</v>
      </c>
      <c r="E68" s="767"/>
      <c r="F68" s="767"/>
      <c r="H68" s="91"/>
      <c r="I68" s="244"/>
      <c r="J68" s="91"/>
      <c r="K68" s="244"/>
      <c r="L68" s="170"/>
      <c r="M68" s="394"/>
      <c r="N68" s="394"/>
    </row>
    <row r="69" spans="2:14" ht="15.95" customHeight="1" x14ac:dyDescent="0.25">
      <c r="B69" s="69"/>
      <c r="C69" s="91"/>
      <c r="D69" s="768" t="b">
        <f>IF(OR(ISBLANK(F8),ISBLANK(H8),ISBLANK(D16),ISBLANK(H16),ISBLANK(D18),ISBLANK(F18),ISBLANK(H18),ISBLANK(F20),ISBLANK(H20),ISBLANK(C23),ISBLANK(C26),ISBLANK(C29),ISBLANK(C32),ISBLANK(C35),ISBLANK(C38),ISBLANK(C45),ISBLANK(C49),ISBLANK(F55),ISBLANK(H55),ISBLANK(D60),ISBLANK(H60),ISBLANK(D62),ISBLANK(F62),ISBLANK(H62),ISBLANK(F64),ISBLANK(H64),ISBLANK(F65),ISBLANK(H65),ISBLANK(F21),ISBLANK(H21)),FALSE,TRUE)</f>
        <v>0</v>
      </c>
      <c r="E69" s="768"/>
      <c r="F69" s="768"/>
      <c r="I69" s="244"/>
      <c r="K69" s="244"/>
      <c r="L69" s="170"/>
      <c r="M69" s="394"/>
      <c r="N69" s="394"/>
    </row>
    <row r="70" spans="2:14" x14ac:dyDescent="0.25">
      <c r="B70" s="91"/>
      <c r="C70" s="412"/>
      <c r="G70" s="170"/>
      <c r="H70" s="91"/>
      <c r="I70" s="91"/>
      <c r="J70" s="91"/>
      <c r="K70" s="91"/>
      <c r="L70" s="91"/>
      <c r="M70" s="394"/>
      <c r="N70" s="394"/>
    </row>
    <row r="71" spans="2:14" x14ac:dyDescent="0.25">
      <c r="B71" s="91"/>
      <c r="C71" s="412"/>
      <c r="G71" s="170"/>
      <c r="H71" s="91"/>
      <c r="I71" s="91"/>
      <c r="J71" s="91"/>
      <c r="K71" s="91"/>
      <c r="L71" s="91"/>
      <c r="M71" s="394"/>
      <c r="N71" s="394"/>
    </row>
    <row r="72" spans="2:14" x14ac:dyDescent="0.25">
      <c r="B72" s="91"/>
      <c r="C72" s="412"/>
      <c r="G72" s="170"/>
      <c r="H72" s="91"/>
      <c r="I72" s="91"/>
      <c r="J72" s="91"/>
      <c r="K72" s="91"/>
      <c r="L72" s="91"/>
      <c r="M72" s="394"/>
      <c r="N72" s="394"/>
    </row>
    <row r="73" spans="2:14" x14ac:dyDescent="0.25">
      <c r="B73" s="91"/>
      <c r="C73" s="412"/>
      <c r="G73" s="170"/>
      <c r="H73" s="91"/>
      <c r="I73" s="91"/>
      <c r="J73" s="91"/>
      <c r="K73" s="91"/>
      <c r="L73" s="91"/>
      <c r="M73" s="394"/>
      <c r="N73" s="394"/>
    </row>
    <row r="74" spans="2:14" x14ac:dyDescent="0.25">
      <c r="B74" s="91"/>
      <c r="C74" s="412"/>
      <c r="G74" s="170"/>
      <c r="H74" s="91"/>
      <c r="I74" s="91"/>
      <c r="J74" s="91"/>
      <c r="K74" s="91"/>
      <c r="L74" s="91"/>
      <c r="M74" s="394"/>
      <c r="N74" s="394"/>
    </row>
    <row r="75" spans="2:14" x14ac:dyDescent="0.25">
      <c r="B75" s="91"/>
      <c r="C75" s="412"/>
      <c r="G75" s="170"/>
      <c r="H75" s="91"/>
      <c r="I75" s="91"/>
      <c r="J75" s="91"/>
      <c r="K75" s="91"/>
      <c r="L75" s="91"/>
      <c r="M75" s="394"/>
      <c r="N75" s="394"/>
    </row>
    <row r="76" spans="2:14" x14ac:dyDescent="0.25">
      <c r="B76" s="91"/>
      <c r="C76" s="412"/>
      <c r="G76" s="170"/>
      <c r="H76" s="91"/>
      <c r="I76" s="91"/>
      <c r="J76" s="91"/>
      <c r="K76" s="91"/>
      <c r="L76" s="91"/>
      <c r="M76" s="394"/>
      <c r="N76" s="394"/>
    </row>
    <row r="77" spans="2:14" x14ac:dyDescent="0.25">
      <c r="B77" s="91"/>
      <c r="C77" s="412"/>
      <c r="G77" s="170"/>
      <c r="H77" s="91"/>
      <c r="I77" s="91"/>
      <c r="J77" s="91"/>
      <c r="K77" s="91"/>
      <c r="L77" s="91"/>
      <c r="M77" s="394"/>
      <c r="N77" s="394"/>
    </row>
    <row r="78" spans="2:14" x14ac:dyDescent="0.25">
      <c r="B78" s="91"/>
      <c r="C78" s="412"/>
      <c r="G78" s="170"/>
      <c r="H78" s="91"/>
      <c r="I78" s="91"/>
      <c r="J78" s="91"/>
      <c r="K78" s="91"/>
      <c r="L78" s="91"/>
      <c r="M78" s="394"/>
      <c r="N78" s="394"/>
    </row>
    <row r="79" spans="2:14" x14ac:dyDescent="0.25">
      <c r="B79" s="91"/>
      <c r="C79" s="412"/>
      <c r="G79" s="170"/>
      <c r="H79" s="91"/>
      <c r="I79" s="91"/>
      <c r="J79" s="91"/>
      <c r="K79" s="91"/>
      <c r="L79" s="91"/>
      <c r="M79" s="394"/>
      <c r="N79" s="394"/>
    </row>
    <row r="80" spans="2:14" x14ac:dyDescent="0.25">
      <c r="B80" s="91"/>
      <c r="C80" s="412"/>
      <c r="G80" s="170"/>
      <c r="H80" s="91"/>
      <c r="I80" s="91"/>
      <c r="J80" s="91"/>
      <c r="K80" s="91"/>
      <c r="L80" s="91"/>
      <c r="M80" s="394"/>
      <c r="N80" s="394"/>
    </row>
    <row r="81" spans="2:14" x14ac:dyDescent="0.25">
      <c r="B81" s="91"/>
      <c r="C81" s="412"/>
      <c r="G81" s="170"/>
      <c r="H81" s="91"/>
      <c r="I81" s="91"/>
      <c r="J81" s="91"/>
      <c r="K81" s="91"/>
      <c r="L81" s="91"/>
      <c r="M81" s="394"/>
      <c r="N81" s="394"/>
    </row>
    <row r="82" spans="2:14" x14ac:dyDescent="0.25">
      <c r="B82" s="91"/>
      <c r="C82" s="412"/>
      <c r="G82" s="170"/>
      <c r="H82" s="91"/>
      <c r="I82" s="91"/>
      <c r="J82" s="91"/>
      <c r="K82" s="91"/>
      <c r="L82" s="91"/>
      <c r="M82" s="394"/>
      <c r="N82" s="394"/>
    </row>
    <row r="83" spans="2:14" x14ac:dyDescent="0.25">
      <c r="B83" s="91"/>
      <c r="C83" s="412"/>
      <c r="G83" s="170"/>
      <c r="H83" s="91"/>
      <c r="I83" s="91"/>
      <c r="J83" s="91"/>
      <c r="K83" s="91"/>
      <c r="L83" s="91"/>
      <c r="M83" s="394"/>
      <c r="N83" s="394"/>
    </row>
    <row r="84" spans="2:14" x14ac:dyDescent="0.25">
      <c r="B84" s="91"/>
      <c r="C84" s="412"/>
      <c r="G84" s="170"/>
      <c r="H84" s="91"/>
      <c r="I84" s="91"/>
      <c r="J84" s="91"/>
      <c r="K84" s="91"/>
      <c r="L84" s="91"/>
      <c r="M84" s="394"/>
      <c r="N84" s="394"/>
    </row>
    <row r="85" spans="2:14" x14ac:dyDescent="0.25">
      <c r="B85" s="91"/>
      <c r="C85" s="412"/>
      <c r="G85" s="170"/>
      <c r="H85" s="91"/>
      <c r="I85" s="91"/>
      <c r="J85" s="91"/>
      <c r="K85" s="91"/>
      <c r="L85" s="91"/>
      <c r="M85" s="394"/>
      <c r="N85" s="394"/>
    </row>
    <row r="86" spans="2:14" x14ac:dyDescent="0.25">
      <c r="B86" s="91"/>
      <c r="C86" s="412"/>
      <c r="G86" s="170"/>
      <c r="H86" s="91"/>
      <c r="I86" s="91"/>
      <c r="J86" s="91"/>
      <c r="K86" s="91"/>
      <c r="L86" s="91"/>
      <c r="M86" s="394"/>
      <c r="N86" s="394"/>
    </row>
    <row r="87" spans="2:14" x14ac:dyDescent="0.25">
      <c r="B87" s="91"/>
      <c r="C87" s="412"/>
      <c r="G87" s="170"/>
      <c r="H87" s="91"/>
      <c r="I87" s="91"/>
      <c r="J87" s="91"/>
      <c r="K87" s="91"/>
      <c r="L87" s="91"/>
      <c r="M87" s="394"/>
      <c r="N87" s="394"/>
    </row>
    <row r="88" spans="2:14" x14ac:dyDescent="0.25">
      <c r="B88" s="91"/>
      <c r="C88" s="412"/>
      <c r="G88" s="170"/>
      <c r="H88" s="91"/>
      <c r="I88" s="91"/>
      <c r="J88" s="91"/>
      <c r="K88" s="91"/>
      <c r="L88" s="91"/>
      <c r="M88" s="394"/>
      <c r="N88" s="394"/>
    </row>
    <row r="89" spans="2:14" x14ac:dyDescent="0.25">
      <c r="B89" s="91"/>
      <c r="C89" s="412"/>
      <c r="G89" s="170"/>
      <c r="H89" s="91"/>
      <c r="I89" s="91"/>
      <c r="J89" s="91"/>
      <c r="K89" s="91"/>
      <c r="L89" s="91"/>
      <c r="M89" s="394"/>
      <c r="N89" s="394"/>
    </row>
    <row r="90" spans="2:14" x14ac:dyDescent="0.25">
      <c r="B90" s="91"/>
      <c r="C90" s="412"/>
      <c r="G90" s="170"/>
      <c r="H90" s="91"/>
      <c r="I90" s="91"/>
      <c r="J90" s="91"/>
      <c r="K90" s="91"/>
      <c r="L90" s="91"/>
      <c r="M90" s="394"/>
      <c r="N90" s="394"/>
    </row>
    <row r="91" spans="2:14" x14ac:dyDescent="0.25">
      <c r="B91" s="91"/>
      <c r="C91" s="412"/>
      <c r="G91" s="170"/>
      <c r="H91" s="91"/>
      <c r="I91" s="91"/>
      <c r="J91" s="91"/>
      <c r="K91" s="91"/>
      <c r="L91" s="91"/>
      <c r="M91" s="394"/>
      <c r="N91" s="394"/>
    </row>
    <row r="92" spans="2:14" x14ac:dyDescent="0.25">
      <c r="B92" s="91"/>
      <c r="C92" s="412"/>
      <c r="G92" s="170"/>
      <c r="H92" s="91"/>
      <c r="I92" s="91"/>
      <c r="J92" s="91"/>
      <c r="K92" s="91"/>
      <c r="L92" s="91"/>
      <c r="M92" s="394"/>
      <c r="N92" s="394"/>
    </row>
    <row r="93" spans="2:14" x14ac:dyDescent="0.25">
      <c r="B93" s="91"/>
      <c r="C93" s="412"/>
      <c r="G93" s="170"/>
      <c r="H93" s="91"/>
      <c r="I93" s="91"/>
      <c r="J93" s="91"/>
      <c r="K93" s="91"/>
      <c r="L93" s="91"/>
      <c r="M93" s="394"/>
      <c r="N93" s="394"/>
    </row>
    <row r="94" spans="2:14" x14ac:dyDescent="0.25">
      <c r="G94" s="170"/>
      <c r="H94" s="91"/>
      <c r="I94" s="91"/>
      <c r="J94" s="91"/>
      <c r="K94" s="91"/>
      <c r="L94" s="91"/>
      <c r="M94" s="394"/>
      <c r="N94" s="394"/>
    </row>
    <row r="95" spans="2:14" ht="2.25" hidden="1" customHeight="1" x14ac:dyDescent="0.25">
      <c r="M95" s="394"/>
      <c r="N95" s="394"/>
    </row>
    <row r="96" spans="2:14" hidden="1" x14ac:dyDescent="0.25">
      <c r="M96" s="394"/>
      <c r="N96" s="394"/>
    </row>
    <row r="97" spans="13:14" hidden="1" x14ac:dyDescent="0.25">
      <c r="M97" s="394"/>
      <c r="N97" s="394"/>
    </row>
    <row r="98" spans="13:14" hidden="1" x14ac:dyDescent="0.25">
      <c r="M98" s="394"/>
      <c r="N98" s="394"/>
    </row>
    <row r="99" spans="13:14" hidden="1" x14ac:dyDescent="0.25">
      <c r="M99" s="394"/>
      <c r="N99" s="394"/>
    </row>
    <row r="100" spans="13:14" hidden="1" x14ac:dyDescent="0.25">
      <c r="M100" s="394"/>
    </row>
    <row r="101" spans="13:14" hidden="1" x14ac:dyDescent="0.25">
      <c r="M101" s="394"/>
    </row>
    <row r="102" spans="13:14" hidden="1" x14ac:dyDescent="0.25">
      <c r="M102" s="394"/>
    </row>
    <row r="103" spans="13:14" hidden="1" x14ac:dyDescent="0.25">
      <c r="M103" s="394"/>
    </row>
    <row r="104" spans="13:14" hidden="1" x14ac:dyDescent="0.25">
      <c r="M104" s="394"/>
    </row>
    <row r="105" spans="13:14" hidden="1" x14ac:dyDescent="0.25">
      <c r="M105" s="394"/>
    </row>
    <row r="106" spans="13:14" hidden="1" x14ac:dyDescent="0.25">
      <c r="M106" s="394"/>
    </row>
    <row r="107" spans="13:14" hidden="1" x14ac:dyDescent="0.25">
      <c r="M107" s="394"/>
    </row>
    <row r="108" spans="13:14" hidden="1" x14ac:dyDescent="0.25">
      <c r="M108" s="394"/>
    </row>
    <row r="109" spans="13:14" hidden="1" x14ac:dyDescent="0.25">
      <c r="M109" s="394"/>
    </row>
    <row r="110" spans="13:14" hidden="1" x14ac:dyDescent="0.25">
      <c r="M110" s="394"/>
    </row>
    <row r="111" spans="13:14" hidden="1" x14ac:dyDescent="0.25"/>
    <row r="112" spans="13:14"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sheetData>
  <sheetProtection algorithmName="SHA-512" hashValue="n2RrieaUsb+y19HgIrDqJHFmGZr+YpHobsG+gwYZ8pOr9ZblBACyE/sTYCiEKBPAaoYC7+2i5jEDduOC+r+n2g==" saltValue="I2qmoAfYWwzeMbvbXDhOOA==" spinCount="100000" sheet="1" objects="1" scenarios="1"/>
  <mergeCells count="33">
    <mergeCell ref="C32:D32"/>
    <mergeCell ref="B2:C2"/>
    <mergeCell ref="C22:F22"/>
    <mergeCell ref="C14:J14"/>
    <mergeCell ref="C13:J13"/>
    <mergeCell ref="C11:E11"/>
    <mergeCell ref="B5:H5"/>
    <mergeCell ref="C8:D8"/>
    <mergeCell ref="B4:I4"/>
    <mergeCell ref="C45:D45"/>
    <mergeCell ref="C49:D49"/>
    <mergeCell ref="C35:D35"/>
    <mergeCell ref="C48:H48"/>
    <mergeCell ref="B41:B42"/>
    <mergeCell ref="C41:H42"/>
    <mergeCell ref="C44:H44"/>
    <mergeCell ref="C46:G46"/>
    <mergeCell ref="D68:F68"/>
    <mergeCell ref="D69:F69"/>
    <mergeCell ref="C23:D23"/>
    <mergeCell ref="C26:D26"/>
    <mergeCell ref="C29:D29"/>
    <mergeCell ref="C28:F28"/>
    <mergeCell ref="C31:F31"/>
    <mergeCell ref="C57:J57"/>
    <mergeCell ref="C58:J58"/>
    <mergeCell ref="C55:D55"/>
    <mergeCell ref="C25:F25"/>
    <mergeCell ref="C50:G50"/>
    <mergeCell ref="C34:F34"/>
    <mergeCell ref="C38:D38"/>
    <mergeCell ref="D66:F66"/>
    <mergeCell ref="C37:G37"/>
  </mergeCells>
  <conditionalFormatting sqref="D69">
    <cfRule type="cellIs" dxfId="202" priority="3" operator="equal">
      <formula>FALSE</formula>
    </cfRule>
    <cfRule type="cellIs" dxfId="201" priority="4" operator="equal">
      <formula>TRUE</formula>
    </cfRule>
  </conditionalFormatting>
  <dataValidations disablePrompts="1" xWindow="518" yWindow="667" count="7">
    <dataValidation type="whole" operator="greaterThanOrEqual" allowBlank="1" showInputMessage="1" showErrorMessage="1" promptTitle="Input data" prompt="Insert non-negative integer value" sqref="C23:D23 H55 F55 H8 F8 C29:D29 C26:D26 C38:D38" xr:uid="{00000000-0002-0000-0300-000000000000}">
      <formula1>0</formula1>
    </dataValidation>
    <dataValidation type="decimal" operator="greaterThanOrEqual" allowBlank="1" showInputMessage="1" showErrorMessage="1" promptTitle="Input data" prompt="Insert positive value" sqref="C49 C45" xr:uid="{00000000-0002-0000-0300-000001000000}">
      <formula1>0</formula1>
    </dataValidation>
    <dataValidation operator="greaterThanOrEqual" allowBlank="1" showInputMessage="1" showErrorMessage="1" sqref="D20:D21 F16 F60 D64:D66" xr:uid="{00000000-0002-0000-0300-000002000000}"/>
    <dataValidation type="list" allowBlank="1" showInputMessage="1" showErrorMessage="1" sqref="C35 C32" xr:uid="{00000000-0002-0000-0300-000003000000}">
      <formula1>Positive</formula1>
    </dataValidation>
    <dataValidation type="whole" operator="greaterThanOrEqual" allowBlank="1" showInputMessage="1" showErrorMessage="1" promptTitle="Input Data" prompt="Insert non-negative integer value" sqref="D60 D62 F62 F64:F66 H64:H66 H62 H60" xr:uid="{00000000-0002-0000-0300-000004000000}">
      <formula1>0</formula1>
    </dataValidation>
    <dataValidation type="whole" operator="greaterThanOrEqual" allowBlank="1" showInputMessage="1" showErrorMessage="1" promptTitle="Input date" prompt="Insert non-negative integer value" sqref="D16 H16 F20:F21 F18 D18 H20:H21 H18" xr:uid="{00000000-0002-0000-0300-000005000000}">
      <formula1>0</formula1>
    </dataValidation>
    <dataValidation type="whole" operator="greaterThanOrEqual" allowBlank="1" showInputMessage="1" showErrorMessage="1" sqref="J16 J18 J20:J21 J60 J62 J64:J66" xr:uid="{00000000-0002-0000-0300-000006000000}">
      <formula1>0</formula1>
    </dataValidation>
  </dataValidations>
  <pageMargins left="0.7" right="0.7" top="0.75" bottom="0.75" header="0.3" footer="0.3"/>
  <pageSetup scale="54" fitToHeight="0" orientation="portrait" r:id="rId1"/>
  <rowBreaks count="2" manualBreakCount="2">
    <brk id="52" max="11" man="1"/>
    <brk id="74"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52"/>
  <sheetViews>
    <sheetView showGridLines="0" view="pageBreakPreview" zoomScaleNormal="100" zoomScaleSheetLayoutView="100" workbookViewId="0"/>
  </sheetViews>
  <sheetFormatPr defaultColWidth="9.140625" defaultRowHeight="15.75" x14ac:dyDescent="0.25"/>
  <cols>
    <col min="1" max="1" width="3.7109375" style="4" customWidth="1"/>
    <col min="2" max="2" width="6.85546875" style="161" customWidth="1"/>
    <col min="3" max="3" width="56" style="162" customWidth="1"/>
    <col min="4" max="4" width="13.5703125" style="4" customWidth="1"/>
    <col min="5" max="5" width="20.7109375" style="4" customWidth="1"/>
    <col min="6" max="6" width="1.42578125" style="4" customWidth="1"/>
    <col min="7" max="7" width="20.7109375" style="4" customWidth="1"/>
    <col min="8" max="8" width="13.42578125" style="4" customWidth="1"/>
    <col min="9" max="9" width="9.140625" style="4" customWidth="1"/>
    <col min="10" max="10" width="3.7109375" style="4" customWidth="1"/>
    <col min="11" max="11" width="2" style="2" bestFit="1" customWidth="1"/>
    <col min="12" max="15" width="9.140625" style="63"/>
    <col min="16" max="16" width="8.28515625" style="63" customWidth="1"/>
    <col min="17" max="16384" width="9.140625" style="63"/>
  </cols>
  <sheetData>
    <row r="1" spans="1:11" s="4" customFormat="1" x14ac:dyDescent="0.25">
      <c r="D1" s="64"/>
      <c r="E1" s="64"/>
      <c r="F1" s="335"/>
      <c r="K1" s="9"/>
    </row>
    <row r="2" spans="1:11" s="4" customFormat="1" ht="18.75" x14ac:dyDescent="0.25">
      <c r="B2" s="734" t="str">
        <f>Instructions!B1</f>
        <v>Form RBSF-MC</v>
      </c>
      <c r="C2" s="734"/>
      <c r="D2" s="64"/>
      <c r="E2" s="64"/>
      <c r="F2" s="335"/>
      <c r="K2" s="9"/>
    </row>
    <row r="3" spans="1:11" s="4" customFormat="1" ht="18.75" x14ac:dyDescent="0.25">
      <c r="B3" s="334"/>
      <c r="C3" s="334"/>
      <c r="D3" s="64"/>
      <c r="E3" s="64"/>
      <c r="F3" s="335"/>
      <c r="K3" s="9"/>
    </row>
    <row r="4" spans="1:11" s="4" customFormat="1" ht="18.75" x14ac:dyDescent="0.25">
      <c r="B4" s="740" t="s">
        <v>546</v>
      </c>
      <c r="C4" s="740"/>
      <c r="D4" s="740"/>
      <c r="E4" s="740"/>
      <c r="F4" s="740"/>
      <c r="G4" s="740"/>
      <c r="K4" s="9"/>
    </row>
    <row r="5" spans="1:11" s="4" customFormat="1" ht="89.25" customHeight="1" x14ac:dyDescent="0.25">
      <c r="B5" s="780" t="s">
        <v>615</v>
      </c>
      <c r="C5" s="780"/>
      <c r="D5" s="780"/>
      <c r="E5" s="780"/>
      <c r="F5" s="780"/>
      <c r="G5" s="780"/>
      <c r="H5" s="110"/>
      <c r="I5" s="110"/>
      <c r="K5" s="9"/>
    </row>
    <row r="6" spans="1:11" s="4" customFormat="1" ht="18.75" x14ac:dyDescent="0.25">
      <c r="A6" s="163"/>
      <c r="B6" s="781" t="s">
        <v>21</v>
      </c>
      <c r="C6" s="179" t="s">
        <v>469</v>
      </c>
      <c r="D6" s="179"/>
      <c r="E6" s="179"/>
      <c r="F6" s="179"/>
      <c r="G6" s="179"/>
      <c r="H6" s="179"/>
      <c r="I6" s="180"/>
      <c r="K6" s="9"/>
    </row>
    <row r="7" spans="1:11" s="4" customFormat="1" ht="19.5" thickBot="1" x14ac:dyDescent="0.3">
      <c r="A7" s="163"/>
      <c r="B7" s="782"/>
      <c r="C7" s="64"/>
      <c r="D7" s="64"/>
      <c r="E7" s="349" t="s">
        <v>75</v>
      </c>
      <c r="F7" s="349"/>
      <c r="G7" s="349" t="s">
        <v>53</v>
      </c>
      <c r="H7" s="64"/>
      <c r="I7" s="181"/>
      <c r="K7" s="9"/>
    </row>
    <row r="8" spans="1:11" s="4" customFormat="1" ht="19.5" thickBot="1" x14ac:dyDescent="0.3">
      <c r="B8" s="344" t="s">
        <v>18</v>
      </c>
      <c r="C8" s="342" t="s">
        <v>585</v>
      </c>
      <c r="D8" s="182"/>
      <c r="E8" s="45"/>
      <c r="F8" s="335"/>
      <c r="G8" s="45"/>
      <c r="H8" s="182"/>
      <c r="I8" s="183"/>
      <c r="K8" s="9"/>
    </row>
    <row r="9" spans="1:11" s="4" customFormat="1" ht="30" customHeight="1" x14ac:dyDescent="0.25">
      <c r="B9" s="184"/>
      <c r="C9" s="110" t="s">
        <v>94</v>
      </c>
      <c r="D9" s="110"/>
      <c r="E9" s="110"/>
      <c r="F9" s="110"/>
      <c r="G9" s="110"/>
      <c r="H9" s="110"/>
      <c r="I9" s="185"/>
      <c r="K9" s="9"/>
    </row>
    <row r="10" spans="1:11" s="4" customFormat="1" ht="16.5" thickBot="1" x14ac:dyDescent="0.3">
      <c r="B10" s="184"/>
      <c r="C10" s="75"/>
      <c r="D10" s="335"/>
      <c r="I10" s="185"/>
      <c r="K10" s="9"/>
    </row>
    <row r="11" spans="1:11" s="4" customFormat="1" ht="32.25" customHeight="1" thickBot="1" x14ac:dyDescent="0.3">
      <c r="B11" s="186"/>
      <c r="C11" s="736" t="s">
        <v>470</v>
      </c>
      <c r="D11" s="736"/>
      <c r="E11" s="64"/>
      <c r="F11" s="64"/>
      <c r="G11" s="171">
        <f>IF(G8=0,IF(E8=0,0,100%),((E8-G8)/(ABS(G8))))</f>
        <v>0</v>
      </c>
      <c r="I11" s="183"/>
      <c r="K11" s="9"/>
    </row>
    <row r="12" spans="1:11" s="4" customFormat="1" x14ac:dyDescent="0.25">
      <c r="B12" s="186"/>
      <c r="C12" s="64"/>
      <c r="I12" s="183"/>
      <c r="K12" s="9"/>
    </row>
    <row r="13" spans="1:11" s="4" customFormat="1" ht="16.5" thickBot="1" x14ac:dyDescent="0.3">
      <c r="B13" s="344" t="s">
        <v>19</v>
      </c>
      <c r="C13" s="753" t="s">
        <v>586</v>
      </c>
      <c r="D13" s="753"/>
      <c r="E13" s="753"/>
      <c r="F13" s="335"/>
      <c r="I13" s="183"/>
      <c r="K13" s="9"/>
    </row>
    <row r="14" spans="1:11" s="4" customFormat="1" ht="16.5" thickBot="1" x14ac:dyDescent="0.3">
      <c r="B14" s="184"/>
      <c r="C14" s="45"/>
      <c r="I14" s="183"/>
      <c r="K14" s="9"/>
    </row>
    <row r="15" spans="1:11" s="4" customFormat="1" x14ac:dyDescent="0.25">
      <c r="B15" s="184"/>
      <c r="C15" s="749" t="s">
        <v>456</v>
      </c>
      <c r="D15" s="749"/>
      <c r="E15" s="749"/>
      <c r="F15" s="749"/>
      <c r="G15" s="749"/>
      <c r="H15" s="749"/>
      <c r="I15" s="183"/>
      <c r="K15" s="9"/>
    </row>
    <row r="16" spans="1:11" s="4" customFormat="1" x14ac:dyDescent="0.25">
      <c r="B16" s="184"/>
      <c r="C16" s="174"/>
      <c r="I16" s="183"/>
      <c r="K16" s="9"/>
    </row>
    <row r="17" spans="2:11" s="4" customFormat="1" ht="16.5" thickBot="1" x14ac:dyDescent="0.3">
      <c r="B17" s="344" t="s">
        <v>20</v>
      </c>
      <c r="C17" s="753" t="s">
        <v>893</v>
      </c>
      <c r="D17" s="753"/>
      <c r="E17" s="753"/>
      <c r="F17" s="335"/>
      <c r="I17" s="183"/>
      <c r="K17" s="9"/>
    </row>
    <row r="18" spans="2:11" s="4" customFormat="1" ht="16.5" thickBot="1" x14ac:dyDescent="0.3">
      <c r="B18" s="184"/>
      <c r="C18" s="45"/>
      <c r="F18" s="335"/>
      <c r="I18" s="183"/>
      <c r="K18" s="9"/>
    </row>
    <row r="19" spans="2:11" s="4" customFormat="1" x14ac:dyDescent="0.25">
      <c r="B19" s="184"/>
      <c r="C19" s="174"/>
      <c r="F19" s="335"/>
      <c r="I19" s="183"/>
      <c r="K19" s="9"/>
    </row>
    <row r="20" spans="2:11" s="4" customFormat="1" ht="16.5" thickBot="1" x14ac:dyDescent="0.3">
      <c r="B20" s="344" t="s">
        <v>31</v>
      </c>
      <c r="C20" s="753" t="s">
        <v>587</v>
      </c>
      <c r="D20" s="753"/>
      <c r="E20" s="753"/>
      <c r="F20" s="335"/>
      <c r="I20" s="183"/>
      <c r="K20" s="9"/>
    </row>
    <row r="21" spans="2:11" s="4" customFormat="1" ht="16.5" thickBot="1" x14ac:dyDescent="0.3">
      <c r="B21" s="184"/>
      <c r="C21" s="45"/>
      <c r="I21" s="183"/>
      <c r="K21" s="9"/>
    </row>
    <row r="22" spans="2:11" s="4" customFormat="1" x14ac:dyDescent="0.25">
      <c r="B22" s="184"/>
      <c r="I22" s="183"/>
      <c r="K22" s="9"/>
    </row>
    <row r="23" spans="2:11" s="4" customFormat="1" ht="16.5" thickBot="1" x14ac:dyDescent="0.3">
      <c r="B23" s="344" t="s">
        <v>36</v>
      </c>
      <c r="C23" s="736" t="s">
        <v>471</v>
      </c>
      <c r="D23" s="736"/>
      <c r="E23" s="736"/>
      <c r="F23" s="736"/>
      <c r="G23" s="736"/>
      <c r="H23" s="736"/>
      <c r="I23" s="183"/>
      <c r="K23" s="9"/>
    </row>
    <row r="24" spans="2:11" s="4" customFormat="1" ht="16.5" thickBot="1" x14ac:dyDescent="0.3">
      <c r="B24" s="184"/>
      <c r="C24" s="45"/>
      <c r="I24" s="183"/>
      <c r="K24" s="9"/>
    </row>
    <row r="25" spans="2:11" s="4" customFormat="1" x14ac:dyDescent="0.25">
      <c r="B25" s="184"/>
      <c r="C25" s="162"/>
      <c r="I25" s="183"/>
      <c r="K25" s="9"/>
    </row>
    <row r="26" spans="2:11" s="4" customFormat="1" ht="16.5" thickBot="1" x14ac:dyDescent="0.3">
      <c r="B26" s="344" t="s">
        <v>37</v>
      </c>
      <c r="C26" s="779" t="s">
        <v>63</v>
      </c>
      <c r="D26" s="779"/>
      <c r="E26" s="779"/>
      <c r="F26" s="779"/>
      <c r="G26" s="779"/>
      <c r="H26" s="779"/>
      <c r="I26" s="183"/>
      <c r="K26" s="9"/>
    </row>
    <row r="27" spans="2:11" s="4" customFormat="1" ht="16.5" thickBot="1" x14ac:dyDescent="0.3">
      <c r="B27" s="184"/>
      <c r="C27" s="49"/>
      <c r="I27" s="183"/>
      <c r="K27" s="9">
        <f>IF(C27="YES",1,0)</f>
        <v>0</v>
      </c>
    </row>
    <row r="28" spans="2:11" s="4" customFormat="1" x14ac:dyDescent="0.25">
      <c r="B28" s="187"/>
      <c r="C28" s="188"/>
      <c r="D28" s="189"/>
      <c r="E28" s="189"/>
      <c r="F28" s="189"/>
      <c r="G28" s="189"/>
      <c r="H28" s="189"/>
      <c r="I28" s="190"/>
      <c r="K28" s="9"/>
    </row>
    <row r="29" spans="2:11" x14ac:dyDescent="0.25">
      <c r="B29" s="157"/>
    </row>
    <row r="30" spans="2:11" s="4" customFormat="1" ht="15" x14ac:dyDescent="0.25">
      <c r="B30" s="786" t="s">
        <v>22</v>
      </c>
      <c r="C30" s="788" t="s">
        <v>376</v>
      </c>
      <c r="D30" s="788"/>
      <c r="E30" s="788"/>
      <c r="F30" s="788"/>
      <c r="G30" s="788"/>
      <c r="H30" s="788"/>
      <c r="I30" s="191"/>
      <c r="K30" s="9"/>
    </row>
    <row r="31" spans="2:11" s="4" customFormat="1" ht="15.75" customHeight="1" x14ac:dyDescent="0.25">
      <c r="B31" s="787"/>
      <c r="C31" s="753"/>
      <c r="D31" s="753"/>
      <c r="E31" s="753"/>
      <c r="F31" s="753"/>
      <c r="G31" s="753"/>
      <c r="H31" s="753"/>
      <c r="I31" s="183"/>
      <c r="K31" s="9"/>
    </row>
    <row r="32" spans="2:11" s="4" customFormat="1" x14ac:dyDescent="0.25">
      <c r="B32" s="192"/>
      <c r="C32" s="162"/>
      <c r="I32" s="183"/>
      <c r="K32" s="9"/>
    </row>
    <row r="33" spans="2:11" s="4" customFormat="1" ht="16.5" thickBot="1" x14ac:dyDescent="0.3">
      <c r="B33" s="344" t="s">
        <v>1</v>
      </c>
      <c r="C33" s="736" t="s">
        <v>377</v>
      </c>
      <c r="D33" s="736"/>
      <c r="E33" s="736"/>
      <c r="F33" s="736"/>
      <c r="G33" s="736"/>
      <c r="H33" s="736"/>
      <c r="I33" s="183"/>
      <c r="K33" s="9"/>
    </row>
    <row r="34" spans="2:11" s="4" customFormat="1" ht="16.5" thickBot="1" x14ac:dyDescent="0.3">
      <c r="B34" s="344"/>
      <c r="C34" s="46"/>
      <c r="D34" s="64"/>
      <c r="E34" s="64"/>
      <c r="F34" s="64"/>
      <c r="G34" s="64"/>
      <c r="H34" s="64"/>
      <c r="I34" s="183"/>
      <c r="K34" s="9"/>
    </row>
    <row r="35" spans="2:11" s="4" customFormat="1" ht="41.1" customHeight="1" x14ac:dyDescent="0.25">
      <c r="B35" s="192"/>
      <c r="C35" s="778" t="s">
        <v>616</v>
      </c>
      <c r="D35" s="778"/>
      <c r="E35" s="778"/>
      <c r="F35" s="778"/>
      <c r="G35" s="778"/>
      <c r="H35" s="778"/>
      <c r="I35" s="183"/>
      <c r="K35" s="9"/>
    </row>
    <row r="36" spans="2:11" s="4" customFormat="1" x14ac:dyDescent="0.25">
      <c r="B36" s="192"/>
      <c r="C36" s="61"/>
      <c r="I36" s="183"/>
      <c r="K36" s="9"/>
    </row>
    <row r="37" spans="2:11" s="4" customFormat="1" ht="16.5" thickBot="1" x14ac:dyDescent="0.3">
      <c r="B37" s="344" t="s">
        <v>2</v>
      </c>
      <c r="C37" s="736" t="s">
        <v>378</v>
      </c>
      <c r="D37" s="736"/>
      <c r="E37" s="736"/>
      <c r="F37" s="736"/>
      <c r="G37" s="736"/>
      <c r="H37" s="736"/>
      <c r="I37" s="183"/>
      <c r="K37" s="9"/>
    </row>
    <row r="38" spans="2:11" s="4" customFormat="1" ht="16.5" thickBot="1" x14ac:dyDescent="0.3">
      <c r="B38" s="344"/>
      <c r="C38" s="46"/>
      <c r="I38" s="183"/>
      <c r="K38" s="9"/>
    </row>
    <row r="39" spans="2:11" s="4" customFormat="1" ht="41.1" customHeight="1" x14ac:dyDescent="0.25">
      <c r="B39" s="193"/>
      <c r="C39" s="771" t="s">
        <v>458</v>
      </c>
      <c r="D39" s="771"/>
      <c r="E39" s="771"/>
      <c r="F39" s="771"/>
      <c r="G39" s="771"/>
      <c r="I39" s="183"/>
      <c r="K39" s="9"/>
    </row>
    <row r="40" spans="2:11" s="4" customFormat="1" x14ac:dyDescent="0.25">
      <c r="B40" s="194"/>
      <c r="C40" s="195"/>
      <c r="D40" s="189"/>
      <c r="E40" s="189"/>
      <c r="F40" s="189"/>
      <c r="G40" s="189"/>
      <c r="H40" s="189"/>
      <c r="I40" s="190"/>
      <c r="K40" s="9"/>
    </row>
    <row r="42" spans="2:11" ht="15" x14ac:dyDescent="0.25">
      <c r="B42" s="783" t="s">
        <v>23</v>
      </c>
      <c r="C42" s="785" t="s">
        <v>855</v>
      </c>
      <c r="D42" s="785"/>
      <c r="E42" s="785"/>
      <c r="F42" s="785"/>
      <c r="G42" s="785"/>
      <c r="H42" s="785"/>
      <c r="I42" s="191"/>
    </row>
    <row r="43" spans="2:11" ht="15" x14ac:dyDescent="0.25">
      <c r="B43" s="784"/>
      <c r="C43" s="736"/>
      <c r="D43" s="736"/>
      <c r="E43" s="736"/>
      <c r="F43" s="736"/>
      <c r="G43" s="736"/>
      <c r="H43" s="736"/>
      <c r="I43" s="183"/>
    </row>
    <row r="44" spans="2:11" x14ac:dyDescent="0.25">
      <c r="B44" s="192"/>
      <c r="I44" s="183"/>
    </row>
    <row r="45" spans="2:11" ht="16.5" thickBot="1" x14ac:dyDescent="0.3">
      <c r="B45" s="344" t="s">
        <v>4</v>
      </c>
      <c r="C45" s="736" t="s">
        <v>856</v>
      </c>
      <c r="D45" s="736"/>
      <c r="E45" s="736"/>
      <c r="F45" s="736"/>
      <c r="G45" s="736"/>
      <c r="H45" s="736"/>
      <c r="I45" s="183"/>
    </row>
    <row r="46" spans="2:11" ht="16.5" thickBot="1" x14ac:dyDescent="0.3">
      <c r="B46" s="344"/>
      <c r="C46" s="46"/>
      <c r="D46" s="64"/>
      <c r="E46" s="64"/>
      <c r="F46" s="64"/>
      <c r="G46" s="64"/>
      <c r="H46" s="64"/>
      <c r="I46" s="183"/>
    </row>
    <row r="47" spans="2:11" ht="53.25" customHeight="1" x14ac:dyDescent="0.25">
      <c r="B47" s="192"/>
      <c r="C47" s="778" t="s">
        <v>880</v>
      </c>
      <c r="D47" s="778"/>
      <c r="E47" s="778"/>
      <c r="F47" s="778"/>
      <c r="G47" s="778"/>
      <c r="H47" s="778"/>
      <c r="I47" s="183"/>
    </row>
    <row r="48" spans="2:11" x14ac:dyDescent="0.25">
      <c r="B48" s="344"/>
      <c r="C48" s="64"/>
      <c r="D48" s="64"/>
      <c r="E48" s="64"/>
      <c r="F48" s="64"/>
      <c r="G48" s="64"/>
      <c r="H48" s="64"/>
      <c r="I48" s="183"/>
    </row>
    <row r="49" spans="2:9" x14ac:dyDescent="0.25">
      <c r="B49" s="193"/>
      <c r="C49" s="64"/>
      <c r="D49" s="64"/>
      <c r="E49" s="64"/>
      <c r="F49" s="64"/>
      <c r="G49" s="64"/>
      <c r="H49" s="64"/>
      <c r="I49" s="183"/>
    </row>
    <row r="50" spans="2:9" x14ac:dyDescent="0.25">
      <c r="B50" s="194"/>
      <c r="C50" s="195"/>
      <c r="D50" s="189"/>
      <c r="E50" s="189"/>
      <c r="F50" s="189"/>
      <c r="G50" s="189"/>
      <c r="H50" s="189"/>
      <c r="I50" s="190"/>
    </row>
    <row r="51" spans="2:9" x14ac:dyDescent="0.25">
      <c r="D51" s="755" t="s">
        <v>566</v>
      </c>
      <c r="E51" s="755"/>
      <c r="F51" s="755"/>
    </row>
    <row r="52" spans="2:9" ht="15.95" customHeight="1" x14ac:dyDescent="0.25">
      <c r="D52" s="756" t="b">
        <f>IF(OR(ISBLANK(E8),ISBLANK(G8),ISBLANK(G11),ISBLANK(C14),ISBLANK(C18),ISBLANK(C21),ISBLANK(C24),ISBLANK(C27),ISBLANK(C34),ISBLANK(C38),ISBLANK(C46)),FALSE,TRUE)</f>
        <v>0</v>
      </c>
      <c r="E52" s="756"/>
      <c r="F52" s="756"/>
    </row>
  </sheetData>
  <sheetProtection algorithmName="SHA-512" hashValue="wNv3ulXQIy1B2TQstxr4zT4lr9ZByg8sPGJMi5vkfRAX1MpyxF6CYRKSRJa9bNydC2VLKMavpBH2i9rBTCUIMQ==" saltValue="Sr7TuQrepp53yeqvpe3SfA==" spinCount="100000" sheet="1" objects="1" scenarios="1"/>
  <mergeCells count="23">
    <mergeCell ref="B2:C2"/>
    <mergeCell ref="B30:B31"/>
    <mergeCell ref="C30:H31"/>
    <mergeCell ref="C33:H33"/>
    <mergeCell ref="C13:E13"/>
    <mergeCell ref="C15:H15"/>
    <mergeCell ref="C17:E17"/>
    <mergeCell ref="C20:E20"/>
    <mergeCell ref="C23:H23"/>
    <mergeCell ref="D52:F52"/>
    <mergeCell ref="C39:G39"/>
    <mergeCell ref="C11:D11"/>
    <mergeCell ref="C26:H26"/>
    <mergeCell ref="B4:G4"/>
    <mergeCell ref="B5:G5"/>
    <mergeCell ref="B6:B7"/>
    <mergeCell ref="C37:H37"/>
    <mergeCell ref="C35:H35"/>
    <mergeCell ref="B42:B43"/>
    <mergeCell ref="C42:H43"/>
    <mergeCell ref="C45:H45"/>
    <mergeCell ref="C47:H47"/>
    <mergeCell ref="D51:F51"/>
  </mergeCells>
  <conditionalFormatting sqref="D52">
    <cfRule type="cellIs" dxfId="200" priority="1" operator="equal">
      <formula>FALSE</formula>
    </cfRule>
    <cfRule type="cellIs" dxfId="199" priority="2" operator="equal">
      <formula>TRUE</formula>
    </cfRule>
  </conditionalFormatting>
  <dataValidations count="2">
    <dataValidation type="list" allowBlank="1" showInputMessage="1" showErrorMessage="1" sqref="C27" xr:uid="{00000000-0002-0000-0400-000000000000}">
      <formula1>Positive</formula1>
    </dataValidation>
    <dataValidation type="whole" operator="greaterThanOrEqual" allowBlank="1" showInputMessage="1" showErrorMessage="1" promptTitle="Input data" prompt="Insert non-negative integer value" sqref="E8 G8 C14 C18 C21 C24 C34 C38" xr:uid="{00000000-0002-0000-0400-000001000000}">
      <formula1>0</formula1>
    </dataValidation>
  </dataValidations>
  <pageMargins left="0.70866141732283472" right="0.70866141732283472" top="0.74803149606299213" bottom="0.74803149606299213" header="0.31496062992125984" footer="0.31496062992125984"/>
  <pageSetup paperSize="9" scale="58"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Z83"/>
  <sheetViews>
    <sheetView showGridLines="0" view="pageBreakPreview" zoomScaleNormal="100" zoomScaleSheetLayoutView="100" workbookViewId="0"/>
  </sheetViews>
  <sheetFormatPr defaultColWidth="9.140625" defaultRowHeight="15" x14ac:dyDescent="0.25"/>
  <cols>
    <col min="1" max="1" width="4.140625" style="4" customWidth="1"/>
    <col min="2" max="2" width="5.140625" style="4" customWidth="1"/>
    <col min="3" max="3" width="37.85546875" style="4" customWidth="1"/>
    <col min="4" max="10" width="23.7109375" style="4" customWidth="1"/>
    <col min="11" max="11" width="4.140625" style="4" customWidth="1"/>
    <col min="12" max="24" width="9.140625" style="63" customWidth="1"/>
    <col min="25" max="25" width="0.140625" style="63" customWidth="1"/>
    <col min="26" max="37" width="9.140625" style="63" customWidth="1"/>
    <col min="38" max="38" width="0.28515625" style="63" customWidth="1"/>
    <col min="39" max="51" width="9.140625" style="63"/>
    <col min="52" max="52" width="5" style="63" customWidth="1"/>
    <col min="53" max="16384" width="9.140625" style="63"/>
  </cols>
  <sheetData>
    <row r="1" spans="1:13" ht="15.75" x14ac:dyDescent="0.25">
      <c r="D1" s="64"/>
      <c r="E1" s="64"/>
    </row>
    <row r="2" spans="1:13" ht="18.75" x14ac:dyDescent="0.25">
      <c r="B2" s="734" t="str">
        <f>Instructions!B1</f>
        <v>Form RBSF-MC</v>
      </c>
      <c r="C2" s="734"/>
    </row>
    <row r="4" spans="1:13" ht="18.75" customHeight="1" x14ac:dyDescent="0.25">
      <c r="B4" s="740" t="s">
        <v>646</v>
      </c>
      <c r="C4" s="740"/>
      <c r="D4" s="740"/>
      <c r="E4" s="740"/>
      <c r="F4" s="740"/>
      <c r="G4" s="740"/>
      <c r="H4" s="740"/>
      <c r="I4" s="740"/>
    </row>
    <row r="5" spans="1:13" ht="39.75" customHeight="1" x14ac:dyDescent="0.25">
      <c r="A5" s="163"/>
      <c r="B5" s="754" t="s">
        <v>859</v>
      </c>
      <c r="C5" s="754"/>
      <c r="D5" s="754"/>
      <c r="E5" s="754"/>
      <c r="F5" s="754"/>
      <c r="G5" s="754"/>
      <c r="H5" s="754"/>
      <c r="I5" s="754"/>
      <c r="J5" s="336"/>
    </row>
    <row r="6" spans="1:13" ht="83.25" customHeight="1" x14ac:dyDescent="0.25">
      <c r="B6" s="196"/>
      <c r="C6" s="197" t="s">
        <v>618</v>
      </c>
      <c r="D6" s="198" t="s">
        <v>1124</v>
      </c>
      <c r="E6" s="198" t="s">
        <v>1128</v>
      </c>
      <c r="F6" s="198" t="s">
        <v>679</v>
      </c>
      <c r="G6" s="198" t="s">
        <v>617</v>
      </c>
      <c r="H6" s="199" t="s">
        <v>733</v>
      </c>
      <c r="I6" s="198" t="s">
        <v>857</v>
      </c>
      <c r="J6" s="198" t="s">
        <v>858</v>
      </c>
      <c r="K6" s="200"/>
      <c r="L6" s="2"/>
      <c r="M6" s="2"/>
    </row>
    <row r="7" spans="1:13" ht="15.75" x14ac:dyDescent="0.25">
      <c r="B7" s="789" t="s">
        <v>21</v>
      </c>
      <c r="C7" s="792"/>
      <c r="D7" s="802"/>
      <c r="E7" s="50"/>
      <c r="F7" s="50"/>
      <c r="G7" s="803"/>
      <c r="H7" s="792"/>
      <c r="I7" s="805"/>
      <c r="J7" s="804">
        <f>IFERROR(I7/'Section  C1'!F$55,0)</f>
        <v>0</v>
      </c>
      <c r="L7" s="2"/>
      <c r="M7" s="2"/>
    </row>
    <row r="8" spans="1:13" ht="15.75" x14ac:dyDescent="0.25">
      <c r="B8" s="789"/>
      <c r="C8" s="792"/>
      <c r="D8" s="802"/>
      <c r="E8" s="50"/>
      <c r="F8" s="50"/>
      <c r="G8" s="803"/>
      <c r="H8" s="792"/>
      <c r="I8" s="805"/>
      <c r="J8" s="804"/>
      <c r="L8" s="2" t="b">
        <f>IF(ISBLANK(C7),FALSE,IF(OR(ISBLANK(D7),ISBLANK(E7),ISBLANK(E8),ISBLANK(E9),ISBLANK(F7),ISBLANK(F8),ISBLANK(F9),ISBLANK(G7),ISBLANK(H7),ISBLANK(I7),ISBLANK(J7)),FALSE,TRUE))</f>
        <v>0</v>
      </c>
      <c r="M8" s="2"/>
    </row>
    <row r="9" spans="1:13" ht="15.75" x14ac:dyDescent="0.25">
      <c r="B9" s="789"/>
      <c r="C9" s="792"/>
      <c r="D9" s="802"/>
      <c r="E9" s="50"/>
      <c r="F9" s="50"/>
      <c r="G9" s="803"/>
      <c r="H9" s="792"/>
      <c r="I9" s="805"/>
      <c r="J9" s="804"/>
      <c r="L9" s="2"/>
      <c r="M9" s="2"/>
    </row>
    <row r="10" spans="1:13" ht="15.75" x14ac:dyDescent="0.25">
      <c r="B10" s="789" t="s">
        <v>22</v>
      </c>
      <c r="C10" s="792"/>
      <c r="D10" s="802"/>
      <c r="E10" s="50"/>
      <c r="F10" s="50"/>
      <c r="G10" s="803"/>
      <c r="H10" s="792"/>
      <c r="I10" s="805"/>
      <c r="J10" s="804">
        <f>IFERROR(I10/'Section  C1'!F$55,0)</f>
        <v>0</v>
      </c>
      <c r="L10" s="2"/>
      <c r="M10" s="2"/>
    </row>
    <row r="11" spans="1:13" ht="15.75" x14ac:dyDescent="0.25">
      <c r="B11" s="789"/>
      <c r="C11" s="792"/>
      <c r="D11" s="802"/>
      <c r="E11" s="50"/>
      <c r="F11" s="50"/>
      <c r="G11" s="803"/>
      <c r="H11" s="792"/>
      <c r="I11" s="805"/>
      <c r="J11" s="804"/>
      <c r="L11" s="2" t="b">
        <f>IF(ISBLANK(C10),TRUE,IF(OR(ISBLANK(D10),ISBLANK(E10),ISBLANK(E11),ISBLANK(E12),ISBLANK(F10),ISBLANK(F11),ISBLANK(F12),ISBLANK(G10),ISBLANK(H10),ISBLANK(I10),ISBLANK(J10)),FALSE,TRUE))</f>
        <v>1</v>
      </c>
      <c r="M11" s="2"/>
    </row>
    <row r="12" spans="1:13" ht="15.75" x14ac:dyDescent="0.25">
      <c r="B12" s="789"/>
      <c r="C12" s="792"/>
      <c r="D12" s="802"/>
      <c r="E12" s="50"/>
      <c r="F12" s="50"/>
      <c r="G12" s="803"/>
      <c r="H12" s="792"/>
      <c r="I12" s="805"/>
      <c r="J12" s="804"/>
      <c r="L12" s="2"/>
      <c r="M12" s="2"/>
    </row>
    <row r="13" spans="1:13" ht="15.75" x14ac:dyDescent="0.25">
      <c r="B13" s="789" t="s">
        <v>23</v>
      </c>
      <c r="C13" s="792"/>
      <c r="D13" s="802"/>
      <c r="E13" s="50"/>
      <c r="F13" s="50"/>
      <c r="G13" s="803"/>
      <c r="H13" s="792"/>
      <c r="I13" s="805"/>
      <c r="J13" s="804">
        <f>IFERROR(I13/'Section  C1'!F$55,0)</f>
        <v>0</v>
      </c>
      <c r="L13" s="2"/>
      <c r="M13" s="2"/>
    </row>
    <row r="14" spans="1:13" ht="15.75" x14ac:dyDescent="0.25">
      <c r="B14" s="789"/>
      <c r="C14" s="792"/>
      <c r="D14" s="802"/>
      <c r="E14" s="50"/>
      <c r="F14" s="50"/>
      <c r="G14" s="803"/>
      <c r="H14" s="792"/>
      <c r="I14" s="805"/>
      <c r="J14" s="804"/>
      <c r="L14" s="2" t="b">
        <f>IF(ISBLANK(C13),TRUE,IF(OR(ISBLANK(D13),ISBLANK(E13),ISBLANK(E14),ISBLANK(E15),ISBLANK(F13),ISBLANK(F14),ISBLANK(F15),ISBLANK(G13),ISBLANK(H13),ISBLANK(I13),ISBLANK(J13)),FALSE,TRUE))</f>
        <v>1</v>
      </c>
      <c r="M14" s="2"/>
    </row>
    <row r="15" spans="1:13" ht="15.75" x14ac:dyDescent="0.25">
      <c r="B15" s="789"/>
      <c r="C15" s="792"/>
      <c r="D15" s="802"/>
      <c r="E15" s="50"/>
      <c r="F15" s="50"/>
      <c r="G15" s="803"/>
      <c r="H15" s="792"/>
      <c r="I15" s="805"/>
      <c r="J15" s="804"/>
      <c r="L15" s="2"/>
      <c r="M15" s="2"/>
    </row>
    <row r="16" spans="1:13" ht="15.75" x14ac:dyDescent="0.25">
      <c r="B16" s="789" t="s">
        <v>24</v>
      </c>
      <c r="C16" s="792"/>
      <c r="D16" s="802"/>
      <c r="E16" s="50"/>
      <c r="F16" s="50"/>
      <c r="G16" s="803"/>
      <c r="H16" s="792"/>
      <c r="I16" s="805"/>
      <c r="J16" s="804">
        <f>IFERROR(I16/'Section  C1'!F$55,0)</f>
        <v>0</v>
      </c>
      <c r="L16" s="2"/>
      <c r="M16" s="2"/>
    </row>
    <row r="17" spans="2:13" ht="15.75" x14ac:dyDescent="0.25">
      <c r="B17" s="789"/>
      <c r="C17" s="792"/>
      <c r="D17" s="802"/>
      <c r="E17" s="50"/>
      <c r="F17" s="50"/>
      <c r="G17" s="803"/>
      <c r="H17" s="792"/>
      <c r="I17" s="805"/>
      <c r="J17" s="804"/>
      <c r="L17" s="2" t="b">
        <f>IF(ISBLANK(C16),TRUE,IF(OR(ISBLANK(D16),ISBLANK(E16),ISBLANK(E17),ISBLANK(E18),ISBLANK(F16),ISBLANK(F17),ISBLANK(F18),ISBLANK(G16),ISBLANK(H16),ISBLANK(I16),ISBLANK(J16)),FALSE,TRUE))</f>
        <v>1</v>
      </c>
      <c r="M17" s="2"/>
    </row>
    <row r="18" spans="2:13" ht="15.75" x14ac:dyDescent="0.25">
      <c r="B18" s="789"/>
      <c r="C18" s="792"/>
      <c r="D18" s="802"/>
      <c r="E18" s="50"/>
      <c r="F18" s="50"/>
      <c r="G18" s="803"/>
      <c r="H18" s="792"/>
      <c r="I18" s="805"/>
      <c r="J18" s="804"/>
      <c r="L18" s="2"/>
      <c r="M18" s="2"/>
    </row>
    <row r="19" spans="2:13" ht="15.75" x14ac:dyDescent="0.25">
      <c r="B19" s="789" t="s">
        <v>25</v>
      </c>
      <c r="C19" s="792"/>
      <c r="D19" s="802"/>
      <c r="E19" s="50"/>
      <c r="F19" s="50"/>
      <c r="G19" s="803"/>
      <c r="H19" s="792"/>
      <c r="I19" s="805"/>
      <c r="J19" s="804">
        <f>IFERROR(I19/'Section  C1'!F$55,0)</f>
        <v>0</v>
      </c>
      <c r="L19" s="2"/>
      <c r="M19" s="2"/>
    </row>
    <row r="20" spans="2:13" ht="15.75" x14ac:dyDescent="0.25">
      <c r="B20" s="789"/>
      <c r="C20" s="792"/>
      <c r="D20" s="802"/>
      <c r="E20" s="50"/>
      <c r="F20" s="50"/>
      <c r="G20" s="803"/>
      <c r="H20" s="792"/>
      <c r="I20" s="805"/>
      <c r="J20" s="804"/>
      <c r="L20" s="2" t="b">
        <f>IF(ISBLANK(C19),TRUE,IF(OR(ISBLANK(D19),ISBLANK(E19),ISBLANK(E20),ISBLANK(E21),ISBLANK(F19),ISBLANK(F20),ISBLANK(F21),ISBLANK(G19),ISBLANK(H19),ISBLANK(I19),ISBLANK(J19)),FALSE,TRUE))</f>
        <v>1</v>
      </c>
      <c r="M20" s="2"/>
    </row>
    <row r="21" spans="2:13" ht="15.75" x14ac:dyDescent="0.25">
      <c r="B21" s="789"/>
      <c r="C21" s="792"/>
      <c r="D21" s="802"/>
      <c r="E21" s="50"/>
      <c r="F21" s="50"/>
      <c r="G21" s="803"/>
      <c r="H21" s="792"/>
      <c r="I21" s="805"/>
      <c r="J21" s="804"/>
      <c r="L21" s="2"/>
      <c r="M21" s="2"/>
    </row>
    <row r="22" spans="2:13" ht="15.75" x14ac:dyDescent="0.25">
      <c r="B22" s="789" t="s">
        <v>26</v>
      </c>
      <c r="C22" s="792"/>
      <c r="D22" s="802"/>
      <c r="E22" s="50"/>
      <c r="F22" s="50"/>
      <c r="G22" s="803"/>
      <c r="H22" s="792"/>
      <c r="I22" s="805"/>
      <c r="J22" s="804">
        <f>IFERROR(I22/'Section  C1'!F$55,0)</f>
        <v>0</v>
      </c>
      <c r="L22" s="2"/>
      <c r="M22" s="2"/>
    </row>
    <row r="23" spans="2:13" ht="15.75" x14ac:dyDescent="0.25">
      <c r="B23" s="789"/>
      <c r="C23" s="792"/>
      <c r="D23" s="802"/>
      <c r="E23" s="50"/>
      <c r="F23" s="50"/>
      <c r="G23" s="803"/>
      <c r="H23" s="792"/>
      <c r="I23" s="805"/>
      <c r="J23" s="804"/>
      <c r="L23" s="2" t="b">
        <f>IF(ISBLANK(C22),TRUE,IF(OR(ISBLANK(D22),ISBLANK(E22),ISBLANK(E23),ISBLANK(E24),ISBLANK(F22),ISBLANK(F23),ISBLANK(F24),ISBLANK(G22),ISBLANK(H22),ISBLANK(I22),ISBLANK(J22)),FALSE,TRUE))</f>
        <v>1</v>
      </c>
      <c r="M23" s="2"/>
    </row>
    <row r="24" spans="2:13" ht="15.75" x14ac:dyDescent="0.25">
      <c r="B24" s="789"/>
      <c r="C24" s="792"/>
      <c r="D24" s="802"/>
      <c r="E24" s="50"/>
      <c r="F24" s="50"/>
      <c r="G24" s="803"/>
      <c r="H24" s="792"/>
      <c r="I24" s="805"/>
      <c r="J24" s="804"/>
      <c r="L24" s="2"/>
      <c r="M24" s="2"/>
    </row>
    <row r="25" spans="2:13" ht="15.75" x14ac:dyDescent="0.25">
      <c r="B25" s="789" t="s">
        <v>27</v>
      </c>
      <c r="C25" s="792"/>
      <c r="D25" s="802"/>
      <c r="E25" s="50"/>
      <c r="F25" s="50"/>
      <c r="G25" s="803"/>
      <c r="H25" s="792"/>
      <c r="I25" s="805"/>
      <c r="J25" s="804">
        <f>IFERROR(I25/'Section  C1'!F$55,0)</f>
        <v>0</v>
      </c>
      <c r="L25" s="2"/>
      <c r="M25" s="2"/>
    </row>
    <row r="26" spans="2:13" ht="15.75" x14ac:dyDescent="0.25">
      <c r="B26" s="789"/>
      <c r="C26" s="792"/>
      <c r="D26" s="802"/>
      <c r="E26" s="50"/>
      <c r="F26" s="50"/>
      <c r="G26" s="803"/>
      <c r="H26" s="792"/>
      <c r="I26" s="805"/>
      <c r="J26" s="804"/>
      <c r="L26" s="2" t="b">
        <f>IF(ISBLANK(C25),TRUE,IF(OR(ISBLANK(D25),ISBLANK(E25),ISBLANK(E26),ISBLANK(E27),ISBLANK(F25),ISBLANK(F26),ISBLANK(F27),ISBLANK(G25),ISBLANK(H25),ISBLANK(I25),ISBLANK(J25)),FALSE,TRUE))</f>
        <v>1</v>
      </c>
      <c r="M26" s="2"/>
    </row>
    <row r="27" spans="2:13" ht="15.75" x14ac:dyDescent="0.25">
      <c r="B27" s="789"/>
      <c r="C27" s="792"/>
      <c r="D27" s="802"/>
      <c r="E27" s="50"/>
      <c r="F27" s="50"/>
      <c r="G27" s="803"/>
      <c r="H27" s="792"/>
      <c r="I27" s="805"/>
      <c r="J27" s="804"/>
      <c r="L27" s="2"/>
      <c r="M27" s="2"/>
    </row>
    <row r="28" spans="2:13" ht="15.75" x14ac:dyDescent="0.25">
      <c r="B28" s="789" t="s">
        <v>28</v>
      </c>
      <c r="C28" s="792"/>
      <c r="D28" s="802"/>
      <c r="E28" s="50"/>
      <c r="F28" s="50"/>
      <c r="G28" s="803"/>
      <c r="H28" s="792"/>
      <c r="I28" s="805"/>
      <c r="J28" s="804">
        <f>IFERROR(I28/'Section  C1'!F$55,0)</f>
        <v>0</v>
      </c>
      <c r="L28" s="2"/>
      <c r="M28" s="2"/>
    </row>
    <row r="29" spans="2:13" ht="15.75" x14ac:dyDescent="0.25">
      <c r="B29" s="789"/>
      <c r="C29" s="792"/>
      <c r="D29" s="802"/>
      <c r="E29" s="50"/>
      <c r="F29" s="50"/>
      <c r="G29" s="803"/>
      <c r="H29" s="792"/>
      <c r="I29" s="805"/>
      <c r="J29" s="804"/>
      <c r="L29" s="2" t="b">
        <f>IF(ISBLANK(C28),TRUE,IF(OR(ISBLANK(D28),ISBLANK(E28),ISBLANK(E29),ISBLANK(E30),ISBLANK(F28),ISBLANK(F29),ISBLANK(F30),ISBLANK(G28),ISBLANK(H28),ISBLANK(I28),ISBLANK(J28)),FALSE,TRUE))</f>
        <v>1</v>
      </c>
      <c r="M29" s="2"/>
    </row>
    <row r="30" spans="2:13" ht="15.75" x14ac:dyDescent="0.25">
      <c r="B30" s="789"/>
      <c r="C30" s="792"/>
      <c r="D30" s="802"/>
      <c r="E30" s="51"/>
      <c r="F30" s="50"/>
      <c r="G30" s="803"/>
      <c r="H30" s="792"/>
      <c r="I30" s="805"/>
      <c r="J30" s="804"/>
      <c r="L30" s="2"/>
      <c r="M30" s="2"/>
    </row>
    <row r="31" spans="2:13" ht="12.75" customHeight="1" x14ac:dyDescent="0.25">
      <c r="B31" s="789" t="s">
        <v>29</v>
      </c>
      <c r="C31" s="792"/>
      <c r="D31" s="802"/>
      <c r="E31" s="51"/>
      <c r="F31" s="50"/>
      <c r="G31" s="803"/>
      <c r="H31" s="792"/>
      <c r="I31" s="805"/>
      <c r="J31" s="804">
        <f>IFERROR(I31/'Section  C1'!F$55,0)</f>
        <v>0</v>
      </c>
      <c r="L31" s="2"/>
      <c r="M31" s="2"/>
    </row>
    <row r="32" spans="2:13" ht="15.75" x14ac:dyDescent="0.25">
      <c r="B32" s="789"/>
      <c r="C32" s="792"/>
      <c r="D32" s="802"/>
      <c r="E32" s="50"/>
      <c r="F32" s="50"/>
      <c r="G32" s="803"/>
      <c r="H32" s="792"/>
      <c r="I32" s="805"/>
      <c r="J32" s="804"/>
      <c r="L32" s="2" t="b">
        <f>IF(ISBLANK(C31),TRUE,IF(OR(ISBLANK(D31),ISBLANK(E31),ISBLANK(E32),ISBLANK(E33),ISBLANK(F31),ISBLANK(F32),ISBLANK(F33),ISBLANK(G31),ISBLANK(H31),ISBLANK(I31),ISBLANK(J31)),FALSE,TRUE))</f>
        <v>1</v>
      </c>
      <c r="M32" s="2"/>
    </row>
    <row r="33" spans="2:52" ht="15.75" x14ac:dyDescent="0.25">
      <c r="B33" s="789"/>
      <c r="C33" s="792"/>
      <c r="D33" s="802"/>
      <c r="E33" s="50"/>
      <c r="F33" s="50"/>
      <c r="G33" s="803"/>
      <c r="H33" s="792"/>
      <c r="I33" s="805"/>
      <c r="J33" s="804"/>
      <c r="L33" s="2"/>
      <c r="M33" s="2"/>
    </row>
    <row r="34" spans="2:52" ht="15.75" x14ac:dyDescent="0.25">
      <c r="B34" s="789" t="s">
        <v>30</v>
      </c>
      <c r="C34" s="792"/>
      <c r="D34" s="802"/>
      <c r="E34" s="50"/>
      <c r="F34" s="50"/>
      <c r="G34" s="803"/>
      <c r="H34" s="792"/>
      <c r="I34" s="805"/>
      <c r="J34" s="804">
        <f>IFERROR(I34/'Section  C1'!F$55,0)</f>
        <v>0</v>
      </c>
      <c r="L34" s="2"/>
      <c r="M34" s="2"/>
    </row>
    <row r="35" spans="2:52" ht="15.75" x14ac:dyDescent="0.25">
      <c r="B35" s="789"/>
      <c r="C35" s="792"/>
      <c r="D35" s="802"/>
      <c r="E35" s="50"/>
      <c r="F35" s="50"/>
      <c r="G35" s="803"/>
      <c r="H35" s="792"/>
      <c r="I35" s="805"/>
      <c r="J35" s="804"/>
      <c r="L35" s="2" t="b">
        <f>IF(ISBLANK(C34),TRUE,IF(OR(ISBLANK(D34),ISBLANK(E34),ISBLANK(E35),ISBLANK(E36),ISBLANK(F34),ISBLANK(F35),ISBLANK(F36),ISBLANK(G34),ISBLANK(H34),ISBLANK(I34),ISBLANK(J34)),FALSE,TRUE))</f>
        <v>1</v>
      </c>
      <c r="M35" s="2"/>
    </row>
    <row r="36" spans="2:52" ht="15.75" x14ac:dyDescent="0.25">
      <c r="B36" s="789"/>
      <c r="C36" s="792"/>
      <c r="D36" s="802"/>
      <c r="E36" s="50"/>
      <c r="F36" s="50"/>
      <c r="G36" s="803"/>
      <c r="H36" s="792"/>
      <c r="I36" s="805"/>
      <c r="J36" s="804"/>
      <c r="L36" s="2"/>
      <c r="M36" s="2"/>
    </row>
    <row r="37" spans="2:52" s="4" customFormat="1" ht="15.75" x14ac:dyDescent="0.25">
      <c r="B37" s="201"/>
      <c r="C37" s="202"/>
      <c r="D37" s="202"/>
      <c r="G37" s="203"/>
      <c r="H37" s="203"/>
      <c r="I37" s="204"/>
      <c r="J37" s="204"/>
      <c r="L37" s="9"/>
      <c r="M37" s="9"/>
    </row>
    <row r="38" spans="2:52" s="4" customFormat="1" ht="15.75" x14ac:dyDescent="0.25">
      <c r="B38" s="201"/>
      <c r="C38" s="202"/>
      <c r="D38" s="202"/>
      <c r="G38" s="203"/>
      <c r="H38" s="203"/>
      <c r="I38" s="204"/>
      <c r="J38" s="204"/>
      <c r="L38" s="9"/>
      <c r="M38" s="9"/>
    </row>
    <row r="39" spans="2:52" s="4" customFormat="1" ht="21.75" customHeight="1" x14ac:dyDescent="0.25">
      <c r="B39" s="799" t="s">
        <v>380</v>
      </c>
      <c r="C39" s="800"/>
      <c r="D39" s="800"/>
      <c r="E39" s="800"/>
      <c r="F39" s="800"/>
      <c r="G39" s="801"/>
      <c r="H39" s="203"/>
      <c r="I39" s="204"/>
      <c r="J39" s="204"/>
      <c r="L39" s="9"/>
      <c r="M39" s="9"/>
    </row>
    <row r="40" spans="2:52" s="4" customFormat="1" ht="42" customHeight="1" x14ac:dyDescent="0.25">
      <c r="B40" s="205">
        <v>1</v>
      </c>
      <c r="C40" s="796" t="s">
        <v>731</v>
      </c>
      <c r="D40" s="797"/>
      <c r="E40" s="797"/>
      <c r="F40" s="797"/>
      <c r="G40" s="798"/>
      <c r="H40" s="203"/>
      <c r="I40" s="204"/>
      <c r="J40" s="204"/>
      <c r="L40" s="9"/>
      <c r="M40" s="9"/>
    </row>
    <row r="41" spans="2:52" s="4" customFormat="1" ht="42" customHeight="1" x14ac:dyDescent="0.25">
      <c r="B41" s="205">
        <v>2</v>
      </c>
      <c r="C41" s="796" t="s">
        <v>1230</v>
      </c>
      <c r="D41" s="797"/>
      <c r="E41" s="797"/>
      <c r="F41" s="797"/>
      <c r="G41" s="798"/>
      <c r="L41" s="9"/>
      <c r="M41" s="9"/>
    </row>
    <row r="42" spans="2:52" s="4" customFormat="1" ht="42" customHeight="1" x14ac:dyDescent="0.25">
      <c r="B42" s="205">
        <v>3</v>
      </c>
      <c r="C42" s="793" t="s">
        <v>732</v>
      </c>
      <c r="D42" s="794"/>
      <c r="E42" s="794"/>
      <c r="F42" s="794"/>
      <c r="G42" s="795"/>
      <c r="L42" s="9"/>
      <c r="M42" s="9"/>
    </row>
    <row r="43" spans="2:52" s="4" customFormat="1" ht="42" customHeight="1" x14ac:dyDescent="0.25">
      <c r="B43" s="205">
        <v>4</v>
      </c>
      <c r="C43" s="793" t="s">
        <v>680</v>
      </c>
      <c r="D43" s="794"/>
      <c r="E43" s="794"/>
      <c r="F43" s="794"/>
      <c r="G43" s="795"/>
      <c r="H43" s="203"/>
      <c r="I43" s="204"/>
      <c r="J43" s="204"/>
      <c r="L43" s="9"/>
      <c r="M43" s="9"/>
    </row>
    <row r="44" spans="2:52" s="4" customFormat="1" ht="42" customHeight="1" x14ac:dyDescent="0.25">
      <c r="B44" s="205">
        <v>5</v>
      </c>
      <c r="C44" s="793" t="s">
        <v>1123</v>
      </c>
      <c r="D44" s="794"/>
      <c r="E44" s="794"/>
      <c r="F44" s="794"/>
      <c r="G44" s="795"/>
      <c r="H44" s="203"/>
      <c r="I44" s="204"/>
      <c r="J44" s="204"/>
      <c r="L44" s="9"/>
      <c r="M44" s="9"/>
    </row>
    <row r="45" spans="2:52" s="4" customFormat="1" ht="15.75" x14ac:dyDescent="0.25">
      <c r="B45" s="201"/>
      <c r="H45" s="203"/>
      <c r="I45" s="204"/>
      <c r="J45" s="204"/>
      <c r="L45" s="9"/>
      <c r="M45" s="9"/>
    </row>
    <row r="46" spans="2:52" s="4" customFormat="1" ht="15.75" x14ac:dyDescent="0.25">
      <c r="B46" s="201"/>
      <c r="E46" s="790" t="s">
        <v>566</v>
      </c>
      <c r="F46" s="790"/>
      <c r="G46" s="790"/>
      <c r="H46" s="203"/>
      <c r="I46" s="204"/>
      <c r="J46" s="204"/>
      <c r="L46" s="9"/>
      <c r="M46" s="9"/>
    </row>
    <row r="47" spans="2:52" s="4" customFormat="1" ht="15.95" customHeight="1" x14ac:dyDescent="0.25">
      <c r="B47" s="201"/>
      <c r="C47" s="202"/>
      <c r="D47" s="202"/>
      <c r="E47" s="791" t="b">
        <f>IF(AND((L8=TRUE),(L11=TRUE),(L14=TRUE),(L17=TRUE),(L20=TRUE),(L23=TRUE),(L26=TRUE),(L29=TRUE),(L32=TRUE),(L35=TRUE)),TRUE,FALSE)</f>
        <v>0</v>
      </c>
      <c r="F47" s="791"/>
      <c r="G47" s="791"/>
      <c r="H47" s="203"/>
      <c r="I47" s="204"/>
      <c r="J47" s="204"/>
      <c r="L47" s="9"/>
      <c r="M47" s="9"/>
    </row>
    <row r="48" spans="2:52" s="4" customFormat="1" ht="21" customHeight="1" x14ac:dyDescent="0.25">
      <c r="B48" s="201"/>
      <c r="C48" s="203"/>
      <c r="D48" s="202"/>
      <c r="E48" s="203"/>
      <c r="F48" s="203"/>
      <c r="G48" s="203"/>
      <c r="H48" s="203"/>
      <c r="I48" s="206"/>
      <c r="J48" s="206"/>
      <c r="AZ48" s="63"/>
    </row>
    <row r="50" spans="2:2" x14ac:dyDescent="0.25">
      <c r="B50" s="207"/>
    </row>
    <row r="58" spans="2:2" ht="2.25" hidden="1" customHeight="1" x14ac:dyDescent="0.25"/>
    <row r="59" spans="2:2" hidden="1" x14ac:dyDescent="0.25"/>
    <row r="60" spans="2:2" hidden="1" x14ac:dyDescent="0.25"/>
    <row r="61" spans="2:2" hidden="1" x14ac:dyDescent="0.25"/>
    <row r="62" spans="2:2" hidden="1" x14ac:dyDescent="0.25"/>
    <row r="63" spans="2:2" hidden="1" x14ac:dyDescent="0.25"/>
    <row r="64" spans="2:2"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sheetData>
  <sheetProtection algorithmName="SHA-512" hashValue="ZWfwaQ+bTHGRJBKBCxu2l3K7z/wg40f8qyjO5R/13TqQ5jBq7Aonrvbkr+j+sPmK6fpmkacnW/c0AcRSbV7J0Q==" saltValue="5UxMKYhN62HPUq9KKUwheA==" spinCount="100000" sheet="1" objects="1" scenarios="1"/>
  <mergeCells count="81">
    <mergeCell ref="D34:D36"/>
    <mergeCell ref="C28:C30"/>
    <mergeCell ref="H22:H24"/>
    <mergeCell ref="H25:H27"/>
    <mergeCell ref="H28:H30"/>
    <mergeCell ref="H31:H33"/>
    <mergeCell ref="D22:D24"/>
    <mergeCell ref="D25:D27"/>
    <mergeCell ref="C25:C27"/>
    <mergeCell ref="I28:I30"/>
    <mergeCell ref="I31:I33"/>
    <mergeCell ref="G31:G33"/>
    <mergeCell ref="G34:G36"/>
    <mergeCell ref="I34:I36"/>
    <mergeCell ref="H34:H36"/>
    <mergeCell ref="B22:B24"/>
    <mergeCell ref="B25:B27"/>
    <mergeCell ref="D13:D15"/>
    <mergeCell ref="D16:D18"/>
    <mergeCell ref="D19:D21"/>
    <mergeCell ref="B13:B15"/>
    <mergeCell ref="B16:B18"/>
    <mergeCell ref="B19:B21"/>
    <mergeCell ref="C13:C15"/>
    <mergeCell ref="C16:C18"/>
    <mergeCell ref="C19:C21"/>
    <mergeCell ref="C22:C24"/>
    <mergeCell ref="B2:C2"/>
    <mergeCell ref="B5:I5"/>
    <mergeCell ref="I7:I9"/>
    <mergeCell ref="I10:I12"/>
    <mergeCell ref="G7:G9"/>
    <mergeCell ref="G10:G12"/>
    <mergeCell ref="B7:B9"/>
    <mergeCell ref="B10:B12"/>
    <mergeCell ref="C7:C9"/>
    <mergeCell ref="D7:D9"/>
    <mergeCell ref="C10:C12"/>
    <mergeCell ref="D10:D12"/>
    <mergeCell ref="H7:H9"/>
    <mergeCell ref="H10:H12"/>
    <mergeCell ref="B4:I4"/>
    <mergeCell ref="I19:I21"/>
    <mergeCell ref="G22:G24"/>
    <mergeCell ref="G25:G27"/>
    <mergeCell ref="H13:H15"/>
    <mergeCell ref="H16:H18"/>
    <mergeCell ref="H19:H21"/>
    <mergeCell ref="G19:G21"/>
    <mergeCell ref="I22:I24"/>
    <mergeCell ref="I25:I27"/>
    <mergeCell ref="I13:I15"/>
    <mergeCell ref="I16:I18"/>
    <mergeCell ref="G13:G15"/>
    <mergeCell ref="G16:G18"/>
    <mergeCell ref="J7:J9"/>
    <mergeCell ref="J10:J12"/>
    <mergeCell ref="J13:J15"/>
    <mergeCell ref="J16:J18"/>
    <mergeCell ref="J19:J21"/>
    <mergeCell ref="J22:J24"/>
    <mergeCell ref="J25:J27"/>
    <mergeCell ref="J28:J30"/>
    <mergeCell ref="J31:J33"/>
    <mergeCell ref="J34:J36"/>
    <mergeCell ref="B28:B30"/>
    <mergeCell ref="B31:B33"/>
    <mergeCell ref="B34:B36"/>
    <mergeCell ref="E46:G46"/>
    <mergeCell ref="E47:G47"/>
    <mergeCell ref="C31:C33"/>
    <mergeCell ref="C43:G43"/>
    <mergeCell ref="C40:G40"/>
    <mergeCell ref="C41:G41"/>
    <mergeCell ref="C42:G42"/>
    <mergeCell ref="C44:G44"/>
    <mergeCell ref="B39:G39"/>
    <mergeCell ref="D28:D30"/>
    <mergeCell ref="D31:D33"/>
    <mergeCell ref="G28:G30"/>
    <mergeCell ref="C34:C36"/>
  </mergeCells>
  <conditionalFormatting sqref="E47:G47">
    <cfRule type="cellIs" dxfId="198" priority="1" operator="equal">
      <formula>TRUE</formula>
    </cfRule>
    <cfRule type="cellIs" dxfId="197" priority="2" operator="equal">
      <formula>FALSE</formula>
    </cfRule>
    <cfRule type="cellIs" dxfId="196" priority="3" operator="equal">
      <formula>"TRUE"</formula>
    </cfRule>
    <cfRule type="cellIs" dxfId="195" priority="4" operator="equal">
      <formula>"FALSE"</formula>
    </cfRule>
  </conditionalFormatting>
  <dataValidations count="4">
    <dataValidation type="whole" allowBlank="1" showInputMessage="1" showErrorMessage="1" sqref="D7:D38 D47:D48" xr:uid="{00000000-0002-0000-0500-000000000000}">
      <formula1>0</formula1>
      <formula2>1000</formula2>
    </dataValidation>
    <dataValidation operator="greaterThanOrEqual" allowBlank="1" showInputMessage="1" showErrorMessage="1" errorTitle="Invalid value" error="The value should not be negative" sqref="J7:J36" xr:uid="{00000000-0002-0000-0500-000001000000}"/>
    <dataValidation type="whole" operator="greaterThanOrEqual" allowBlank="1" showInputMessage="1" showErrorMessage="1" errorTitle="Invalid value" error="The value should not be negative" sqref="J37:J40 I7:I40 I43:J47" xr:uid="{00000000-0002-0000-0500-000002000000}">
      <formula1>0</formula1>
    </dataValidation>
    <dataValidation type="list" allowBlank="1" showInputMessage="1" showErrorMessage="1" sqref="E7:G36" xr:uid="{00000000-0002-0000-0500-000003000000}">
      <formula1>Countries</formula1>
    </dataValidation>
  </dataValidations>
  <pageMargins left="0.7" right="0.7" top="0.75" bottom="0.75" header="0.3" footer="0.3"/>
  <pageSetup scale="5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O130"/>
  <sheetViews>
    <sheetView showGridLines="0" view="pageBreakPreview" zoomScaleNormal="100" zoomScaleSheetLayoutView="100" workbookViewId="0"/>
  </sheetViews>
  <sheetFormatPr defaultColWidth="9.140625" defaultRowHeight="15.75" x14ac:dyDescent="0.25"/>
  <cols>
    <col min="1" max="1" width="3.5703125" style="4" customWidth="1"/>
    <col min="2" max="2" width="6" style="4" customWidth="1"/>
    <col min="3" max="3" width="49.7109375" style="61" customWidth="1"/>
    <col min="4" max="4" width="1.42578125" style="61" customWidth="1"/>
    <col min="5" max="5" width="28.5703125" style="4" customWidth="1"/>
    <col min="6" max="6" width="1.7109375" style="4" customWidth="1"/>
    <col min="7" max="7" width="29.7109375" style="4" customWidth="1"/>
    <col min="8" max="8" width="2.28515625" style="4" customWidth="1"/>
    <col min="9" max="9" width="23.42578125" style="208" customWidth="1"/>
    <col min="10" max="10" width="5.28515625" style="208" customWidth="1"/>
    <col min="11" max="11" width="3.5703125" style="4" customWidth="1"/>
    <col min="12" max="12" width="7.85546875" style="63" customWidth="1"/>
    <col min="13" max="15" width="9.140625" style="636" hidden="1" customWidth="1"/>
    <col min="16" max="26" width="9.140625" style="63" customWidth="1"/>
    <col min="27" max="28" width="0.140625" style="63" customWidth="1"/>
    <col min="29" max="39" width="9.140625" style="63" customWidth="1"/>
    <col min="40" max="40" width="3.42578125" style="63" customWidth="1"/>
    <col min="41" max="16384" width="9.140625" style="63"/>
  </cols>
  <sheetData>
    <row r="1" spans="1:15" x14ac:dyDescent="0.25">
      <c r="D1" s="64"/>
      <c r="E1" s="64"/>
      <c r="F1" s="64"/>
      <c r="G1" s="64"/>
      <c r="H1" s="335"/>
    </row>
    <row r="2" spans="1:15" ht="18.75" x14ac:dyDescent="0.25">
      <c r="B2" s="734" t="str">
        <f>Instructions!B1</f>
        <v>Form RBSF-MC</v>
      </c>
      <c r="C2" s="734"/>
    </row>
    <row r="4" spans="1:15" ht="18.75" customHeight="1" x14ac:dyDescent="0.25">
      <c r="B4" s="740" t="s">
        <v>588</v>
      </c>
      <c r="C4" s="740"/>
      <c r="D4" s="740"/>
      <c r="E4" s="740"/>
      <c r="F4" s="740"/>
      <c r="G4" s="740"/>
      <c r="H4" s="740"/>
      <c r="I4" s="810"/>
      <c r="J4" s="810"/>
      <c r="L4" s="209"/>
    </row>
    <row r="5" spans="1:15" ht="45" customHeight="1" x14ac:dyDescent="0.25">
      <c r="A5" s="163"/>
      <c r="B5" s="754" t="s">
        <v>870</v>
      </c>
      <c r="C5" s="754"/>
      <c r="D5" s="754"/>
      <c r="E5" s="754"/>
      <c r="F5" s="754"/>
      <c r="G5" s="754"/>
      <c r="H5" s="754"/>
      <c r="I5" s="754"/>
      <c r="J5" s="754"/>
      <c r="L5" s="209"/>
    </row>
    <row r="6" spans="1:15" ht="18.75" x14ac:dyDescent="0.25">
      <c r="A6" s="163"/>
      <c r="B6" s="163"/>
      <c r="C6" s="210"/>
      <c r="D6" s="210"/>
      <c r="E6" s="163"/>
      <c r="F6" s="163"/>
      <c r="I6" s="211"/>
      <c r="J6" s="211"/>
      <c r="L6" s="212"/>
    </row>
    <row r="7" spans="1:15" ht="15" customHeight="1" x14ac:dyDescent="0.25">
      <c r="B7" s="757" t="s">
        <v>21</v>
      </c>
      <c r="C7" s="759" t="s">
        <v>38</v>
      </c>
      <c r="D7" s="346"/>
      <c r="E7" s="101"/>
      <c r="F7" s="101"/>
      <c r="G7" s="101"/>
      <c r="H7" s="101"/>
      <c r="I7" s="213"/>
      <c r="J7" s="214"/>
      <c r="L7" s="212"/>
    </row>
    <row r="8" spans="1:15" x14ac:dyDescent="0.25">
      <c r="B8" s="758"/>
      <c r="C8" s="736"/>
      <c r="D8" s="347"/>
      <c r="I8" s="215"/>
      <c r="J8" s="216"/>
      <c r="L8" s="212"/>
    </row>
    <row r="9" spans="1:15" ht="2.25" customHeight="1" x14ac:dyDescent="0.25">
      <c r="B9" s="338"/>
      <c r="I9" s="215"/>
      <c r="J9" s="216"/>
      <c r="L9" s="212"/>
    </row>
    <row r="10" spans="1:15" ht="24.75" customHeight="1" x14ac:dyDescent="0.25">
      <c r="B10" s="109"/>
      <c r="C10" s="340" t="s">
        <v>95</v>
      </c>
      <c r="D10" s="110"/>
      <c r="E10" s="349" t="s">
        <v>54</v>
      </c>
      <c r="F10" s="349"/>
      <c r="G10" s="349" t="s">
        <v>56</v>
      </c>
      <c r="I10" s="217" t="s">
        <v>61</v>
      </c>
      <c r="J10" s="216"/>
      <c r="L10" s="209"/>
    </row>
    <row r="11" spans="1:15" ht="9" customHeight="1" x14ac:dyDescent="0.25">
      <c r="B11" s="109"/>
      <c r="C11" s="110"/>
      <c r="D11" s="110"/>
      <c r="E11" s="349"/>
      <c r="F11" s="349"/>
      <c r="G11" s="349"/>
      <c r="I11" s="217"/>
      <c r="J11" s="216"/>
      <c r="L11" s="209"/>
    </row>
    <row r="12" spans="1:15" ht="27.75" customHeight="1" thickBot="1" x14ac:dyDescent="0.3">
      <c r="B12" s="109"/>
      <c r="C12" s="218" t="s">
        <v>509</v>
      </c>
      <c r="D12" s="219"/>
      <c r="E12" s="349"/>
      <c r="F12" s="349"/>
      <c r="G12" s="349"/>
      <c r="I12" s="217"/>
      <c r="J12" s="216"/>
      <c r="L12" s="209"/>
    </row>
    <row r="13" spans="1:15" ht="30" customHeight="1" thickBot="1" x14ac:dyDescent="0.3">
      <c r="B13" s="109"/>
      <c r="C13" s="347" t="s">
        <v>534</v>
      </c>
      <c r="D13" s="347"/>
      <c r="E13" s="43"/>
      <c r="G13" s="43"/>
      <c r="I13" s="220">
        <f>IF(G13=0,IF(E13=0,0,100%),((E13-G13)/(ABS(G13))))</f>
        <v>0</v>
      </c>
      <c r="J13" s="216"/>
      <c r="L13" s="209"/>
    </row>
    <row r="14" spans="1:15" ht="14.25" customHeight="1" thickBot="1" x14ac:dyDescent="0.3">
      <c r="B14" s="109"/>
      <c r="C14" s="98"/>
      <c r="D14" s="98"/>
      <c r="E14" s="335"/>
      <c r="F14" s="349"/>
      <c r="G14" s="335"/>
      <c r="I14" s="335"/>
      <c r="J14" s="216"/>
      <c r="L14" s="209"/>
    </row>
    <row r="15" spans="1:15" ht="30" customHeight="1" thickBot="1" x14ac:dyDescent="0.3">
      <c r="B15" s="109"/>
      <c r="C15" s="347" t="s">
        <v>619</v>
      </c>
      <c r="D15" s="347"/>
      <c r="E15" s="43"/>
      <c r="G15" s="43"/>
      <c r="I15" s="220">
        <f>IF(G15=0,IF(E15=0,0,100%),((E15-G15)/(ABS(G15))))</f>
        <v>0</v>
      </c>
      <c r="J15" s="216"/>
      <c r="L15" s="209"/>
      <c r="M15" s="636" t="s">
        <v>54</v>
      </c>
      <c r="N15" s="636" t="s">
        <v>56</v>
      </c>
      <c r="O15" s="636" t="s">
        <v>602</v>
      </c>
    </row>
    <row r="16" spans="1:15" ht="18" customHeight="1" x14ac:dyDescent="0.25">
      <c r="B16" s="109"/>
      <c r="C16" s="98"/>
      <c r="D16" s="98"/>
      <c r="E16" s="335"/>
      <c r="F16" s="349"/>
      <c r="G16" s="335"/>
      <c r="I16" s="335"/>
      <c r="J16" s="216"/>
      <c r="L16" s="209"/>
      <c r="M16" s="637">
        <f>E13+E15</f>
        <v>0</v>
      </c>
      <c r="N16" s="637">
        <f>G13+G15</f>
        <v>0</v>
      </c>
      <c r="O16" s="635">
        <f>IF(N16=0,IF(M16=0,0,100%),((M16-N16)/(ABS(N16))))</f>
        <v>0</v>
      </c>
    </row>
    <row r="17" spans="2:12" ht="63" customHeight="1" thickBot="1" x14ac:dyDescent="0.3">
      <c r="B17" s="109"/>
      <c r="C17" s="347" t="s">
        <v>621</v>
      </c>
      <c r="D17" s="347"/>
      <c r="E17" s="335"/>
      <c r="F17" s="349"/>
      <c r="G17" s="335"/>
      <c r="I17" s="335"/>
      <c r="J17" s="216"/>
      <c r="L17" s="209"/>
    </row>
    <row r="18" spans="2:12" ht="30" customHeight="1" thickBot="1" x14ac:dyDescent="0.3">
      <c r="B18" s="109"/>
      <c r="C18" s="347" t="s">
        <v>535</v>
      </c>
      <c r="D18" s="347"/>
      <c r="E18" s="43"/>
      <c r="G18" s="43"/>
      <c r="I18" s="220">
        <f>IF(G18=0,IF(E18=0,0,100%),((E18-G18)/(ABS(G18))))</f>
        <v>0</v>
      </c>
      <c r="J18" s="216"/>
      <c r="L18" s="209"/>
    </row>
    <row r="19" spans="2:12" ht="16.5" thickBot="1" x14ac:dyDescent="0.3">
      <c r="B19" s="109"/>
      <c r="C19" s="347"/>
      <c r="D19" s="347"/>
      <c r="F19" s="349"/>
      <c r="I19" s="221"/>
      <c r="J19" s="216"/>
      <c r="L19" s="209"/>
    </row>
    <row r="20" spans="2:12" ht="30" customHeight="1" thickBot="1" x14ac:dyDescent="0.3">
      <c r="B20" s="109"/>
      <c r="C20" s="347" t="s">
        <v>620</v>
      </c>
      <c r="D20" s="347"/>
      <c r="E20" s="43"/>
      <c r="G20" s="43"/>
      <c r="I20" s="221"/>
      <c r="J20" s="216"/>
      <c r="L20" s="209"/>
    </row>
    <row r="21" spans="2:12" ht="19.5" customHeight="1" thickBot="1" x14ac:dyDescent="0.3">
      <c r="B21" s="109"/>
      <c r="C21" s="110"/>
      <c r="D21" s="110"/>
      <c r="F21" s="349"/>
      <c r="I21" s="221"/>
      <c r="J21" s="216"/>
    </row>
    <row r="22" spans="2:12" ht="30" customHeight="1" thickBot="1" x14ac:dyDescent="0.3">
      <c r="B22" s="109"/>
      <c r="C22" s="335" t="s">
        <v>39</v>
      </c>
      <c r="D22" s="347"/>
      <c r="E22" s="114">
        <f>E13+E15-E18-E20</f>
        <v>0</v>
      </c>
      <c r="F22" s="349"/>
      <c r="G22" s="114">
        <f>G13+G15-G18-G20</f>
        <v>0</v>
      </c>
      <c r="I22" s="220">
        <f>IF(G22=0,IF(E22=0,0,100%),((E22-G22)/(ABS(G22))))</f>
        <v>0</v>
      </c>
      <c r="J22" s="216"/>
    </row>
    <row r="23" spans="2:12" ht="16.5" thickBot="1" x14ac:dyDescent="0.3">
      <c r="B23" s="109"/>
      <c r="C23" s="347"/>
      <c r="D23" s="347"/>
      <c r="E23" s="347"/>
      <c r="F23" s="347"/>
      <c r="G23" s="347"/>
      <c r="H23" s="347"/>
      <c r="I23" s="347"/>
      <c r="J23" s="222"/>
    </row>
    <row r="24" spans="2:12" ht="30" customHeight="1" thickBot="1" x14ac:dyDescent="0.3">
      <c r="B24" s="109"/>
      <c r="C24" s="335" t="s">
        <v>641</v>
      </c>
      <c r="D24" s="347"/>
      <c r="E24" s="43"/>
      <c r="G24" s="43"/>
      <c r="I24" s="221"/>
      <c r="J24" s="216"/>
    </row>
    <row r="25" spans="2:12" ht="67.5" customHeight="1" thickBot="1" x14ac:dyDescent="0.3">
      <c r="B25" s="109"/>
      <c r="C25" s="98" t="s">
        <v>642</v>
      </c>
      <c r="D25" s="98"/>
      <c r="E25" s="221"/>
      <c r="F25" s="349"/>
      <c r="G25" s="221"/>
      <c r="I25" s="221"/>
      <c r="J25" s="216"/>
    </row>
    <row r="26" spans="2:12" ht="30" customHeight="1" thickBot="1" x14ac:dyDescent="0.3">
      <c r="B26" s="109"/>
      <c r="C26" s="335" t="s">
        <v>41</v>
      </c>
      <c r="D26" s="347"/>
      <c r="E26" s="43"/>
      <c r="G26" s="43"/>
      <c r="I26" s="221"/>
      <c r="J26" s="216"/>
    </row>
    <row r="27" spans="2:12" ht="49.5" customHeight="1" thickBot="1" x14ac:dyDescent="0.3">
      <c r="B27" s="109"/>
      <c r="C27" s="223" t="s">
        <v>42</v>
      </c>
      <c r="D27" s="223"/>
      <c r="F27" s="349"/>
      <c r="I27" s="221"/>
      <c r="J27" s="216"/>
    </row>
    <row r="28" spans="2:12" ht="30" customHeight="1" thickBot="1" x14ac:dyDescent="0.3">
      <c r="B28" s="109"/>
      <c r="C28" s="335" t="s">
        <v>44</v>
      </c>
      <c r="D28" s="347"/>
      <c r="E28" s="114">
        <f>E22+E24-E26</f>
        <v>0</v>
      </c>
      <c r="F28" s="349"/>
      <c r="G28" s="114">
        <f>G22+G24-G26</f>
        <v>0</v>
      </c>
      <c r="I28" s="220">
        <f>IF(G28=0,IF(E28=0,0,100%),((E28-G28)/(ABS(G28))))</f>
        <v>0</v>
      </c>
      <c r="J28" s="216"/>
    </row>
    <row r="29" spans="2:12" ht="29.25" customHeight="1" thickBot="1" x14ac:dyDescent="0.3">
      <c r="B29" s="109"/>
      <c r="C29" s="223" t="s">
        <v>43</v>
      </c>
      <c r="D29" s="223"/>
      <c r="F29" s="349"/>
      <c r="I29" s="221"/>
      <c r="J29" s="216"/>
    </row>
    <row r="30" spans="2:12" ht="30" customHeight="1" thickBot="1" x14ac:dyDescent="0.3">
      <c r="B30" s="109"/>
      <c r="C30" s="335" t="s">
        <v>45</v>
      </c>
      <c r="D30" s="347"/>
      <c r="E30" s="43"/>
      <c r="G30" s="43"/>
      <c r="I30" s="224"/>
      <c r="J30" s="216"/>
    </row>
    <row r="31" spans="2:12" ht="27.75" customHeight="1" thickBot="1" x14ac:dyDescent="0.3">
      <c r="B31" s="109"/>
      <c r="C31" s="223" t="s">
        <v>48</v>
      </c>
      <c r="D31" s="223"/>
      <c r="F31" s="349"/>
      <c r="I31" s="221"/>
      <c r="J31" s="216"/>
    </row>
    <row r="32" spans="2:12" ht="30" customHeight="1" thickBot="1" x14ac:dyDescent="0.3">
      <c r="B32" s="109"/>
      <c r="C32" s="335" t="s">
        <v>46</v>
      </c>
      <c r="D32" s="347"/>
      <c r="E32" s="43"/>
      <c r="G32" s="43"/>
      <c r="I32" s="224"/>
      <c r="J32" s="216"/>
    </row>
    <row r="33" spans="2:10" ht="26.25" customHeight="1" thickBot="1" x14ac:dyDescent="0.3">
      <c r="B33" s="109"/>
      <c r="C33" s="223" t="s">
        <v>47</v>
      </c>
      <c r="D33" s="223"/>
      <c r="F33" s="349"/>
      <c r="I33" s="221"/>
      <c r="J33" s="216"/>
    </row>
    <row r="34" spans="2:10" ht="30" customHeight="1" thickBot="1" x14ac:dyDescent="0.3">
      <c r="B34" s="109"/>
      <c r="C34" s="335" t="s">
        <v>460</v>
      </c>
      <c r="D34" s="347"/>
      <c r="E34" s="43"/>
      <c r="G34" s="43"/>
      <c r="I34" s="224"/>
      <c r="J34" s="216"/>
    </row>
    <row r="35" spans="2:10" ht="35.25" customHeight="1" thickBot="1" x14ac:dyDescent="0.3">
      <c r="B35" s="109"/>
      <c r="C35" s="223" t="s">
        <v>643</v>
      </c>
      <c r="D35" s="223"/>
      <c r="E35" s="335"/>
      <c r="F35" s="335"/>
      <c r="G35" s="335"/>
      <c r="H35" s="335"/>
      <c r="I35" s="335"/>
      <c r="J35" s="216"/>
    </row>
    <row r="36" spans="2:10" ht="30" customHeight="1" thickBot="1" x14ac:dyDescent="0.3">
      <c r="B36" s="109"/>
      <c r="C36" s="335" t="s">
        <v>40</v>
      </c>
      <c r="D36" s="347"/>
      <c r="E36" s="114">
        <f>E28+E30-E32+E34</f>
        <v>0</v>
      </c>
      <c r="F36" s="349"/>
      <c r="G36" s="114">
        <f>G28+G30-G32+G34</f>
        <v>0</v>
      </c>
      <c r="I36" s="220">
        <f>IF(G36=0,IF(E36=0,0,100%),((E36-G36)/(ABS(G36))))</f>
        <v>0</v>
      </c>
      <c r="J36" s="216"/>
    </row>
    <row r="37" spans="2:10" x14ac:dyDescent="0.25">
      <c r="B37" s="145"/>
      <c r="C37" s="156"/>
      <c r="D37" s="156"/>
      <c r="E37" s="178"/>
      <c r="F37" s="225"/>
      <c r="G37" s="178"/>
      <c r="H37" s="178"/>
      <c r="I37" s="226"/>
      <c r="J37" s="227"/>
    </row>
    <row r="38" spans="2:10" x14ac:dyDescent="0.25">
      <c r="B38" s="157"/>
      <c r="F38" s="349"/>
    </row>
    <row r="39" spans="2:10" x14ac:dyDescent="0.25">
      <c r="B39" s="157"/>
      <c r="F39" s="349"/>
    </row>
    <row r="40" spans="2:10" x14ac:dyDescent="0.25">
      <c r="B40" s="757" t="s">
        <v>22</v>
      </c>
      <c r="C40" s="811" t="s">
        <v>49</v>
      </c>
      <c r="D40" s="811"/>
      <c r="E40" s="811"/>
      <c r="F40" s="167"/>
      <c r="G40" s="813"/>
      <c r="H40" s="213"/>
      <c r="I40" s="213"/>
      <c r="J40" s="228"/>
    </row>
    <row r="41" spans="2:10" ht="12.75" customHeight="1" x14ac:dyDescent="0.25">
      <c r="B41" s="758"/>
      <c r="C41" s="812"/>
      <c r="D41" s="812"/>
      <c r="E41" s="812"/>
      <c r="G41" s="814"/>
      <c r="H41" s="215"/>
      <c r="I41" s="215"/>
      <c r="J41" s="229"/>
    </row>
    <row r="42" spans="2:10" ht="25.5" customHeight="1" x14ac:dyDescent="0.25">
      <c r="B42" s="338"/>
      <c r="C42" s="110" t="s">
        <v>607</v>
      </c>
      <c r="D42" s="110"/>
      <c r="E42" s="335"/>
      <c r="G42" s="349"/>
      <c r="I42" s="215"/>
      <c r="J42" s="229"/>
    </row>
    <row r="43" spans="2:10" ht="16.5" thickBot="1" x14ac:dyDescent="0.3">
      <c r="B43" s="109"/>
      <c r="E43" s="349" t="s">
        <v>54</v>
      </c>
      <c r="G43" s="349" t="s">
        <v>56</v>
      </c>
      <c r="I43" s="217" t="s">
        <v>61</v>
      </c>
      <c r="J43" s="229"/>
    </row>
    <row r="44" spans="2:10" ht="30" customHeight="1" thickBot="1" x14ac:dyDescent="0.3">
      <c r="B44" s="109"/>
      <c r="C44" s="347" t="s">
        <v>51</v>
      </c>
      <c r="D44" s="347"/>
      <c r="E44" s="43"/>
      <c r="G44" s="43"/>
      <c r="I44" s="220">
        <f>IF(G44=0,IF(E44=0,0,100%),((E44-G44)/(ABS(G44))))</f>
        <v>0</v>
      </c>
      <c r="J44" s="229"/>
    </row>
    <row r="45" spans="2:10" ht="30" customHeight="1" thickBot="1" x14ac:dyDescent="0.3">
      <c r="B45" s="109"/>
      <c r="C45" s="347" t="s">
        <v>50</v>
      </c>
      <c r="D45" s="347"/>
      <c r="E45" s="43"/>
      <c r="G45" s="43"/>
      <c r="I45" s="220">
        <f>IF(G45=0,IF(E45=0,0,100%),((E45-G45)/(ABS(G45))))</f>
        <v>0</v>
      </c>
      <c r="J45" s="229"/>
    </row>
    <row r="46" spans="2:10" ht="16.5" thickBot="1" x14ac:dyDescent="0.3">
      <c r="B46" s="109"/>
      <c r="C46" s="347"/>
      <c r="D46" s="347"/>
      <c r="E46" s="130"/>
      <c r="G46" s="714"/>
      <c r="I46" s="221"/>
      <c r="J46" s="229"/>
    </row>
    <row r="47" spans="2:10" ht="30" customHeight="1" thickBot="1" x14ac:dyDescent="0.3">
      <c r="B47" s="109"/>
      <c r="C47" s="347" t="s">
        <v>13</v>
      </c>
      <c r="D47" s="347"/>
      <c r="E47" s="114">
        <f>E44+E45</f>
        <v>0</v>
      </c>
      <c r="F47" s="349"/>
      <c r="G47" s="713">
        <f>G44+G45</f>
        <v>0</v>
      </c>
      <c r="I47" s="220">
        <f>IF(G47=0,IF(E47=0,0,100%),((E47-G47)/(ABS(G47))))</f>
        <v>0</v>
      </c>
      <c r="J47" s="229"/>
    </row>
    <row r="48" spans="2:10" ht="16.5" thickBot="1" x14ac:dyDescent="0.3">
      <c r="B48" s="109"/>
      <c r="C48" s="4"/>
      <c r="D48" s="4"/>
      <c r="I48" s="221"/>
      <c r="J48" s="229"/>
    </row>
    <row r="49" spans="2:10" ht="30" customHeight="1" thickBot="1" x14ac:dyDescent="0.3">
      <c r="B49" s="109"/>
      <c r="C49" s="347" t="s">
        <v>381</v>
      </c>
      <c r="D49" s="347"/>
      <c r="E49" s="43"/>
      <c r="G49" s="43"/>
      <c r="I49" s="221"/>
      <c r="J49" s="229"/>
    </row>
    <row r="50" spans="2:10" ht="30" customHeight="1" thickBot="1" x14ac:dyDescent="0.3">
      <c r="B50" s="109"/>
      <c r="C50" s="347" t="s">
        <v>382</v>
      </c>
      <c r="D50" s="347"/>
      <c r="E50" s="43"/>
      <c r="G50" s="43"/>
      <c r="I50" s="221"/>
      <c r="J50" s="229"/>
    </row>
    <row r="51" spans="2:10" ht="16.5" thickBot="1" x14ac:dyDescent="0.3">
      <c r="B51" s="109"/>
      <c r="C51" s="347"/>
      <c r="D51" s="347"/>
      <c r="E51" s="347"/>
      <c r="F51" s="347"/>
      <c r="G51" s="347"/>
      <c r="H51" s="347"/>
      <c r="I51" s="347"/>
      <c r="J51" s="229"/>
    </row>
    <row r="52" spans="2:10" ht="30" customHeight="1" thickBot="1" x14ac:dyDescent="0.3">
      <c r="B52" s="109"/>
      <c r="C52" s="347" t="s">
        <v>383</v>
      </c>
      <c r="D52" s="347"/>
      <c r="E52" s="114">
        <f>E49+E50</f>
        <v>0</v>
      </c>
      <c r="F52" s="349"/>
      <c r="G52" s="114">
        <f>G49+G50</f>
        <v>0</v>
      </c>
      <c r="I52" s="220">
        <f>IF(G52=0,IF(E52=0,0,100%),((E52-G52)/(ABS(G52))))</f>
        <v>0</v>
      </c>
      <c r="J52" s="229"/>
    </row>
    <row r="53" spans="2:10" ht="16.5" thickBot="1" x14ac:dyDescent="0.3">
      <c r="B53" s="109"/>
      <c r="C53" s="4"/>
      <c r="D53" s="4"/>
      <c r="I53" s="221"/>
      <c r="J53" s="229"/>
    </row>
    <row r="54" spans="2:10" ht="30" customHeight="1" thickBot="1" x14ac:dyDescent="0.3">
      <c r="B54" s="109"/>
      <c r="C54" s="347" t="s">
        <v>384</v>
      </c>
      <c r="D54" s="347"/>
      <c r="E54" s="43"/>
      <c r="G54" s="43"/>
      <c r="I54" s="221"/>
      <c r="J54" s="229"/>
    </row>
    <row r="55" spans="2:10" ht="30" customHeight="1" thickBot="1" x14ac:dyDescent="0.3">
      <c r="B55" s="109"/>
      <c r="C55" s="347" t="s">
        <v>385</v>
      </c>
      <c r="D55" s="347"/>
      <c r="E55" s="43"/>
      <c r="G55" s="43"/>
      <c r="I55" s="221"/>
      <c r="J55" s="229"/>
    </row>
    <row r="56" spans="2:10" ht="30" customHeight="1" thickBot="1" x14ac:dyDescent="0.3">
      <c r="B56" s="109"/>
      <c r="C56" s="347" t="s">
        <v>386</v>
      </c>
      <c r="D56" s="347"/>
      <c r="E56" s="43"/>
      <c r="G56" s="43"/>
      <c r="I56" s="221"/>
      <c r="J56" s="229"/>
    </row>
    <row r="57" spans="2:10" ht="46.5" customHeight="1" thickBot="1" x14ac:dyDescent="0.3">
      <c r="B57" s="109"/>
      <c r="C57" s="336" t="s">
        <v>387</v>
      </c>
      <c r="D57" s="336"/>
      <c r="E57" s="221"/>
      <c r="G57" s="221"/>
      <c r="I57" s="221"/>
      <c r="J57" s="229"/>
    </row>
    <row r="58" spans="2:10" ht="30" customHeight="1" thickBot="1" x14ac:dyDescent="0.3">
      <c r="B58" s="109"/>
      <c r="C58" s="347" t="s">
        <v>388</v>
      </c>
      <c r="D58" s="347"/>
      <c r="E58" s="114">
        <f>E54+E55+E56</f>
        <v>0</v>
      </c>
      <c r="F58" s="349"/>
      <c r="G58" s="114">
        <f>G54+G55+G56</f>
        <v>0</v>
      </c>
      <c r="I58" s="220">
        <f>IF(G58=0,IF(E58=0,0,100%),((E58-G58)/(ABS(G58))))</f>
        <v>0</v>
      </c>
      <c r="J58" s="229"/>
    </row>
    <row r="59" spans="2:10" ht="16.5" thickBot="1" x14ac:dyDescent="0.3">
      <c r="B59" s="109"/>
      <c r="C59" s="4"/>
      <c r="D59" s="4"/>
      <c r="I59" s="221"/>
      <c r="J59" s="229"/>
    </row>
    <row r="60" spans="2:10" ht="30" customHeight="1" thickBot="1" x14ac:dyDescent="0.3">
      <c r="B60" s="109"/>
      <c r="C60" s="347" t="s">
        <v>389</v>
      </c>
      <c r="D60" s="347"/>
      <c r="E60" s="114">
        <f>E52+E58</f>
        <v>0</v>
      </c>
      <c r="F60" s="349"/>
      <c r="G60" s="114">
        <f>G52+G58</f>
        <v>0</v>
      </c>
      <c r="I60" s="220">
        <f>IF(G60=0,IF(E60=0,0,100%),((E60-G60)/(ABS(G60))))</f>
        <v>0</v>
      </c>
      <c r="J60" s="229"/>
    </row>
    <row r="61" spans="2:10" x14ac:dyDescent="0.25">
      <c r="B61" s="145"/>
      <c r="C61" s="156"/>
      <c r="D61" s="156"/>
      <c r="E61" s="178"/>
      <c r="F61" s="178"/>
      <c r="G61" s="178"/>
      <c r="H61" s="178"/>
      <c r="I61" s="135"/>
      <c r="J61" s="230"/>
    </row>
    <row r="62" spans="2:10" x14ac:dyDescent="0.25">
      <c r="B62" s="157"/>
      <c r="G62" s="208"/>
      <c r="I62" s="64"/>
      <c r="J62" s="64"/>
    </row>
    <row r="63" spans="2:10" x14ac:dyDescent="0.25">
      <c r="B63" s="157"/>
      <c r="G63" s="208"/>
      <c r="I63" s="64"/>
      <c r="J63" s="64"/>
    </row>
    <row r="64" spans="2:10" x14ac:dyDescent="0.25">
      <c r="B64" s="337"/>
      <c r="C64" s="759"/>
      <c r="D64" s="759"/>
      <c r="E64" s="759"/>
      <c r="F64" s="167"/>
      <c r="G64" s="348"/>
      <c r="H64" s="167"/>
      <c r="I64" s="101"/>
      <c r="J64" s="228"/>
    </row>
    <row r="65" spans="2:10" ht="16.5" thickBot="1" x14ac:dyDescent="0.3">
      <c r="B65" s="109"/>
      <c r="E65" s="349" t="s">
        <v>54</v>
      </c>
      <c r="G65" s="349" t="s">
        <v>56</v>
      </c>
      <c r="I65" s="217" t="s">
        <v>61</v>
      </c>
      <c r="J65" s="229"/>
    </row>
    <row r="66" spans="2:10" ht="30" customHeight="1" thickBot="1" x14ac:dyDescent="0.3">
      <c r="B66" s="338" t="s">
        <v>23</v>
      </c>
      <c r="C66" s="64" t="s">
        <v>390</v>
      </c>
      <c r="D66" s="64"/>
      <c r="E66" s="43"/>
      <c r="G66" s="43"/>
      <c r="I66" s="220">
        <f>IF(G66=0,IF(E66=0,0,100%),((E66-G66)/(ABS(G66))))</f>
        <v>0</v>
      </c>
      <c r="J66" s="229"/>
    </row>
    <row r="67" spans="2:10" ht="72.75" customHeight="1" x14ac:dyDescent="0.25">
      <c r="B67" s="109"/>
      <c r="C67" s="771" t="s">
        <v>868</v>
      </c>
      <c r="D67" s="771"/>
      <c r="E67" s="771"/>
      <c r="F67" s="771"/>
      <c r="G67" s="771"/>
      <c r="H67" s="771"/>
      <c r="I67" s="771"/>
      <c r="J67" s="229"/>
    </row>
    <row r="68" spans="2:10" x14ac:dyDescent="0.25">
      <c r="B68" s="145"/>
      <c r="C68" s="156"/>
      <c r="D68" s="156"/>
      <c r="E68" s="178"/>
      <c r="F68" s="178"/>
      <c r="G68" s="178"/>
      <c r="H68" s="178"/>
      <c r="I68" s="135"/>
      <c r="J68" s="230"/>
    </row>
    <row r="69" spans="2:10" x14ac:dyDescent="0.25">
      <c r="B69" s="157"/>
      <c r="C69" s="64"/>
      <c r="D69" s="64"/>
      <c r="E69" s="64"/>
      <c r="G69" s="64"/>
      <c r="I69" s="64"/>
      <c r="J69" s="64"/>
    </row>
    <row r="70" spans="2:10" x14ac:dyDescent="0.25">
      <c r="B70" s="757" t="s">
        <v>24</v>
      </c>
      <c r="C70" s="811" t="s">
        <v>58</v>
      </c>
      <c r="D70" s="811"/>
      <c r="E70" s="811"/>
      <c r="F70" s="339"/>
      <c r="G70" s="813"/>
      <c r="H70" s="348"/>
      <c r="I70" s="213"/>
      <c r="J70" s="214"/>
    </row>
    <row r="71" spans="2:10" x14ac:dyDescent="0.25">
      <c r="B71" s="758"/>
      <c r="C71" s="812"/>
      <c r="D71" s="812"/>
      <c r="E71" s="812"/>
      <c r="F71" s="335"/>
      <c r="G71" s="814"/>
      <c r="H71" s="349"/>
      <c r="I71" s="215"/>
      <c r="J71" s="216"/>
    </row>
    <row r="72" spans="2:10" x14ac:dyDescent="0.25">
      <c r="B72" s="338"/>
      <c r="C72" s="335"/>
      <c r="D72" s="335"/>
      <c r="E72" s="335"/>
      <c r="F72" s="335"/>
      <c r="G72" s="349"/>
      <c r="H72" s="349"/>
      <c r="I72" s="215"/>
      <c r="J72" s="216"/>
    </row>
    <row r="73" spans="2:10" ht="16.5" thickBot="1" x14ac:dyDescent="0.3">
      <c r="B73" s="338" t="s">
        <v>11</v>
      </c>
      <c r="C73" s="231" t="s">
        <v>59</v>
      </c>
      <c r="D73" s="117"/>
      <c r="I73" s="221"/>
      <c r="J73" s="232"/>
    </row>
    <row r="74" spans="2:10" ht="16.5" thickBot="1" x14ac:dyDescent="0.3">
      <c r="B74" s="109"/>
      <c r="C74" s="807"/>
      <c r="D74" s="808"/>
      <c r="E74" s="809"/>
      <c r="I74" s="221"/>
      <c r="J74" s="232"/>
    </row>
    <row r="75" spans="2:10" ht="28.5" customHeight="1" x14ac:dyDescent="0.25">
      <c r="B75" s="109"/>
      <c r="C75" s="749" t="s">
        <v>90</v>
      </c>
      <c r="D75" s="749"/>
      <c r="E75" s="749"/>
      <c r="F75" s="749"/>
      <c r="G75" s="749"/>
      <c r="H75" s="749"/>
      <c r="I75" s="749"/>
      <c r="J75" s="233"/>
    </row>
    <row r="76" spans="2:10" x14ac:dyDescent="0.25">
      <c r="B76" s="109"/>
      <c r="C76" s="234"/>
      <c r="D76" s="234"/>
      <c r="I76" s="221"/>
      <c r="J76" s="232"/>
    </row>
    <row r="77" spans="2:10" ht="16.5" thickBot="1" x14ac:dyDescent="0.3">
      <c r="B77" s="338" t="s">
        <v>12</v>
      </c>
      <c r="C77" s="117" t="s">
        <v>60</v>
      </c>
      <c r="D77" s="117"/>
      <c r="I77" s="221"/>
      <c r="J77" s="232"/>
    </row>
    <row r="78" spans="2:10" ht="16.5" thickBot="1" x14ac:dyDescent="0.3">
      <c r="B78" s="338"/>
      <c r="C78" s="817"/>
      <c r="D78" s="818"/>
      <c r="E78" s="819"/>
      <c r="I78" s="221"/>
      <c r="J78" s="232"/>
    </row>
    <row r="79" spans="2:10" x14ac:dyDescent="0.25">
      <c r="B79" s="109"/>
      <c r="C79" s="806" t="s">
        <v>72</v>
      </c>
      <c r="D79" s="806"/>
      <c r="E79" s="806"/>
      <c r="F79" s="806"/>
      <c r="G79" s="806"/>
      <c r="H79" s="806"/>
      <c r="I79" s="806"/>
      <c r="J79" s="235"/>
    </row>
    <row r="80" spans="2:10" x14ac:dyDescent="0.25">
      <c r="B80" s="145"/>
      <c r="C80" s="156"/>
      <c r="D80" s="156"/>
      <c r="E80" s="178"/>
      <c r="F80" s="178"/>
      <c r="G80" s="178"/>
      <c r="H80" s="178"/>
      <c r="I80" s="226"/>
      <c r="J80" s="227"/>
    </row>
    <row r="81" spans="1:11" x14ac:dyDescent="0.25">
      <c r="B81" s="157"/>
      <c r="I81" s="221"/>
      <c r="J81" s="221"/>
    </row>
    <row r="82" spans="1:11" x14ac:dyDescent="0.25">
      <c r="A82" s="236"/>
      <c r="B82" s="237"/>
      <c r="C82" s="236"/>
      <c r="D82" s="236"/>
      <c r="E82" s="815" t="s">
        <v>566</v>
      </c>
      <c r="F82" s="815"/>
      <c r="G82" s="236"/>
      <c r="H82" s="239"/>
      <c r="I82" s="239"/>
      <c r="J82" s="239"/>
      <c r="K82" s="240"/>
    </row>
    <row r="83" spans="1:11" ht="15.95" customHeight="1" x14ac:dyDescent="0.25">
      <c r="A83" s="236"/>
      <c r="B83" s="237"/>
      <c r="C83" s="236"/>
      <c r="D83" s="236"/>
      <c r="E83" s="816" t="b">
        <f>IF(OR(ISBLANK(E13),ISBLANK(G13),ISBLANK(E15),ISBLANK(G15),ISBLANK(E18),ISBLANK(G18),ISBLANK(E20),ISBLANK(G20),ISBLANK(E24),ISBLANK(G24),ISBLANK(E26),ISBLANK(G26),ISBLANK(E30),ISBLANK(G30),ISBLANK(E32),ISBLANK(G32),ISBLANK(E34),ISBLANK(G34),ISBLANK(E44),ISBLANK(G44),ISBLANK(E45),ISBLANK(G45),ISBLANK(E49),ISBLANK(G49),ISBLANK(E50),ISBLANK(G50),ISBLANK(E54),ISBLANK(G54),ISBLANK(E55),ISBLANK(G55),ISBLANK(E56),ISBLANK(G56),ISBLANK(E66),ISBLANK(G66),ISBLANK(C74),ISBLANK(C78)),FALSE,TRUE)</f>
        <v>0</v>
      </c>
      <c r="F83" s="816"/>
      <c r="G83" s="238"/>
      <c r="H83" s="239"/>
      <c r="I83" s="239"/>
      <c r="J83" s="239"/>
      <c r="K83" s="240"/>
    </row>
    <row r="125" spans="9:10" x14ac:dyDescent="0.25">
      <c r="I125" s="63"/>
      <c r="J125" s="63"/>
    </row>
    <row r="126" spans="9:10" x14ac:dyDescent="0.25">
      <c r="I126" s="63"/>
      <c r="J126" s="63"/>
    </row>
    <row r="127" spans="9:10" x14ac:dyDescent="0.25">
      <c r="I127" s="63"/>
      <c r="J127" s="63"/>
    </row>
    <row r="128" spans="9:10" x14ac:dyDescent="0.25">
      <c r="I128" s="63"/>
      <c r="J128" s="63"/>
    </row>
    <row r="129" spans="9:10" x14ac:dyDescent="0.25">
      <c r="I129" s="63"/>
      <c r="J129" s="63"/>
    </row>
    <row r="130" spans="9:10" x14ac:dyDescent="0.25">
      <c r="I130" s="63"/>
      <c r="J130" s="63"/>
    </row>
  </sheetData>
  <sheetProtection algorithmName="SHA-512" hashValue="EgOyeweFpwNe4beUL2uPeNup2KB8fkcwZAaF6GbMpbcQrPjF2e+9jUc2qEE+wSfTy7pG6FlRhDkatEVgukGOkw==" saltValue="sEXpNYE8RyNoAys6YlHzHg==" spinCount="100000" sheet="1" objects="1" scenarios="1"/>
  <mergeCells count="20">
    <mergeCell ref="E82:F82"/>
    <mergeCell ref="E83:F83"/>
    <mergeCell ref="C78:E78"/>
    <mergeCell ref="B4:H4"/>
    <mergeCell ref="B2:C2"/>
    <mergeCell ref="C75:I75"/>
    <mergeCell ref="C79:I79"/>
    <mergeCell ref="C74:E74"/>
    <mergeCell ref="I4:J4"/>
    <mergeCell ref="B7:B8"/>
    <mergeCell ref="C7:C8"/>
    <mergeCell ref="B5:J5"/>
    <mergeCell ref="B70:B71"/>
    <mergeCell ref="C70:E71"/>
    <mergeCell ref="G70:G71"/>
    <mergeCell ref="C67:I67"/>
    <mergeCell ref="B40:B41"/>
    <mergeCell ref="C40:E41"/>
    <mergeCell ref="G40:G41"/>
    <mergeCell ref="C64:E64"/>
  </mergeCells>
  <conditionalFormatting sqref="E83">
    <cfRule type="cellIs" dxfId="194" priority="1" operator="equal">
      <formula>"TRUE"</formula>
    </cfRule>
    <cfRule type="cellIs" dxfId="193" priority="2" operator="equal">
      <formula>"FALSE"</formula>
    </cfRule>
    <cfRule type="expression" dxfId="192" priority="3" stopIfTrue="1">
      <formula>NOT(ISERROR(SEARCH("TRUE",E83)))</formula>
    </cfRule>
    <cfRule type="expression" dxfId="191" priority="4" stopIfTrue="1">
      <formula>NOT(ISERROR(SEARCH("FALSE",E83)))</formula>
    </cfRule>
    <cfRule type="expression" dxfId="190" priority="5" stopIfTrue="1">
      <formula>NOT(ISERROR(SEARCH("FALSE",E83)))</formula>
    </cfRule>
  </conditionalFormatting>
  <dataValidations disablePrompts="1" xWindow="559" yWindow="720" count="3">
    <dataValidation type="whole" operator="greaterThanOrEqual" allowBlank="1" showInputMessage="1" showErrorMessage="1" promptTitle="Input data" prompt="Insert non-negative integer value" sqref="I30 E66 G18 E20 G30 G32 I32 E32 E30 I34 E26 G26 G66 E18 G20 C74 G44:G45 E44:E45 G49:G50 E49:E50 G54:G55 E54:E55" xr:uid="{00000000-0002-0000-0600-000000000000}">
      <formula1>0</formula1>
    </dataValidation>
    <dataValidation operator="greaterThanOrEqual" allowBlank="1" showInputMessage="1" showErrorMessage="1" promptTitle="Input data" prompt="Insert an integer value" sqref="G34 E34 E56 G56 E24 G24" xr:uid="{00000000-0002-0000-0600-000001000000}"/>
    <dataValidation type="list" allowBlank="1" showInputMessage="1" showErrorMessage="1" sqref="C78:E78" xr:uid="{00000000-0002-0000-0600-000002000000}">
      <formula1>Financial_Losses</formula1>
    </dataValidation>
  </dataValidations>
  <pageMargins left="0.7" right="0.7" top="0.75" bottom="0.75" header="0.3" footer="0.3"/>
  <pageSetup scale="58" fitToHeight="0" orientation="portrait" r:id="rId1"/>
  <rowBreaks count="1" manualBreakCount="1">
    <brk id="38"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R74"/>
  <sheetViews>
    <sheetView showGridLines="0" view="pageBreakPreview" zoomScaleNormal="100" zoomScaleSheetLayoutView="100" workbookViewId="0"/>
  </sheetViews>
  <sheetFormatPr defaultColWidth="9.140625" defaultRowHeight="15" x14ac:dyDescent="0.25"/>
  <cols>
    <col min="1" max="1" width="3" style="4" customWidth="1"/>
    <col min="2" max="2" width="6.5703125" style="63" customWidth="1"/>
    <col min="3" max="3" width="59" style="63" customWidth="1"/>
    <col min="4" max="4" width="20.28515625" style="63" customWidth="1"/>
    <col min="5" max="5" width="0.5703125" style="63" customWidth="1"/>
    <col min="6" max="6" width="18.7109375" style="4" customWidth="1"/>
    <col min="7" max="7" width="0.5703125" style="63" customWidth="1"/>
    <col min="8" max="8" width="18.7109375" style="4" customWidth="1"/>
    <col min="9" max="9" width="18.7109375" style="63" customWidth="1"/>
    <col min="10" max="10" width="3" style="63" customWidth="1"/>
    <col min="11" max="11" width="1.85546875" style="63" customWidth="1"/>
    <col min="12" max="27" width="9.140625" style="209" customWidth="1"/>
    <col min="28" max="29" width="0.140625" style="209" customWidth="1"/>
    <col min="30" max="40" width="9.140625" style="209" customWidth="1"/>
    <col min="41" max="41" width="0.28515625" style="209" customWidth="1"/>
    <col min="42" max="43" width="9.140625" style="276" customWidth="1"/>
    <col min="44" max="44" width="9.140625" style="2" customWidth="1"/>
    <col min="45" max="16384" width="9.140625" style="63"/>
  </cols>
  <sheetData>
    <row r="1" spans="2:10" ht="18.75" customHeight="1" x14ac:dyDescent="0.25">
      <c r="B1" s="4"/>
      <c r="C1" s="4"/>
      <c r="D1" s="273"/>
      <c r="E1" s="273"/>
      <c r="F1" s="273"/>
      <c r="G1" s="273"/>
      <c r="I1" s="4"/>
      <c r="J1" s="128"/>
    </row>
    <row r="2" spans="2:10" ht="18.75" x14ac:dyDescent="0.25">
      <c r="B2" s="734" t="str">
        <f>Instructions!B1</f>
        <v>Form RBSF-MC</v>
      </c>
      <c r="C2" s="734"/>
      <c r="D2" s="4"/>
      <c r="E2" s="4"/>
      <c r="G2" s="4"/>
      <c r="I2" s="4"/>
      <c r="J2" s="128"/>
    </row>
    <row r="3" spans="2:10" x14ac:dyDescent="0.25">
      <c r="B3" s="4"/>
      <c r="C3" s="4"/>
      <c r="D3" s="4"/>
      <c r="E3" s="4"/>
      <c r="G3" s="4"/>
      <c r="I3" s="4"/>
      <c r="J3" s="128"/>
    </row>
    <row r="4" spans="2:10" ht="18.75" customHeight="1" x14ac:dyDescent="0.25">
      <c r="B4" s="740" t="s">
        <v>647</v>
      </c>
      <c r="C4" s="740"/>
      <c r="D4" s="740"/>
      <c r="E4" s="740"/>
      <c r="F4" s="740"/>
      <c r="G4" s="740"/>
      <c r="H4" s="740"/>
      <c r="I4" s="4"/>
      <c r="J4" s="128"/>
    </row>
    <row r="5" spans="2:10" ht="51.75" customHeight="1" x14ac:dyDescent="0.25">
      <c r="B5" s="754" t="s">
        <v>627</v>
      </c>
      <c r="C5" s="754"/>
      <c r="D5" s="754"/>
      <c r="E5" s="754"/>
      <c r="F5" s="754"/>
      <c r="G5" s="98"/>
      <c r="I5" s="4"/>
      <c r="J5" s="128"/>
    </row>
    <row r="6" spans="2:10" x14ac:dyDescent="0.25">
      <c r="B6" s="4"/>
      <c r="C6" s="4"/>
      <c r="D6" s="4"/>
      <c r="E6" s="4"/>
      <c r="G6" s="4"/>
      <c r="I6" s="4"/>
      <c r="J6" s="128"/>
    </row>
    <row r="7" spans="2:10" ht="15" customHeight="1" x14ac:dyDescent="0.25">
      <c r="B7" s="274"/>
      <c r="C7" s="811"/>
      <c r="D7" s="811"/>
      <c r="E7" s="346"/>
      <c r="F7" s="167"/>
      <c r="G7" s="346"/>
      <c r="H7" s="167"/>
      <c r="I7" s="168"/>
      <c r="J7" s="128"/>
    </row>
    <row r="8" spans="2:10" ht="15.75" x14ac:dyDescent="0.25">
      <c r="B8" s="351" t="s">
        <v>21</v>
      </c>
      <c r="C8" s="342" t="s">
        <v>66</v>
      </c>
      <c r="D8" s="347"/>
      <c r="E8" s="347"/>
      <c r="G8" s="347"/>
      <c r="I8" s="169"/>
      <c r="J8" s="128"/>
    </row>
    <row r="9" spans="2:10" ht="15.75" x14ac:dyDescent="0.25">
      <c r="B9" s="351"/>
      <c r="C9" s="374"/>
      <c r="D9" s="347"/>
      <c r="E9" s="347"/>
      <c r="G9" s="347"/>
      <c r="I9" s="169"/>
      <c r="J9" s="128"/>
    </row>
    <row r="10" spans="2:10" ht="25.5" customHeight="1" thickBot="1" x14ac:dyDescent="0.3">
      <c r="B10" s="351" t="s">
        <v>18</v>
      </c>
      <c r="C10" s="736" t="s">
        <v>102</v>
      </c>
      <c r="D10" s="736"/>
      <c r="E10" s="347"/>
      <c r="G10" s="347"/>
      <c r="I10" s="169"/>
      <c r="J10" s="128"/>
    </row>
    <row r="11" spans="2:10" ht="21" customHeight="1" thickBot="1" x14ac:dyDescent="0.3">
      <c r="B11" s="351"/>
      <c r="C11" s="823"/>
      <c r="D11" s="824"/>
      <c r="E11" s="241"/>
      <c r="G11" s="241"/>
      <c r="I11" s="169"/>
      <c r="J11" s="128"/>
    </row>
    <row r="12" spans="2:10" ht="15.75" x14ac:dyDescent="0.25">
      <c r="B12" s="109"/>
      <c r="C12" s="4"/>
      <c r="E12" s="4"/>
      <c r="G12" s="4"/>
      <c r="I12" s="169"/>
      <c r="J12" s="128"/>
    </row>
    <row r="13" spans="2:10" ht="33.75" customHeight="1" thickBot="1" x14ac:dyDescent="0.3">
      <c r="B13" s="351" t="s">
        <v>19</v>
      </c>
      <c r="C13" s="736" t="s">
        <v>622</v>
      </c>
      <c r="D13" s="736"/>
      <c r="E13" s="347"/>
      <c r="G13" s="347"/>
      <c r="I13" s="169"/>
      <c r="J13" s="128"/>
    </row>
    <row r="14" spans="2:10" ht="26.25" customHeight="1" thickBot="1" x14ac:dyDescent="0.3">
      <c r="B14" s="109"/>
      <c r="C14" s="825"/>
      <c r="D14" s="826"/>
      <c r="E14" s="375"/>
      <c r="G14" s="375"/>
      <c r="I14" s="169"/>
      <c r="J14" s="128"/>
    </row>
    <row r="15" spans="2:10" ht="42.75" customHeight="1" x14ac:dyDescent="0.25">
      <c r="B15" s="351"/>
      <c r="C15" s="749" t="s">
        <v>623</v>
      </c>
      <c r="D15" s="749"/>
      <c r="E15" s="98"/>
      <c r="G15" s="98"/>
      <c r="I15" s="169"/>
      <c r="J15" s="128"/>
    </row>
    <row r="16" spans="2:10" ht="15.75" x14ac:dyDescent="0.25">
      <c r="B16" s="109"/>
      <c r="C16" s="4"/>
      <c r="E16" s="4"/>
      <c r="G16" s="4"/>
      <c r="I16" s="169"/>
      <c r="J16" s="128"/>
    </row>
    <row r="17" spans="2:10" ht="34.5" customHeight="1" thickBot="1" x14ac:dyDescent="0.3">
      <c r="B17" s="351" t="s">
        <v>20</v>
      </c>
      <c r="C17" s="736" t="s">
        <v>624</v>
      </c>
      <c r="D17" s="736"/>
      <c r="E17" s="347"/>
      <c r="G17" s="347"/>
      <c r="I17" s="169"/>
      <c r="J17" s="128"/>
    </row>
    <row r="18" spans="2:10" ht="21" customHeight="1" thickBot="1" x14ac:dyDescent="0.3">
      <c r="B18" s="351"/>
      <c r="C18" s="823"/>
      <c r="D18" s="824"/>
      <c r="E18" s="241"/>
      <c r="G18" s="241"/>
      <c r="I18" s="169"/>
      <c r="J18" s="128"/>
    </row>
    <row r="19" spans="2:10" ht="64.5" customHeight="1" thickBot="1" x14ac:dyDescent="0.3">
      <c r="B19" s="440" t="s">
        <v>31</v>
      </c>
      <c r="C19" s="835" t="s">
        <v>1069</v>
      </c>
      <c r="D19" s="835"/>
      <c r="E19" s="4"/>
      <c r="G19" s="4"/>
      <c r="I19" s="169"/>
      <c r="J19" s="128"/>
    </row>
    <row r="20" spans="2:10" ht="16.5" thickBot="1" x14ac:dyDescent="0.3">
      <c r="B20" s="351"/>
      <c r="C20" s="825"/>
      <c r="D20" s="826"/>
      <c r="E20" s="373"/>
      <c r="G20" s="373"/>
      <c r="I20" s="169"/>
      <c r="J20" s="128"/>
    </row>
    <row r="21" spans="2:10" ht="87.75" customHeight="1" thickBot="1" x14ac:dyDescent="0.3">
      <c r="B21" s="351" t="s">
        <v>36</v>
      </c>
      <c r="C21" s="834" t="s">
        <v>1145</v>
      </c>
      <c r="D21" s="834"/>
      <c r="E21" s="373"/>
      <c r="G21" s="373"/>
      <c r="I21" s="169"/>
      <c r="J21" s="128"/>
    </row>
    <row r="22" spans="2:10" ht="16.5" thickBot="1" x14ac:dyDescent="0.3">
      <c r="B22" s="351"/>
      <c r="C22" s="825"/>
      <c r="D22" s="826"/>
      <c r="E22" s="373"/>
      <c r="G22" s="373"/>
      <c r="I22" s="169"/>
      <c r="J22" s="128"/>
    </row>
    <row r="23" spans="2:10" ht="15.75" x14ac:dyDescent="0.25">
      <c r="B23" s="145"/>
      <c r="C23" s="178"/>
      <c r="D23" s="441"/>
      <c r="E23" s="178"/>
      <c r="F23" s="178"/>
      <c r="G23" s="178"/>
      <c r="H23" s="178"/>
      <c r="I23" s="242"/>
      <c r="J23" s="128"/>
    </row>
    <row r="24" spans="2:10" ht="36" customHeight="1" thickBot="1" x14ac:dyDescent="0.3">
      <c r="B24" s="440" t="s">
        <v>22</v>
      </c>
      <c r="C24" s="827" t="s">
        <v>103</v>
      </c>
      <c r="D24" s="827"/>
      <c r="E24" s="347"/>
      <c r="G24" s="347"/>
      <c r="I24" s="169"/>
      <c r="J24" s="128"/>
    </row>
    <row r="25" spans="2:10" ht="21" customHeight="1" thickBot="1" x14ac:dyDescent="0.3">
      <c r="B25" s="351"/>
      <c r="C25" s="823"/>
      <c r="D25" s="824"/>
      <c r="E25" s="241"/>
      <c r="G25" s="241"/>
      <c r="I25" s="169"/>
      <c r="J25" s="128"/>
    </row>
    <row r="26" spans="2:10" ht="30" customHeight="1" x14ac:dyDescent="0.25">
      <c r="B26" s="109"/>
      <c r="C26" s="806" t="s">
        <v>71</v>
      </c>
      <c r="D26" s="806"/>
      <c r="E26" s="373"/>
      <c r="G26" s="373"/>
      <c r="I26" s="169"/>
      <c r="J26" s="128"/>
    </row>
    <row r="27" spans="2:10" ht="15.75" x14ac:dyDescent="0.25">
      <c r="B27" s="145"/>
      <c r="C27" s="376"/>
      <c r="D27" s="376"/>
      <c r="E27" s="376"/>
      <c r="F27" s="178"/>
      <c r="G27" s="376"/>
      <c r="H27" s="178"/>
      <c r="I27" s="242"/>
      <c r="J27" s="128"/>
    </row>
    <row r="28" spans="2:10" ht="15.75" x14ac:dyDescent="0.25">
      <c r="B28" s="157"/>
      <c r="C28" s="373"/>
      <c r="D28" s="373"/>
      <c r="E28" s="373"/>
      <c r="G28" s="373"/>
      <c r="I28" s="4"/>
      <c r="J28" s="128"/>
    </row>
    <row r="29" spans="2:10" ht="15.75" x14ac:dyDescent="0.25">
      <c r="B29" s="377"/>
      <c r="C29" s="124"/>
      <c r="D29" s="378"/>
      <c r="E29" s="167"/>
      <c r="F29" s="167"/>
      <c r="G29" s="167"/>
      <c r="H29" s="167"/>
      <c r="I29" s="168"/>
      <c r="J29" s="128"/>
    </row>
    <row r="30" spans="2:10" ht="20.25" customHeight="1" thickBot="1" x14ac:dyDescent="0.3">
      <c r="B30" s="351" t="s">
        <v>23</v>
      </c>
      <c r="C30" s="736" t="s">
        <v>104</v>
      </c>
      <c r="D30" s="736"/>
      <c r="E30" s="347"/>
      <c r="G30" s="347"/>
      <c r="I30" s="169"/>
      <c r="J30" s="128"/>
    </row>
    <row r="31" spans="2:10" ht="21" customHeight="1" thickBot="1" x14ac:dyDescent="0.3">
      <c r="B31" s="351"/>
      <c r="C31" s="823"/>
      <c r="D31" s="824"/>
      <c r="E31" s="241"/>
      <c r="G31" s="241"/>
      <c r="I31" s="169"/>
      <c r="J31" s="128"/>
    </row>
    <row r="32" spans="2:10" ht="30" customHeight="1" x14ac:dyDescent="0.25">
      <c r="B32" s="109"/>
      <c r="C32" s="806" t="s">
        <v>625</v>
      </c>
      <c r="D32" s="806"/>
      <c r="E32" s="373"/>
      <c r="G32" s="373"/>
      <c r="I32" s="169"/>
      <c r="J32" s="128"/>
    </row>
    <row r="33" spans="2:10" ht="15.75" x14ac:dyDescent="0.25">
      <c r="B33" s="145"/>
      <c r="C33" s="136"/>
      <c r="D33" s="178"/>
      <c r="E33" s="178"/>
      <c r="F33" s="178"/>
      <c r="G33" s="178"/>
      <c r="H33" s="178"/>
      <c r="I33" s="242"/>
      <c r="J33" s="128"/>
    </row>
    <row r="34" spans="2:10" ht="15.75" x14ac:dyDescent="0.25">
      <c r="B34" s="157"/>
      <c r="C34" s="75"/>
      <c r="D34" s="4"/>
      <c r="E34" s="4"/>
      <c r="G34" s="4"/>
      <c r="I34" s="4"/>
      <c r="J34" s="128"/>
    </row>
    <row r="35" spans="2:10" ht="15" customHeight="1" x14ac:dyDescent="0.25">
      <c r="B35" s="350" t="s">
        <v>24</v>
      </c>
      <c r="C35" s="101" t="s">
        <v>35</v>
      </c>
      <c r="D35" s="101"/>
      <c r="E35" s="101"/>
      <c r="F35" s="167"/>
      <c r="G35" s="101"/>
      <c r="H35" s="167"/>
      <c r="I35" s="168"/>
      <c r="J35" s="128"/>
    </row>
    <row r="36" spans="2:10" ht="12.75" customHeight="1" x14ac:dyDescent="0.25">
      <c r="B36" s="351"/>
      <c r="C36" s="117"/>
      <c r="D36" s="64"/>
      <c r="E36" s="64"/>
      <c r="G36" s="64"/>
      <c r="I36" s="169"/>
      <c r="J36" s="128"/>
    </row>
    <row r="37" spans="2:10" ht="22.5" customHeight="1" thickBot="1" x14ac:dyDescent="0.3">
      <c r="B37" s="351" t="s">
        <v>11</v>
      </c>
      <c r="C37" s="822" t="s">
        <v>105</v>
      </c>
      <c r="D37" s="822"/>
      <c r="E37" s="347"/>
      <c r="G37" s="347"/>
      <c r="I37" s="169"/>
      <c r="J37" s="128"/>
    </row>
    <row r="38" spans="2:10" ht="21" customHeight="1" thickBot="1" x14ac:dyDescent="0.3">
      <c r="B38" s="351"/>
      <c r="C38" s="823"/>
      <c r="D38" s="824"/>
      <c r="E38" s="241"/>
      <c r="G38" s="241"/>
      <c r="I38" s="169"/>
      <c r="J38" s="128"/>
    </row>
    <row r="39" spans="2:10" ht="84.75" customHeight="1" x14ac:dyDescent="0.25">
      <c r="B39" s="351"/>
      <c r="C39" s="749" t="s">
        <v>91</v>
      </c>
      <c r="D39" s="749"/>
      <c r="E39" s="98"/>
      <c r="G39" s="98"/>
      <c r="I39" s="169"/>
      <c r="J39" s="128"/>
    </row>
    <row r="40" spans="2:10" ht="15.75" x14ac:dyDescent="0.25">
      <c r="B40" s="351"/>
      <c r="C40" s="128"/>
      <c r="D40" s="128"/>
      <c r="E40" s="128"/>
      <c r="G40" s="128"/>
      <c r="I40" s="169"/>
      <c r="J40" s="128"/>
    </row>
    <row r="41" spans="2:10" ht="21" customHeight="1" thickBot="1" x14ac:dyDescent="0.3">
      <c r="B41" s="351" t="s">
        <v>12</v>
      </c>
      <c r="C41" s="335" t="s">
        <v>57</v>
      </c>
      <c r="D41" s="4"/>
      <c r="E41" s="4"/>
      <c r="G41" s="4"/>
      <c r="I41" s="169"/>
      <c r="J41" s="128"/>
    </row>
    <row r="42" spans="2:10" ht="21" customHeight="1" thickBot="1" x14ac:dyDescent="0.3">
      <c r="B42" s="351"/>
      <c r="C42" s="823"/>
      <c r="D42" s="824"/>
      <c r="E42" s="241"/>
      <c r="G42" s="241"/>
      <c r="I42" s="169"/>
      <c r="J42" s="128"/>
    </row>
    <row r="43" spans="2:10" ht="50.25" customHeight="1" x14ac:dyDescent="0.25">
      <c r="B43" s="109"/>
      <c r="C43" s="749" t="s">
        <v>626</v>
      </c>
      <c r="D43" s="749"/>
      <c r="E43" s="98"/>
      <c r="G43" s="98"/>
      <c r="I43" s="169"/>
      <c r="J43" s="128"/>
    </row>
    <row r="44" spans="2:10" ht="15.75" x14ac:dyDescent="0.25">
      <c r="B44" s="145"/>
      <c r="C44" s="379"/>
      <c r="D44" s="379"/>
      <c r="E44" s="379"/>
      <c r="F44" s="178"/>
      <c r="G44" s="379"/>
      <c r="H44" s="178"/>
      <c r="I44" s="242"/>
      <c r="J44" s="128"/>
    </row>
    <row r="45" spans="2:10" ht="15.75" x14ac:dyDescent="0.25">
      <c r="B45" s="157"/>
      <c r="C45" s="128"/>
      <c r="D45" s="128"/>
      <c r="E45" s="128"/>
      <c r="G45" s="128"/>
      <c r="I45" s="4"/>
      <c r="J45" s="128"/>
    </row>
    <row r="46" spans="2:10" ht="15" customHeight="1" x14ac:dyDescent="0.25">
      <c r="B46" s="832" t="s">
        <v>25</v>
      </c>
      <c r="C46" s="759" t="s">
        <v>33</v>
      </c>
      <c r="D46" s="759"/>
      <c r="E46" s="346"/>
      <c r="F46" s="167"/>
      <c r="G46" s="346"/>
      <c r="H46" s="167"/>
      <c r="I46" s="168"/>
      <c r="J46" s="128"/>
    </row>
    <row r="47" spans="2:10" ht="15" customHeight="1" x14ac:dyDescent="0.25">
      <c r="B47" s="833"/>
      <c r="C47" s="736"/>
      <c r="D47" s="736"/>
      <c r="E47" s="347"/>
      <c r="G47" s="347"/>
      <c r="I47" s="169"/>
      <c r="J47" s="128"/>
    </row>
    <row r="48" spans="2:10" ht="16.5" thickBot="1" x14ac:dyDescent="0.3">
      <c r="B48" s="351" t="s">
        <v>16</v>
      </c>
      <c r="C48" s="335" t="s">
        <v>391</v>
      </c>
      <c r="D48" s="117"/>
      <c r="E48" s="117"/>
      <c r="G48" s="117"/>
      <c r="I48" s="169"/>
      <c r="J48" s="128"/>
    </row>
    <row r="49" spans="2:10" ht="16.5" thickBot="1" x14ac:dyDescent="0.3">
      <c r="B49" s="351"/>
      <c r="C49" s="52"/>
      <c r="D49" s="64"/>
      <c r="E49" s="64"/>
      <c r="G49" s="64"/>
      <c r="I49" s="169"/>
      <c r="J49" s="128"/>
    </row>
    <row r="50" spans="2:10" ht="54" customHeight="1" x14ac:dyDescent="0.25">
      <c r="B50" s="109"/>
      <c r="C50" s="806" t="s">
        <v>1125</v>
      </c>
      <c r="D50" s="806"/>
      <c r="E50" s="373"/>
      <c r="G50" s="373"/>
      <c r="I50" s="169"/>
      <c r="J50" s="128"/>
    </row>
    <row r="51" spans="2:10" ht="15.75" x14ac:dyDescent="0.25">
      <c r="B51" s="109"/>
      <c r="C51" s="75"/>
      <c r="D51" s="4"/>
      <c r="E51" s="4"/>
      <c r="G51" s="4"/>
      <c r="I51" s="169"/>
      <c r="J51" s="128"/>
    </row>
    <row r="52" spans="2:10" ht="19.5" customHeight="1" thickBot="1" x14ac:dyDescent="0.3">
      <c r="B52" s="351" t="s">
        <v>55</v>
      </c>
      <c r="C52" s="335" t="s">
        <v>392</v>
      </c>
      <c r="D52" s="4"/>
      <c r="E52" s="4"/>
      <c r="G52" s="4"/>
      <c r="I52" s="169"/>
      <c r="J52" s="128"/>
    </row>
    <row r="53" spans="2:10" ht="16.5" thickBot="1" x14ac:dyDescent="0.3">
      <c r="B53" s="351"/>
      <c r="C53" s="52"/>
      <c r="D53" s="4"/>
      <c r="E53" s="4"/>
      <c r="G53" s="4"/>
      <c r="I53" s="169"/>
      <c r="J53" s="128"/>
    </row>
    <row r="54" spans="2:10" ht="15.75" x14ac:dyDescent="0.25">
      <c r="B54" s="109"/>
      <c r="C54" s="806" t="s">
        <v>72</v>
      </c>
      <c r="D54" s="806"/>
      <c r="E54" s="373"/>
      <c r="G54" s="373"/>
      <c r="I54" s="169"/>
      <c r="J54" s="128"/>
    </row>
    <row r="55" spans="2:10" ht="15.75" x14ac:dyDescent="0.25">
      <c r="B55" s="109"/>
      <c r="C55" s="806" t="s">
        <v>393</v>
      </c>
      <c r="D55" s="806"/>
      <c r="E55" s="373"/>
      <c r="G55" s="373"/>
      <c r="I55" s="169"/>
      <c r="J55" s="128"/>
    </row>
    <row r="56" spans="2:10" ht="15.75" x14ac:dyDescent="0.25">
      <c r="B56" s="109"/>
      <c r="C56" s="75"/>
      <c r="D56" s="4"/>
      <c r="E56" s="4"/>
      <c r="G56" s="4"/>
      <c r="I56" s="169"/>
      <c r="J56" s="128"/>
    </row>
    <row r="57" spans="2:10" ht="16.5" thickBot="1" x14ac:dyDescent="0.3">
      <c r="B57" s="351" t="s">
        <v>62</v>
      </c>
      <c r="C57" s="736" t="s">
        <v>1524</v>
      </c>
      <c r="D57" s="736"/>
      <c r="E57" s="736"/>
      <c r="F57" s="736"/>
      <c r="G57" s="4"/>
      <c r="I57" s="169"/>
      <c r="J57" s="128"/>
    </row>
    <row r="58" spans="2:10" ht="16.5" thickBot="1" x14ac:dyDescent="0.3">
      <c r="B58" s="109"/>
      <c r="C58" s="4" t="s">
        <v>394</v>
      </c>
      <c r="D58" s="52"/>
      <c r="E58" s="4"/>
      <c r="F58" s="828" t="str">
        <f>IF(D58="YES","YES",IF(D59="YES","YES",IF(D60="YES","YES",IF(D61="YES","YES",IF(D62="YES","YES","NO")))))</f>
        <v>NO</v>
      </c>
      <c r="G58" s="4"/>
      <c r="I58" s="169"/>
      <c r="J58" s="128"/>
    </row>
    <row r="59" spans="2:10" ht="16.5" thickBot="1" x14ac:dyDescent="0.3">
      <c r="B59" s="109"/>
      <c r="C59" s="4" t="s">
        <v>395</v>
      </c>
      <c r="D59" s="52"/>
      <c r="E59" s="4"/>
      <c r="F59" s="829"/>
      <c r="G59" s="4"/>
      <c r="I59" s="169"/>
      <c r="J59" s="128"/>
    </row>
    <row r="60" spans="2:10" ht="30.75" thickBot="1" x14ac:dyDescent="0.3">
      <c r="B60" s="109"/>
      <c r="C60" s="172" t="s">
        <v>1523</v>
      </c>
      <c r="D60" s="52"/>
      <c r="E60" s="4"/>
      <c r="F60" s="829"/>
      <c r="G60" s="4"/>
      <c r="I60" s="169"/>
      <c r="J60" s="128"/>
    </row>
    <row r="61" spans="2:10" ht="16.5" thickBot="1" x14ac:dyDescent="0.3">
      <c r="B61" s="109"/>
      <c r="C61" s="4" t="s">
        <v>396</v>
      </c>
      <c r="D61" s="52"/>
      <c r="E61" s="4"/>
      <c r="F61" s="829"/>
      <c r="G61" s="4"/>
      <c r="I61" s="169"/>
      <c r="J61" s="128"/>
    </row>
    <row r="62" spans="2:10" ht="16.5" thickBot="1" x14ac:dyDescent="0.3">
      <c r="B62" s="109"/>
      <c r="C62" s="172" t="s">
        <v>397</v>
      </c>
      <c r="D62" s="52"/>
      <c r="E62" s="4"/>
      <c r="F62" s="830"/>
      <c r="G62" s="4"/>
      <c r="I62" s="169"/>
      <c r="J62" s="128"/>
    </row>
    <row r="63" spans="2:10" ht="25.5" x14ac:dyDescent="0.25">
      <c r="B63" s="109"/>
      <c r="C63" s="61"/>
      <c r="D63" s="223" t="s">
        <v>34</v>
      </c>
      <c r="E63" s="4"/>
      <c r="G63" s="4"/>
      <c r="I63" s="169"/>
      <c r="J63" s="128"/>
    </row>
    <row r="64" spans="2:10" ht="15.75" hidden="1" x14ac:dyDescent="0.25">
      <c r="B64" s="109"/>
      <c r="C64" s="61"/>
      <c r="D64" s="75"/>
      <c r="E64" s="75"/>
      <c r="G64" s="75"/>
      <c r="I64" s="169"/>
      <c r="J64" s="128"/>
    </row>
    <row r="65" spans="2:10" ht="16.5" hidden="1" thickBot="1" x14ac:dyDescent="0.3">
      <c r="B65" s="684"/>
      <c r="C65" s="820"/>
      <c r="D65" s="820"/>
      <c r="E65" s="820"/>
      <c r="F65" s="820"/>
      <c r="G65" s="347"/>
      <c r="I65" s="169"/>
      <c r="J65" s="128"/>
    </row>
    <row r="66" spans="2:10" ht="16.5" hidden="1" thickBot="1" x14ac:dyDescent="0.3">
      <c r="B66" s="684"/>
      <c r="C66" s="699"/>
      <c r="D66" s="700"/>
      <c r="E66" s="700"/>
      <c r="F66" s="700"/>
      <c r="G66" s="4"/>
      <c r="I66" s="169"/>
      <c r="J66" s="128"/>
    </row>
    <row r="67" spans="2:10" ht="19.5" hidden="1" customHeight="1" x14ac:dyDescent="0.25">
      <c r="B67" s="701"/>
      <c r="C67" s="831"/>
      <c r="D67" s="831"/>
      <c r="E67" s="702"/>
      <c r="F67" s="700"/>
      <c r="G67" s="373"/>
      <c r="I67" s="169"/>
      <c r="J67" s="128"/>
    </row>
    <row r="68" spans="2:10" ht="42.75" hidden="1" customHeight="1" x14ac:dyDescent="0.25">
      <c r="B68" s="701"/>
      <c r="C68" s="831"/>
      <c r="D68" s="831"/>
      <c r="E68" s="702"/>
      <c r="F68" s="700"/>
      <c r="G68" s="373"/>
      <c r="I68" s="169"/>
      <c r="J68" s="128"/>
    </row>
    <row r="69" spans="2:10" ht="15.75" x14ac:dyDescent="0.25">
      <c r="B69" s="145"/>
      <c r="C69" s="178"/>
      <c r="D69" s="178"/>
      <c r="E69" s="178"/>
      <c r="F69" s="178"/>
      <c r="G69" s="178"/>
      <c r="H69" s="178"/>
      <c r="I69" s="242"/>
      <c r="J69" s="128"/>
    </row>
    <row r="70" spans="2:10" ht="15.75" x14ac:dyDescent="0.25">
      <c r="B70" s="157"/>
      <c r="C70" s="4"/>
      <c r="D70" s="4"/>
      <c r="E70" s="4"/>
      <c r="G70" s="4"/>
      <c r="I70" s="4"/>
      <c r="J70" s="128"/>
    </row>
    <row r="71" spans="2:10" x14ac:dyDescent="0.25">
      <c r="B71" s="380"/>
      <c r="C71" s="128"/>
      <c r="D71" s="821" t="s">
        <v>566</v>
      </c>
      <c r="E71" s="821"/>
      <c r="F71" s="821"/>
      <c r="G71" s="821"/>
      <c r="H71" s="821"/>
      <c r="I71" s="128"/>
      <c r="J71" s="128"/>
    </row>
    <row r="72" spans="2:10" ht="15.95" customHeight="1" x14ac:dyDescent="0.25">
      <c r="B72" s="380"/>
      <c r="C72" s="128"/>
      <c r="D72" s="816" t="b">
        <f>IF(OR(ISBLANK(C11),ISBLANK(C14),ISBLANK(C18),ISBLANK(C25),ISBLANK(C31),ISBLANK(C38),ISBLANK(C42),ISBLANK(C49),ISBLANK(C53),ISBLANK(D58),ISBLANK(D59),ISBLANK(D60),ISBLANK(D61),ISBLANK(D62),ISBLANK(F58),ISBLANK(C20),ISBLANK(C22)),FALSE,TRUE)</f>
        <v>0</v>
      </c>
      <c r="E72" s="816"/>
      <c r="F72" s="816"/>
      <c r="G72" s="816"/>
      <c r="H72" s="816"/>
      <c r="I72" s="128"/>
      <c r="J72" s="128"/>
    </row>
    <row r="73" spans="2:10" x14ac:dyDescent="0.25">
      <c r="B73" s="4"/>
      <c r="C73" s="4"/>
      <c r="D73" s="4"/>
      <c r="E73" s="4"/>
      <c r="G73" s="4"/>
    </row>
    <row r="74" spans="2:10" x14ac:dyDescent="0.25">
      <c r="D74" s="4"/>
      <c r="E74" s="4"/>
      <c r="G74" s="4"/>
    </row>
  </sheetData>
  <sheetProtection algorithmName="SHA-512" hashValue="I8uG4Cg2b15b9ZR134K8OhhaXdg+oIa8TZMRwkcx2g5QJJgKTLeTj/zROdPmREIDJEoB4ESgdEs/+10P8DWxSA==" saltValue="GGrD+OxsD0+AuArCl4nBNw==" spinCount="100000" sheet="1" objects="1" scenarios="1"/>
  <mergeCells count="38">
    <mergeCell ref="B2:C2"/>
    <mergeCell ref="F58:F62"/>
    <mergeCell ref="C67:D67"/>
    <mergeCell ref="C68:D68"/>
    <mergeCell ref="B5:F5"/>
    <mergeCell ref="C7:D7"/>
    <mergeCell ref="B4:H4"/>
    <mergeCell ref="C42:D42"/>
    <mergeCell ref="C17:D17"/>
    <mergeCell ref="C18:D18"/>
    <mergeCell ref="B46:B47"/>
    <mergeCell ref="C20:D20"/>
    <mergeCell ref="C22:D22"/>
    <mergeCell ref="C21:D21"/>
    <mergeCell ref="C19:D19"/>
    <mergeCell ref="C38:D38"/>
    <mergeCell ref="C10:D10"/>
    <mergeCell ref="C11:D11"/>
    <mergeCell ref="C14:D14"/>
    <mergeCell ref="C31:D31"/>
    <mergeCell ref="C32:D32"/>
    <mergeCell ref="C15:D15"/>
    <mergeCell ref="C30:D30"/>
    <mergeCell ref="C24:D24"/>
    <mergeCell ref="C25:D25"/>
    <mergeCell ref="C26:D26"/>
    <mergeCell ref="C57:F57"/>
    <mergeCell ref="C65:F65"/>
    <mergeCell ref="C46:D47"/>
    <mergeCell ref="D72:H72"/>
    <mergeCell ref="C13:D13"/>
    <mergeCell ref="C50:D50"/>
    <mergeCell ref="C43:D43"/>
    <mergeCell ref="C39:D39"/>
    <mergeCell ref="D71:H71"/>
    <mergeCell ref="C54:D54"/>
    <mergeCell ref="C55:D55"/>
    <mergeCell ref="C37:D37"/>
  </mergeCells>
  <conditionalFormatting sqref="D72">
    <cfRule type="cellIs" dxfId="189" priority="1" operator="equal">
      <formula>"TRUE"</formula>
    </cfRule>
    <cfRule type="cellIs" dxfId="188" priority="2" operator="equal">
      <formula>"FALSE"</formula>
    </cfRule>
    <cfRule type="expression" dxfId="187" priority="3" stopIfTrue="1">
      <formula>NOT(ISERROR(SEARCH("TRUE",D72)))</formula>
    </cfRule>
    <cfRule type="expression" dxfId="186" priority="4" stopIfTrue="1">
      <formula>NOT(ISERROR(SEARCH("FALSE",D72)))</formula>
    </cfRule>
    <cfRule type="expression" dxfId="185" priority="5" stopIfTrue="1">
      <formula>NOT(ISERROR(SEARCH("FALSE",D72)))</formula>
    </cfRule>
  </conditionalFormatting>
  <dataValidations xWindow="452" yWindow="839" count="2">
    <dataValidation type="list" allowBlank="1" showInputMessage="1" showErrorMessage="1" sqref="C49 C53 D58:D62 C66" xr:uid="{00000000-0002-0000-0700-000000000000}">
      <formula1>Yes_No</formula1>
    </dataValidation>
    <dataValidation type="whole" operator="greaterThanOrEqual" allowBlank="1" showInputMessage="1" showErrorMessage="1" promptTitle="Input data" prompt="Insert non-negative integer value" sqref="C11:D11 C18:D18 C25:D25 C31:D31 C38:D38 C42" xr:uid="{00000000-0002-0000-0700-000001000000}">
      <formula1>0</formula1>
    </dataValidation>
  </dataValidations>
  <pageMargins left="0.7" right="0.7" top="0.75" bottom="0.75" header="0.3" footer="0.3"/>
  <pageSetup scale="60" fitToHeight="0" orientation="portrait" r:id="rId1"/>
  <rowBreaks count="1" manualBreakCount="1">
    <brk id="45" max="9" man="1"/>
  </rowBreaks>
  <colBreaks count="1" manualBreakCount="1">
    <brk id="10" max="97" man="1"/>
  </colBreaks>
  <drawing r:id="rId2"/>
  <extLst>
    <ext xmlns:x14="http://schemas.microsoft.com/office/spreadsheetml/2009/9/main" uri="{CCE6A557-97BC-4b89-ADB6-D9C93CAAB3DF}">
      <x14:dataValidations xmlns:xm="http://schemas.microsoft.com/office/excel/2006/main" xWindow="452" yWindow="839" count="1">
        <x14:dataValidation type="list" allowBlank="1" showInputMessage="1" showErrorMessage="1" xr:uid="{00000000-0002-0000-0700-000002000000}">
          <x14:formula1>
            <xm:f>'Allowed values'!$B$12:$B$13</xm:f>
          </x14:formula1>
          <xm:sqref>C14 C22 C20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BE42"/>
  <sheetViews>
    <sheetView showGridLines="0" view="pageBreakPreview" zoomScaleNormal="100" zoomScaleSheetLayoutView="100" workbookViewId="0"/>
  </sheetViews>
  <sheetFormatPr defaultColWidth="9.140625" defaultRowHeight="15.75" x14ac:dyDescent="0.25"/>
  <cols>
    <col min="1" max="1" width="3.85546875" style="91" customWidth="1"/>
    <col min="2" max="2" width="4.42578125" style="161" customWidth="1"/>
    <col min="3" max="3" width="31.140625" style="393" customWidth="1"/>
    <col min="4" max="4" width="20.7109375" style="91" customWidth="1"/>
    <col min="5" max="5" width="0.85546875" style="91" customWidth="1"/>
    <col min="6" max="6" width="20.7109375" style="91" customWidth="1"/>
    <col min="7" max="7" width="0.85546875" style="91" customWidth="1"/>
    <col min="8" max="8" width="24.85546875" style="91" customWidth="1"/>
    <col min="9" max="9" width="5.42578125" style="91" customWidth="1"/>
    <col min="10" max="10" width="3.85546875" style="91" customWidth="1"/>
    <col min="11" max="11" width="32.85546875" style="92" hidden="1" customWidth="1"/>
    <col min="12" max="12" width="9.140625" style="92"/>
    <col min="13" max="13" width="1.85546875" style="92" customWidth="1"/>
    <col min="14" max="29" width="9.140625" style="92" customWidth="1"/>
    <col min="30" max="30" width="0.140625" style="92" customWidth="1"/>
    <col min="31" max="42" width="9.140625" style="92" customWidth="1"/>
    <col min="43" max="43" width="0.28515625" style="92" customWidth="1"/>
    <col min="44" max="54" width="9.140625" style="92"/>
    <col min="55" max="55" width="11.42578125" style="92" customWidth="1"/>
    <col min="56" max="56" width="21.5703125" style="92" customWidth="1"/>
    <col min="57" max="16384" width="9.140625" style="92"/>
  </cols>
  <sheetData>
    <row r="1" spans="2:57" x14ac:dyDescent="0.25">
      <c r="B1" s="91"/>
      <c r="C1" s="64"/>
      <c r="D1" s="64"/>
      <c r="E1" s="64"/>
      <c r="F1" s="64"/>
      <c r="G1" s="64"/>
      <c r="H1" s="64"/>
      <c r="I1" s="64"/>
    </row>
    <row r="2" spans="2:57" ht="18.75" x14ac:dyDescent="0.25">
      <c r="B2" s="95" t="str">
        <f>Instructions!B1</f>
        <v>Form RBSF-MC</v>
      </c>
      <c r="C2" s="64"/>
      <c r="D2" s="64"/>
      <c r="E2" s="64"/>
      <c r="F2" s="64"/>
      <c r="G2" s="64"/>
      <c r="H2" s="64"/>
      <c r="I2" s="64"/>
    </row>
    <row r="3" spans="2:57" ht="18.75" x14ac:dyDescent="0.25">
      <c r="B3" s="95"/>
      <c r="C3" s="64"/>
      <c r="D3" s="64"/>
      <c r="E3" s="64"/>
      <c r="F3" s="64"/>
      <c r="G3" s="64"/>
      <c r="H3" s="64"/>
      <c r="I3" s="64"/>
    </row>
    <row r="4" spans="2:57" ht="18.75" customHeight="1" x14ac:dyDescent="0.25">
      <c r="B4" s="740" t="s">
        <v>591</v>
      </c>
      <c r="C4" s="740"/>
      <c r="D4" s="740"/>
      <c r="E4" s="740"/>
      <c r="F4" s="740"/>
      <c r="G4" s="740"/>
      <c r="H4" s="740"/>
      <c r="BE4" s="414"/>
    </row>
    <row r="5" spans="2:57" ht="42" customHeight="1" x14ac:dyDescent="0.25">
      <c r="B5" s="754" t="s">
        <v>628</v>
      </c>
      <c r="C5" s="754"/>
      <c r="D5" s="754"/>
      <c r="E5" s="754"/>
      <c r="F5" s="754"/>
      <c r="G5" s="340"/>
      <c r="H5" s="340"/>
      <c r="I5" s="340"/>
      <c r="BE5" s="414"/>
    </row>
    <row r="6" spans="2:57" ht="14.25" customHeight="1" x14ac:dyDescent="0.25">
      <c r="B6" s="91"/>
      <c r="BE6" s="414"/>
    </row>
    <row r="7" spans="2:57" ht="15" customHeight="1" x14ac:dyDescent="0.25">
      <c r="B7" s="427" t="s">
        <v>21</v>
      </c>
      <c r="C7" s="759" t="s">
        <v>1290</v>
      </c>
      <c r="D7" s="759"/>
      <c r="E7" s="759"/>
      <c r="F7" s="759"/>
      <c r="G7" s="759"/>
      <c r="H7" s="759"/>
      <c r="I7" s="396"/>
    </row>
    <row r="8" spans="2:57" ht="66.75" customHeight="1" x14ac:dyDescent="0.25">
      <c r="B8" s="428" t="s">
        <v>18</v>
      </c>
      <c r="C8" s="736" t="s">
        <v>1291</v>
      </c>
      <c r="D8" s="736"/>
      <c r="E8" s="736"/>
      <c r="F8" s="736"/>
      <c r="G8" s="736"/>
      <c r="H8" s="736"/>
      <c r="I8" s="397"/>
    </row>
    <row r="9" spans="2:57" ht="29.25" customHeight="1" x14ac:dyDescent="0.25">
      <c r="B9" s="421" t="s">
        <v>872</v>
      </c>
      <c r="C9" s="270" t="s">
        <v>906</v>
      </c>
      <c r="D9" s="270"/>
      <c r="F9" s="53"/>
      <c r="I9" s="397"/>
    </row>
    <row r="10" spans="2:57" ht="29.25" customHeight="1" x14ac:dyDescent="0.25">
      <c r="B10" s="421" t="s">
        <v>873</v>
      </c>
      <c r="C10" s="270" t="s">
        <v>907</v>
      </c>
      <c r="D10" s="270"/>
      <c r="F10" s="53"/>
      <c r="I10" s="397"/>
    </row>
    <row r="11" spans="2:57" ht="30.75" customHeight="1" x14ac:dyDescent="0.25">
      <c r="B11" s="421" t="s">
        <v>874</v>
      </c>
      <c r="C11" s="841" t="s">
        <v>908</v>
      </c>
      <c r="D11" s="841"/>
      <c r="F11" s="53"/>
      <c r="I11" s="397"/>
    </row>
    <row r="12" spans="2:57" x14ac:dyDescent="0.25">
      <c r="B12" s="109"/>
      <c r="G12" s="389"/>
      <c r="H12" s="389"/>
      <c r="I12" s="397"/>
    </row>
    <row r="13" spans="2:57" x14ac:dyDescent="0.25">
      <c r="B13" s="145"/>
      <c r="C13" s="840"/>
      <c r="D13" s="840"/>
      <c r="E13" s="840"/>
      <c r="F13" s="840"/>
      <c r="G13" s="409"/>
      <c r="H13" s="409"/>
      <c r="I13" s="415"/>
    </row>
    <row r="14" spans="2:57" x14ac:dyDescent="0.25">
      <c r="B14" s="157"/>
      <c r="C14" s="91"/>
    </row>
    <row r="15" spans="2:57" ht="15" customHeight="1" x14ac:dyDescent="0.25">
      <c r="B15" s="427" t="s">
        <v>22</v>
      </c>
      <c r="C15" s="101" t="s">
        <v>518</v>
      </c>
      <c r="D15" s="395"/>
      <c r="E15" s="395"/>
      <c r="F15" s="395"/>
      <c r="G15" s="395"/>
      <c r="H15" s="395"/>
      <c r="I15" s="396"/>
    </row>
    <row r="16" spans="2:57" ht="15" customHeight="1" x14ac:dyDescent="0.25">
      <c r="B16" s="428"/>
      <c r="C16" s="771" t="s">
        <v>520</v>
      </c>
      <c r="D16" s="771"/>
      <c r="E16" s="389"/>
      <c r="F16" s="389"/>
      <c r="G16" s="389"/>
      <c r="H16" s="389"/>
      <c r="I16" s="397"/>
    </row>
    <row r="17" spans="2:9" ht="19.5" customHeight="1" thickBot="1" x14ac:dyDescent="0.3">
      <c r="B17" s="421" t="s">
        <v>1</v>
      </c>
      <c r="C17" s="822" t="s">
        <v>519</v>
      </c>
      <c r="D17" s="822"/>
      <c r="E17" s="822"/>
      <c r="F17" s="822"/>
      <c r="G17" s="347"/>
      <c r="H17" s="347"/>
      <c r="I17" s="397"/>
    </row>
    <row r="18" spans="2:9" ht="20.100000000000001" customHeight="1" thickBot="1" x14ac:dyDescent="0.3">
      <c r="B18" s="422"/>
      <c r="C18" s="807"/>
      <c r="D18" s="808"/>
      <c r="E18" s="808"/>
      <c r="F18" s="809"/>
      <c r="I18" s="397"/>
    </row>
    <row r="19" spans="2:9" ht="25.5" customHeight="1" x14ac:dyDescent="0.25">
      <c r="B19" s="422"/>
      <c r="C19" s="839" t="s">
        <v>629</v>
      </c>
      <c r="D19" s="839"/>
      <c r="E19" s="839"/>
      <c r="F19" s="839"/>
      <c r="G19" s="336"/>
      <c r="H19" s="336"/>
      <c r="I19" s="397"/>
    </row>
    <row r="20" spans="2:9" x14ac:dyDescent="0.25">
      <c r="B20" s="422"/>
      <c r="C20" s="416"/>
      <c r="D20" s="416"/>
      <c r="E20" s="416"/>
      <c r="F20" s="416"/>
      <c r="G20" s="416"/>
      <c r="H20" s="416"/>
      <c r="I20" s="397"/>
    </row>
    <row r="21" spans="2:9" ht="33" customHeight="1" thickBot="1" x14ac:dyDescent="0.3">
      <c r="B21" s="421" t="s">
        <v>2</v>
      </c>
      <c r="C21" s="736" t="s">
        <v>548</v>
      </c>
      <c r="D21" s="736"/>
      <c r="E21" s="736"/>
      <c r="F21" s="736"/>
      <c r="G21" s="347"/>
      <c r="H21" s="347"/>
      <c r="I21" s="397"/>
    </row>
    <row r="22" spans="2:9" ht="20.100000000000001" customHeight="1" thickBot="1" x14ac:dyDescent="0.3">
      <c r="B22" s="422"/>
      <c r="C22" s="836"/>
      <c r="D22" s="837"/>
      <c r="E22" s="837"/>
      <c r="F22" s="838"/>
      <c r="I22" s="397"/>
    </row>
    <row r="23" spans="2:9" x14ac:dyDescent="0.25">
      <c r="B23" s="422"/>
      <c r="C23" s="417"/>
      <c r="I23" s="397"/>
    </row>
    <row r="24" spans="2:9" x14ac:dyDescent="0.25">
      <c r="B24" s="423"/>
      <c r="C24" s="409"/>
      <c r="D24" s="409"/>
      <c r="E24" s="409"/>
      <c r="F24" s="409"/>
      <c r="G24" s="409"/>
      <c r="H24" s="409"/>
      <c r="I24" s="415"/>
    </row>
    <row r="25" spans="2:9" x14ac:dyDescent="0.25">
      <c r="B25" s="100"/>
      <c r="C25" s="91"/>
    </row>
    <row r="26" spans="2:9" ht="15" customHeight="1" x14ac:dyDescent="0.25">
      <c r="B26" s="427" t="s">
        <v>23</v>
      </c>
      <c r="C26" s="339" t="s">
        <v>521</v>
      </c>
      <c r="D26" s="395"/>
      <c r="E26" s="395"/>
      <c r="F26" s="395"/>
      <c r="G26" s="395"/>
      <c r="H26" s="395"/>
      <c r="I26" s="418"/>
    </row>
    <row r="27" spans="2:9" ht="15" customHeight="1" x14ac:dyDescent="0.25">
      <c r="B27" s="428"/>
      <c r="C27" s="335"/>
      <c r="I27" s="419"/>
    </row>
    <row r="28" spans="2:9" ht="34.5" customHeight="1" thickBot="1" x14ac:dyDescent="0.3">
      <c r="B28" s="428" t="s">
        <v>4</v>
      </c>
      <c r="C28" s="736" t="s">
        <v>522</v>
      </c>
      <c r="D28" s="736"/>
      <c r="E28" s="736"/>
      <c r="F28" s="736"/>
      <c r="I28" s="419"/>
    </row>
    <row r="29" spans="2:9" ht="20.100000000000001" customHeight="1" thickBot="1" x14ac:dyDescent="0.3">
      <c r="B29" s="422"/>
      <c r="C29" s="807"/>
      <c r="D29" s="808"/>
      <c r="E29" s="808"/>
      <c r="F29" s="809"/>
      <c r="I29" s="397"/>
    </row>
    <row r="30" spans="2:9" ht="15" customHeight="1" x14ac:dyDescent="0.25">
      <c r="B30" s="428"/>
      <c r="C30" s="347"/>
      <c r="I30" s="419"/>
    </row>
    <row r="31" spans="2:9" ht="53.25" customHeight="1" thickBot="1" x14ac:dyDescent="0.3">
      <c r="B31" s="428"/>
      <c r="C31" s="335" t="s">
        <v>1289</v>
      </c>
      <c r="D31" s="244" t="s">
        <v>515</v>
      </c>
      <c r="E31" s="244"/>
      <c r="F31" s="715" t="s">
        <v>517</v>
      </c>
      <c r="G31" s="244"/>
      <c r="H31" s="244" t="s">
        <v>516</v>
      </c>
      <c r="I31" s="419"/>
    </row>
    <row r="32" spans="2:9" ht="20.100000000000001" customHeight="1" thickBot="1" x14ac:dyDescent="0.3">
      <c r="B32" s="428"/>
      <c r="C32" s="347"/>
      <c r="D32" s="43"/>
      <c r="E32" s="244"/>
      <c r="F32" s="43"/>
      <c r="G32" s="244"/>
      <c r="H32" s="43"/>
      <c r="I32" s="419"/>
    </row>
    <row r="33" spans="2:11" ht="20.25" customHeight="1" x14ac:dyDescent="0.25">
      <c r="B33" s="428"/>
      <c r="C33" s="347"/>
      <c r="E33" s="244"/>
      <c r="I33" s="419"/>
    </row>
    <row r="34" spans="2:11" ht="24" customHeight="1" thickBot="1" x14ac:dyDescent="0.3">
      <c r="B34" s="421" t="s">
        <v>5</v>
      </c>
      <c r="C34" s="736" t="s">
        <v>533</v>
      </c>
      <c r="D34" s="736"/>
      <c r="E34" s="736"/>
      <c r="F34" s="736"/>
      <c r="I34" s="420"/>
    </row>
    <row r="35" spans="2:11" ht="20.100000000000001" customHeight="1" thickBot="1" x14ac:dyDescent="0.3">
      <c r="B35" s="422"/>
      <c r="C35" s="807"/>
      <c r="D35" s="808"/>
      <c r="E35" s="808"/>
      <c r="F35" s="809"/>
      <c r="I35" s="420"/>
    </row>
    <row r="36" spans="2:11" x14ac:dyDescent="0.25">
      <c r="B36" s="423"/>
      <c r="C36" s="409"/>
      <c r="D36" s="409"/>
      <c r="E36" s="409"/>
      <c r="F36" s="409"/>
      <c r="G36" s="409"/>
      <c r="H36" s="409"/>
      <c r="I36" s="424"/>
    </row>
    <row r="37" spans="2:11" ht="16.5" thickBot="1" x14ac:dyDescent="0.3">
      <c r="B37" s="586"/>
      <c r="C37" s="587"/>
      <c r="D37" s="587"/>
      <c r="E37" s="587"/>
      <c r="F37" s="587"/>
      <c r="G37" s="587"/>
      <c r="H37" s="587"/>
      <c r="I37" s="425"/>
      <c r="J37" s="584"/>
    </row>
    <row r="38" spans="2:11" x14ac:dyDescent="0.25">
      <c r="B38" s="100"/>
      <c r="C38" s="91"/>
      <c r="D38" s="767" t="s">
        <v>566</v>
      </c>
      <c r="E38" s="767"/>
      <c r="F38" s="767"/>
      <c r="I38" s="585"/>
    </row>
    <row r="39" spans="2:11" ht="15.95" customHeight="1" x14ac:dyDescent="0.25">
      <c r="C39" s="91"/>
      <c r="D39" s="768" t="b">
        <f>IF(OR(ISBLANK(F9),ISBLANK(F10),ISBLANK(F11),ISBLANK(C18),ISBLANK(C22),ISBLANK(C29),ISBLANK(D32),ISBLANK(F32),ISBLANK(H32),ISBLANK(C35)),FALSE,TRUE)</f>
        <v>0</v>
      </c>
      <c r="E39" s="768"/>
      <c r="F39" s="768"/>
    </row>
    <row r="40" spans="2:11" ht="15.75" customHeight="1" x14ac:dyDescent="0.25">
      <c r="C40" s="91"/>
      <c r="D40" s="426"/>
      <c r="E40" s="426"/>
      <c r="F40" s="426"/>
      <c r="G40" s="426"/>
      <c r="H40" s="426"/>
      <c r="K40" s="91"/>
    </row>
    <row r="41" spans="2:11" ht="15.75" customHeight="1" x14ac:dyDescent="0.25">
      <c r="C41" s="91"/>
      <c r="D41" s="426"/>
      <c r="E41" s="426"/>
      <c r="F41" s="426"/>
      <c r="G41" s="426"/>
      <c r="H41" s="426"/>
      <c r="K41" s="91"/>
    </row>
    <row r="42" spans="2:11" ht="15.75" customHeight="1" x14ac:dyDescent="0.25"/>
  </sheetData>
  <sheetProtection algorithmName="SHA-512" hashValue="upyuPC2qBrxqffInUoRDwop+TWhYNVUL7s0ocVAOUTx2JtlQRh9bjLfM4XQ7nhbj/o1NqXFdo+KZIOkroq/04A==" saltValue="6wLcaioijPTOY4UEvNz4oA==" spinCount="100000" sheet="1" objects="1" scenarios="1"/>
  <mergeCells count="18">
    <mergeCell ref="B4:H4"/>
    <mergeCell ref="C7:H7"/>
    <mergeCell ref="B5:F5"/>
    <mergeCell ref="C16:D16"/>
    <mergeCell ref="C13:F13"/>
    <mergeCell ref="C11:D11"/>
    <mergeCell ref="C18:F18"/>
    <mergeCell ref="C21:F21"/>
    <mergeCell ref="C17:F17"/>
    <mergeCell ref="C19:F19"/>
    <mergeCell ref="C8:H8"/>
    <mergeCell ref="D38:F38"/>
    <mergeCell ref="D39:F39"/>
    <mergeCell ref="C22:F22"/>
    <mergeCell ref="C28:F28"/>
    <mergeCell ref="C29:F29"/>
    <mergeCell ref="C34:F34"/>
    <mergeCell ref="C35:F35"/>
  </mergeCells>
  <conditionalFormatting sqref="D39">
    <cfRule type="cellIs" dxfId="184" priority="2" operator="equal">
      <formula>FALSE</formula>
    </cfRule>
    <cfRule type="cellIs" dxfId="183" priority="3" operator="equal">
      <formula>TRUE</formula>
    </cfRule>
  </conditionalFormatting>
  <dataValidations xWindow="524" yWindow="335" count="2">
    <dataValidation type="whole" operator="greaterThanOrEqual" allowBlank="1" showInputMessage="1" showErrorMessage="1" promptTitle="Input data" prompt="Insert non-negative integer value" sqref="C18:F18 C29:F29 D32 F32 H32 C35:F35" xr:uid="{00000000-0002-0000-0800-000000000000}">
      <formula1>0</formula1>
    </dataValidation>
    <dataValidation type="list" allowBlank="1" showInputMessage="1" showErrorMessage="1" sqref="C22:F22 F9:F11" xr:uid="{00000000-0002-0000-0800-000001000000}">
      <formula1>Positive</formula1>
    </dataValidation>
  </dataValidations>
  <pageMargins left="0.7" right="0.7" top="0.75" bottom="0.75" header="0.3" footer="0.3"/>
  <pageSetup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69</vt:i4>
      </vt:variant>
    </vt:vector>
  </HeadingPairs>
  <TitlesOfParts>
    <vt:vector size="91" baseType="lpstr">
      <vt:lpstr>Instructions</vt:lpstr>
      <vt:lpstr>Section A</vt:lpstr>
      <vt:lpstr>Section B</vt:lpstr>
      <vt:lpstr>Section  C1</vt:lpstr>
      <vt:lpstr>Section C2</vt:lpstr>
      <vt:lpstr>Section D</vt:lpstr>
      <vt:lpstr>Section E</vt:lpstr>
      <vt:lpstr>Section F</vt:lpstr>
      <vt:lpstr>Section G</vt:lpstr>
      <vt:lpstr>Section H</vt:lpstr>
      <vt:lpstr>Section I</vt:lpstr>
      <vt:lpstr>Section K</vt:lpstr>
      <vt:lpstr>Section L</vt:lpstr>
      <vt:lpstr>Section M</vt:lpstr>
      <vt:lpstr>Section N</vt:lpstr>
      <vt:lpstr>Section O</vt:lpstr>
      <vt:lpstr>Section P</vt:lpstr>
      <vt:lpstr>Section Q</vt:lpstr>
      <vt:lpstr>Section R</vt:lpstr>
      <vt:lpstr>Validation Tests</vt:lpstr>
      <vt:lpstr>Allowed values</vt:lpstr>
      <vt:lpstr>Definitions</vt:lpstr>
      <vt:lpstr>Allocation</vt:lpstr>
      <vt:lpstr>Articles</vt:lpstr>
      <vt:lpstr>CIS</vt:lpstr>
      <vt:lpstr>Countries</vt:lpstr>
      <vt:lpstr>Countries_other_than_CY</vt:lpstr>
      <vt:lpstr>Delegated</vt:lpstr>
      <vt:lpstr>Delegation</vt:lpstr>
      <vt:lpstr>Dep</vt:lpstr>
      <vt:lpstr>Depositary</vt:lpstr>
      <vt:lpstr>Description_Fund</vt:lpstr>
      <vt:lpstr>extent</vt:lpstr>
      <vt:lpstr>Financial_Losses</vt:lpstr>
      <vt:lpstr>Leverage</vt:lpstr>
      <vt:lpstr>Manager</vt:lpstr>
      <vt:lpstr>months</vt:lpstr>
      <vt:lpstr>Open_Closed</vt:lpstr>
      <vt:lpstr>Positive</vt:lpstr>
      <vt:lpstr>'Allowed values'!Print_Area</vt:lpstr>
      <vt:lpstr>Definitions!Print_Area</vt:lpstr>
      <vt:lpstr>Instructions!Print_Area</vt:lpstr>
      <vt:lpstr>'Section  C1'!Print_Area</vt:lpstr>
      <vt:lpstr>'Section A'!Print_Area</vt:lpstr>
      <vt:lpstr>'Section B'!Print_Area</vt:lpstr>
      <vt:lpstr>'Section C2'!Print_Area</vt:lpstr>
      <vt:lpstr>'Section D'!Print_Area</vt:lpstr>
      <vt:lpstr>'Section E'!Print_Area</vt:lpstr>
      <vt:lpstr>'Section F'!Print_Area</vt:lpstr>
      <vt:lpstr>'Section G'!Print_Area</vt:lpstr>
      <vt:lpstr>'Section H'!Print_Area</vt:lpstr>
      <vt:lpstr>'Section I'!Print_Area</vt:lpstr>
      <vt:lpstr>'Section K'!Print_Area</vt:lpstr>
      <vt:lpstr>'Section L'!Print_Area</vt:lpstr>
      <vt:lpstr>'Section M'!Print_Area</vt:lpstr>
      <vt:lpstr>'Section N'!Print_Area</vt:lpstr>
      <vt:lpstr>'Section O'!Print_Area</vt:lpstr>
      <vt:lpstr>'Section P'!Print_Area</vt:lpstr>
      <vt:lpstr>'Section Q'!Print_Area</vt:lpstr>
      <vt:lpstr>'Section R'!Print_Area</vt:lpstr>
      <vt:lpstr>'Validation Tests'!Print_Area</vt:lpstr>
      <vt:lpstr>Rating</vt:lpstr>
      <vt:lpstr>Regime</vt:lpstr>
      <vt:lpstr>Score</vt:lpstr>
      <vt:lpstr>Section_K</vt:lpstr>
      <vt:lpstr>Section_L</vt:lpstr>
      <vt:lpstr>Section_M</vt:lpstr>
      <vt:lpstr>Section_N</vt:lpstr>
      <vt:lpstr>Section_O</vt:lpstr>
      <vt:lpstr>Section_P</vt:lpstr>
      <vt:lpstr>SectionC2</vt:lpstr>
      <vt:lpstr>Services</vt:lpstr>
      <vt:lpstr>SI</vt:lpstr>
      <vt:lpstr>Type</vt:lpstr>
      <vt:lpstr>Val</vt:lpstr>
      <vt:lpstr>ValidationA</vt:lpstr>
      <vt:lpstr>ValidationB</vt:lpstr>
      <vt:lpstr>ValidationC1</vt:lpstr>
      <vt:lpstr>ValidationC2</vt:lpstr>
      <vt:lpstr>ValidationD</vt:lpstr>
      <vt:lpstr>ValidationE</vt:lpstr>
      <vt:lpstr>ValidationF</vt:lpstr>
      <vt:lpstr>ValidationG</vt:lpstr>
      <vt:lpstr>ValidationH</vt:lpstr>
      <vt:lpstr>ValidationQ</vt:lpstr>
      <vt:lpstr>ValidationR</vt:lpstr>
      <vt:lpstr>Valuation</vt:lpstr>
      <vt:lpstr>Valuation_1</vt:lpstr>
      <vt:lpstr>Y_N</vt:lpstr>
      <vt:lpstr>years</vt:lpstr>
      <vt:lpstr>Yes_No</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epoyiadji</dc:creator>
  <cp:lastModifiedBy>Irene Christodoulou</cp:lastModifiedBy>
  <cp:lastPrinted>2025-04-28T08:20:13Z</cp:lastPrinted>
  <dcterms:created xsi:type="dcterms:W3CDTF">2014-04-25T12:59:54Z</dcterms:created>
  <dcterms:modified xsi:type="dcterms:W3CDTF">2025-04-28T10:23:18Z</dcterms:modified>
</cp:coreProperties>
</file>