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FILESRV\Redirection\ichristodoulou\Desktop\RBSF-CIF\"/>
    </mc:Choice>
  </mc:AlternateContent>
  <xr:revisionPtr revIDLastSave="0" documentId="13_ncr:1_{76AB150C-6129-4F0F-BDD3-06BDB2DF1571}" xr6:coauthVersionLast="47" xr6:coauthVersionMax="47" xr10:uidLastSave="{00000000-0000-0000-0000-000000000000}"/>
  <bookViews>
    <workbookView xWindow="-120" yWindow="-120" windowWidth="29040" windowHeight="15840" tabRatio="832" xr2:uid="{00000000-000D-0000-FFFF-FFFF00000000}"/>
  </bookViews>
  <sheets>
    <sheet name="Instructions" sheetId="20" r:id="rId1"/>
    <sheet name="Section A" sheetId="6" r:id="rId2"/>
    <sheet name="Section B" sheetId="3" r:id="rId3"/>
    <sheet name="Section C" sheetId="9" r:id="rId4"/>
    <sheet name="Section D" sheetId="13" r:id="rId5"/>
    <sheet name="Section E" sheetId="14" r:id="rId6"/>
    <sheet name="Section F" sheetId="11" r:id="rId7"/>
    <sheet name="Section G" sheetId="12" r:id="rId8"/>
    <sheet name="Section H" sheetId="10" r:id="rId9"/>
    <sheet name="Section J" sheetId="21" r:id="rId10"/>
    <sheet name="Section K" sheetId="23" r:id="rId11"/>
    <sheet name="Section L" sheetId="24" r:id="rId12"/>
    <sheet name="Section M" sheetId="25" r:id="rId13"/>
    <sheet name="Section N" sheetId="26" r:id="rId14"/>
    <sheet name="Section O" sheetId="27" r:id="rId15"/>
    <sheet name="Section P" sheetId="28" r:id="rId16"/>
    <sheet name="Section Q" sheetId="30" r:id="rId17"/>
    <sheet name="Validation Tests" sheetId="17" r:id="rId18"/>
    <sheet name="Allowed Values" sheetId="18" r:id="rId19"/>
  </sheets>
  <externalReferences>
    <externalReference r:id="rId20"/>
    <externalReference r:id="rId21"/>
    <externalReference r:id="rId22"/>
    <externalReference r:id="rId23"/>
  </externalReferences>
  <definedNames>
    <definedName name="ClearingService">'Allowed Values'!$B$280:$B$282</definedName>
    <definedName name="countries">'Allowed Values'!$B$7:$B$256</definedName>
    <definedName name="Countries2">'Allowed Values'!$E$7:$E$255</definedName>
    <definedName name="Countries3">'Allowed Values'!$B$8:$B$256</definedName>
    <definedName name="d">'[1]Section A'!$C$33</definedName>
    <definedName name="dsd">'[1]Section C'!$C$51</definedName>
    <definedName name="Extent">'Allowed Values'!$B$296:$B$298</definedName>
    <definedName name="gfdgfgfdgdfg">'[1]Section F'!$C$98</definedName>
    <definedName name="InvestmentAdvice">'Allowed Values'!$B$275:$B$277</definedName>
    <definedName name="List_Losses">'Allowed Values'!$B$269:$B$272</definedName>
    <definedName name="List_negpos">'[2]Allowed Values'!$B$52:$B$53</definedName>
    <definedName name="List_YesNo">'Allowed Values'!$A$264:$A$265</definedName>
    <definedName name="Months">'Allowed Values'!#REF!</definedName>
    <definedName name="_xlnm.Print_Area" localSheetId="18">'Allowed Values'!$A$1:$C$257</definedName>
    <definedName name="_xlnm.Print_Area" localSheetId="0">Instructions!$A$1:$P$73</definedName>
    <definedName name="_xlnm.Print_Area" localSheetId="1">'Section A'!$A$1:$F$30</definedName>
    <definedName name="_xlnm.Print_Area" localSheetId="2">'Section B'!$A$1:$G$493</definedName>
    <definedName name="_xlnm.Print_Area" localSheetId="3">'Section C'!$A$1:$N$52</definedName>
    <definedName name="_xlnm.Print_Area" localSheetId="4">'Section D'!$A$1:$H$67</definedName>
    <definedName name="_xlnm.Print_Area" localSheetId="5">'Section E'!$A$1:$H$134</definedName>
    <definedName name="_xlnm.Print_Area" localSheetId="6">'Section F'!$A$1:$I$97</definedName>
    <definedName name="_xlnm.Print_Area" localSheetId="7">'Section G'!$A$1:$I$130</definedName>
    <definedName name="_xlnm.Print_Area" localSheetId="8">'Section H'!$A$1:$F$53</definedName>
    <definedName name="_xlnm.Print_Area" localSheetId="9">'Section J'!$A$1:$H$43</definedName>
    <definedName name="_xlnm.Print_Area" localSheetId="10">'Section K'!$A$1:$I$63</definedName>
    <definedName name="_xlnm.Print_Area" localSheetId="11">'Section L'!$A$1:$G$67</definedName>
    <definedName name="_xlnm.Print_Area" localSheetId="12">'Section M'!$A$1:$F$84</definedName>
    <definedName name="_xlnm.Print_Area" localSheetId="13">'Section N'!$A$1:$F$286</definedName>
    <definedName name="_xlnm.Print_Area" localSheetId="14">'Section O'!$A:$R</definedName>
    <definedName name="_xlnm.Print_Area" localSheetId="15">'Section P'!$A$1:$H$52</definedName>
    <definedName name="_xlnm.Print_Area" localSheetId="16">'Section Q'!$A$1:$L$64</definedName>
    <definedName name="_xlnm.Print_Area" localSheetId="17">'Validation Tests'!$A$1:$H$489</definedName>
    <definedName name="_xlnm.Print_Titles" localSheetId="18">'Allowed Values'!$6:$6</definedName>
    <definedName name="_xlnm.Print_Titles" localSheetId="14">'Section O'!$18:$19</definedName>
    <definedName name="Regime">'Allowed Values'!$B$301:$B$353</definedName>
    <definedName name="Relation">'Allowed Values'!$B$260:$B$261</definedName>
    <definedName name="Scale">'Allowed Values'!$B$285:$B$294</definedName>
    <definedName name="Scale2">'Allowed Values'!$B$284:$B$294</definedName>
    <definedName name="Score">'Allowed Values'!$B$285:$B$293</definedName>
    <definedName name="SectionI">#REF!</definedName>
    <definedName name="ValidationSection_E">'Section E'!$C$133</definedName>
    <definedName name="ValidationSectionA">'Section A'!$C$29</definedName>
    <definedName name="ValidationSectionAValidationSectionA">'Section E'!$C$133</definedName>
    <definedName name="ValidationSectionB">'Section B'!$C$492</definedName>
    <definedName name="ValidationSectionC">'Section C'!$C$51</definedName>
    <definedName name="ValidationSectionD">'Section D'!$C$66</definedName>
    <definedName name="ValidationSectionE">'Section E'!$C$133</definedName>
    <definedName name="ValidationSectionF">'Section F'!$C$96</definedName>
    <definedName name="ValidationSectionG">'Section G'!$C$129</definedName>
    <definedName name="ValidationSectionH">'Section H'!$C$52</definedName>
    <definedName name="ValidationSectionI">#REF!</definedName>
    <definedName name="ValidationSectionJ">'Section J'!$F$42</definedName>
    <definedName name="ValidationSectionK">'Section K'!$D$62</definedName>
    <definedName name="ValidationSectionL">'Section L'!$D$66</definedName>
    <definedName name="ValidationSectionM">'Section M'!$C$83</definedName>
    <definedName name="ValidationSectionN">'Section N'!$C$285</definedName>
    <definedName name="ValidationSectionO">'Section O'!$L$15</definedName>
    <definedName name="ValidationSectionP">'Section P'!$D$51</definedName>
    <definedName name="ValidationSectionQ">'Section Q'!$E$62</definedName>
    <definedName name="YesNoNA">'Allowed Values'!$A$264:$A$266</definedName>
    <definedName name="yn">'[3]Allowed Values'!$C$9:$C$10</definedName>
    <definedName name="yn_na">[4]Countries!$A$265:$A$267</definedName>
    <definedName name="ynna">'[3]Allowed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1" i="17" l="1"/>
  <c r="E62" i="30"/>
  <c r="D51" i="28"/>
  <c r="E30" i="28"/>
  <c r="D30" i="28"/>
  <c r="E19" i="28"/>
  <c r="D19" i="28"/>
  <c r="H6" i="26"/>
  <c r="G6" i="26"/>
  <c r="C285" i="26"/>
  <c r="C83" i="25"/>
  <c r="D66" i="24"/>
  <c r="I6" i="24"/>
  <c r="F42" i="21" l="1"/>
  <c r="D62" i="23"/>
  <c r="C52" i="10"/>
  <c r="C129" i="12"/>
  <c r="L8" i="12"/>
  <c r="K8" i="12"/>
  <c r="J8" i="12"/>
  <c r="K125" i="12"/>
  <c r="K71" i="12"/>
  <c r="J71" i="12"/>
  <c r="C96" i="11"/>
  <c r="K7" i="11"/>
  <c r="K92" i="11"/>
  <c r="K89" i="11"/>
  <c r="K81" i="11"/>
  <c r="K80" i="11"/>
  <c r="K79" i="11"/>
  <c r="K78" i="11"/>
  <c r="K61" i="11"/>
  <c r="K60" i="11"/>
  <c r="K59" i="11"/>
  <c r="K58" i="11"/>
  <c r="K57" i="11"/>
  <c r="K47" i="11"/>
  <c r="K15" i="11"/>
  <c r="K52" i="11"/>
  <c r="C133" i="14"/>
  <c r="C66" i="13"/>
  <c r="J46" i="13"/>
  <c r="J36" i="13"/>
  <c r="C492" i="3"/>
  <c r="C29" i="6" l="1"/>
  <c r="P58" i="30"/>
  <c r="O58" i="30"/>
  <c r="N58" i="30"/>
  <c r="P50" i="30"/>
  <c r="O50" i="30"/>
  <c r="N50" i="30"/>
  <c r="O42" i="30"/>
  <c r="N42" i="30"/>
  <c r="N16" i="30"/>
  <c r="R18" i="30"/>
  <c r="Q18" i="30"/>
  <c r="P18" i="30"/>
  <c r="O18" i="30"/>
  <c r="N18" i="30"/>
  <c r="N19" i="30"/>
  <c r="O19" i="30"/>
  <c r="P19" i="30"/>
  <c r="Q19" i="30"/>
  <c r="R19" i="30"/>
  <c r="N20" i="30"/>
  <c r="O20" i="30"/>
  <c r="P20" i="30"/>
  <c r="Q20" i="30"/>
  <c r="R20" i="30"/>
  <c r="N21" i="30"/>
  <c r="O21" i="30"/>
  <c r="P21" i="30"/>
  <c r="Q21" i="30"/>
  <c r="R21" i="30"/>
  <c r="N22" i="30"/>
  <c r="O22" i="30"/>
  <c r="P22" i="30"/>
  <c r="Q22" i="30"/>
  <c r="R22" i="30"/>
  <c r="N23" i="30"/>
  <c r="O23" i="30"/>
  <c r="P23" i="30"/>
  <c r="Q23" i="30"/>
  <c r="R23" i="30"/>
  <c r="N24" i="30"/>
  <c r="O24" i="30"/>
  <c r="P24" i="30"/>
  <c r="Q24" i="30"/>
  <c r="R24" i="30"/>
  <c r="N25" i="30"/>
  <c r="O25" i="30"/>
  <c r="P25" i="30"/>
  <c r="Q25" i="30"/>
  <c r="R25" i="30"/>
  <c r="N26" i="30"/>
  <c r="O26" i="30"/>
  <c r="P26" i="30"/>
  <c r="Q26" i="30"/>
  <c r="R26" i="30"/>
  <c r="N27" i="30"/>
  <c r="O27" i="30"/>
  <c r="P27" i="30"/>
  <c r="Q27" i="30"/>
  <c r="R27" i="30"/>
  <c r="N28" i="30"/>
  <c r="O28" i="30"/>
  <c r="P28" i="30"/>
  <c r="Q28" i="30"/>
  <c r="R28" i="30"/>
  <c r="N29" i="30"/>
  <c r="O29" i="30"/>
  <c r="P29" i="30"/>
  <c r="Q29" i="30"/>
  <c r="R29" i="30"/>
  <c r="N30" i="30"/>
  <c r="O30" i="30"/>
  <c r="P30" i="30"/>
  <c r="Q30" i="30"/>
  <c r="R30" i="30"/>
  <c r="N31" i="30"/>
  <c r="O31" i="30"/>
  <c r="P31" i="30"/>
  <c r="Q31" i="30"/>
  <c r="R31" i="30"/>
  <c r="N32" i="30"/>
  <c r="O32" i="30"/>
  <c r="O16" i="30" s="1"/>
  <c r="P32" i="30"/>
  <c r="P16" i="30" s="1"/>
  <c r="Q32" i="30"/>
  <c r="Q16" i="30" s="1"/>
  <c r="R32" i="30"/>
  <c r="N33" i="30"/>
  <c r="O33" i="30"/>
  <c r="P33" i="30"/>
  <c r="Q33" i="30"/>
  <c r="R33" i="30"/>
  <c r="N34" i="30"/>
  <c r="O34" i="30"/>
  <c r="P34" i="30"/>
  <c r="Q34" i="30"/>
  <c r="R34" i="30"/>
  <c r="N35" i="30"/>
  <c r="O35" i="30"/>
  <c r="P35" i="30"/>
  <c r="Q35" i="30"/>
  <c r="R35" i="30"/>
  <c r="N36" i="30"/>
  <c r="O36" i="30"/>
  <c r="P36" i="30"/>
  <c r="Q36" i="30"/>
  <c r="R36" i="30"/>
  <c r="N37" i="30"/>
  <c r="O37" i="30"/>
  <c r="P37" i="30"/>
  <c r="Q37" i="30"/>
  <c r="R37" i="30"/>
  <c r="R16" i="30" l="1"/>
  <c r="K38" i="30" l="1"/>
  <c r="J38" i="30"/>
  <c r="I38" i="30"/>
  <c r="H38" i="30"/>
  <c r="G38" i="30"/>
  <c r="F38" i="30"/>
  <c r="E38" i="30"/>
  <c r="D38" i="30"/>
  <c r="B3" i="30" l="1"/>
  <c r="F465" i="17" l="1"/>
  <c r="F463" i="17"/>
  <c r="F473" i="17" l="1"/>
  <c r="F45" i="28" l="1"/>
  <c r="F44" i="28"/>
  <c r="G266" i="26"/>
  <c r="H266" i="26"/>
  <c r="G269" i="26"/>
  <c r="H252" i="26"/>
  <c r="K118" i="12"/>
  <c r="K115" i="12"/>
  <c r="L109" i="12"/>
  <c r="K109" i="12"/>
  <c r="J109" i="12"/>
  <c r="L100" i="12"/>
  <c r="K100" i="12"/>
  <c r="J100" i="12"/>
  <c r="K91" i="12"/>
  <c r="K95" i="12"/>
  <c r="K39" i="12"/>
  <c r="K36" i="12"/>
  <c r="K33" i="12"/>
  <c r="K30" i="12"/>
  <c r="K24" i="12"/>
  <c r="K20" i="12"/>
  <c r="K12" i="12"/>
  <c r="F471" i="17" l="1"/>
  <c r="J101" i="12" l="1"/>
  <c r="K101" i="12"/>
  <c r="L101" i="12"/>
  <c r="J102" i="12"/>
  <c r="K102" i="12"/>
  <c r="L102" i="12"/>
  <c r="J103" i="12"/>
  <c r="K103" i="12"/>
  <c r="L103" i="12"/>
  <c r="J104" i="12"/>
  <c r="K104" i="12"/>
  <c r="L104" i="12"/>
  <c r="J105" i="12"/>
  <c r="K105" i="12"/>
  <c r="L105" i="12"/>
  <c r="J106" i="12"/>
  <c r="K106" i="12"/>
  <c r="L106" i="12"/>
  <c r="J107" i="12"/>
  <c r="K107" i="12"/>
  <c r="L107" i="12"/>
  <c r="J108" i="12"/>
  <c r="K108" i="12"/>
  <c r="L108" i="12"/>
  <c r="F469" i="17" l="1"/>
  <c r="F467" i="17"/>
  <c r="F37" i="28"/>
  <c r="F27" i="28"/>
  <c r="F28" i="28"/>
  <c r="F29" i="28"/>
  <c r="F26" i="28"/>
  <c r="F16" i="28"/>
  <c r="F17" i="28"/>
  <c r="F18" i="28"/>
  <c r="F15" i="28"/>
  <c r="F30" i="28" l="1"/>
  <c r="F19" i="28"/>
  <c r="H261" i="26" l="1"/>
  <c r="B3" i="28" l="1"/>
  <c r="G228" i="26" l="1"/>
  <c r="H281" i="26"/>
  <c r="H275" i="26"/>
  <c r="H272" i="26"/>
  <c r="H258" i="26"/>
  <c r="H255" i="26"/>
  <c r="H240" i="26"/>
  <c r="H248" i="26"/>
  <c r="H246" i="26"/>
  <c r="H244" i="26"/>
  <c r="H242" i="26"/>
  <c r="H235" i="26"/>
  <c r="H231" i="26"/>
  <c r="H228" i="26"/>
  <c r="H225" i="26"/>
  <c r="H222" i="26"/>
  <c r="H219" i="26"/>
  <c r="G106" i="26" l="1"/>
  <c r="H75" i="25" l="1"/>
  <c r="H67" i="25"/>
  <c r="H60" i="25"/>
  <c r="H20" i="25"/>
  <c r="H12" i="25"/>
  <c r="F161" i="17" l="1"/>
  <c r="F423" i="17"/>
  <c r="F417" i="17"/>
  <c r="F415" i="17"/>
  <c r="F413" i="17"/>
  <c r="F411" i="17"/>
  <c r="F409" i="17"/>
  <c r="F421" i="17"/>
  <c r="F419" i="17"/>
  <c r="F407" i="17"/>
  <c r="F405" i="17"/>
  <c r="F403" i="17"/>
  <c r="F435" i="17" l="1"/>
  <c r="F433" i="17"/>
  <c r="F431" i="17"/>
  <c r="F429" i="17"/>
  <c r="T21" i="27" l="1"/>
  <c r="U21" i="27"/>
  <c r="V21" i="27"/>
  <c r="W21" i="27"/>
  <c r="X21" i="27"/>
  <c r="Y21" i="27"/>
  <c r="Z21" i="27"/>
  <c r="AA21" i="27"/>
  <c r="AB21" i="27"/>
  <c r="AC21" i="27"/>
  <c r="AD21" i="27"/>
  <c r="AE21" i="27"/>
  <c r="AF21" i="27"/>
  <c r="AG21" i="27"/>
  <c r="AH21" i="27"/>
  <c r="T22" i="27"/>
  <c r="U22" i="27"/>
  <c r="V22" i="27"/>
  <c r="W22" i="27"/>
  <c r="X22" i="27"/>
  <c r="Y22" i="27"/>
  <c r="Z22" i="27"/>
  <c r="AA22" i="27"/>
  <c r="AB22" i="27"/>
  <c r="AC22" i="27"/>
  <c r="AD22" i="27"/>
  <c r="AE22" i="27"/>
  <c r="AF22" i="27"/>
  <c r="AG22" i="27"/>
  <c r="AH22" i="27"/>
  <c r="T23" i="27"/>
  <c r="U23" i="27"/>
  <c r="V23" i="27"/>
  <c r="W23" i="27"/>
  <c r="X23" i="27"/>
  <c r="Y23" i="27"/>
  <c r="Z23" i="27"/>
  <c r="AA23" i="27"/>
  <c r="AB23" i="27"/>
  <c r="AC23" i="27"/>
  <c r="AD23" i="27"/>
  <c r="AE23" i="27"/>
  <c r="AF23" i="27"/>
  <c r="AG23" i="27"/>
  <c r="AH23" i="27"/>
  <c r="T24" i="27"/>
  <c r="U24" i="27"/>
  <c r="V24" i="27"/>
  <c r="W24" i="27"/>
  <c r="X24" i="27"/>
  <c r="Y24" i="27"/>
  <c r="Z24" i="27"/>
  <c r="AA24" i="27"/>
  <c r="AB24" i="27"/>
  <c r="AC24" i="27"/>
  <c r="AD24" i="27"/>
  <c r="AE24" i="27"/>
  <c r="AF24" i="27"/>
  <c r="AG24" i="27"/>
  <c r="AH24" i="27"/>
  <c r="T25" i="27"/>
  <c r="U25" i="27"/>
  <c r="V25" i="27"/>
  <c r="W25" i="27"/>
  <c r="X25" i="27"/>
  <c r="Y25" i="27"/>
  <c r="Z25" i="27"/>
  <c r="AA25" i="27"/>
  <c r="AB25" i="27"/>
  <c r="AC25" i="27"/>
  <c r="AD25" i="27"/>
  <c r="AE25" i="27"/>
  <c r="AF25" i="27"/>
  <c r="AG25" i="27"/>
  <c r="AH25" i="27"/>
  <c r="T26" i="27"/>
  <c r="U26" i="27"/>
  <c r="V26" i="27"/>
  <c r="W26" i="27"/>
  <c r="X26" i="27"/>
  <c r="Y26" i="27"/>
  <c r="Z26" i="27"/>
  <c r="AA26" i="27"/>
  <c r="AB26" i="27"/>
  <c r="AC26" i="27"/>
  <c r="AD26" i="27"/>
  <c r="AE26" i="27"/>
  <c r="AF26" i="27"/>
  <c r="AG26" i="27"/>
  <c r="AH26" i="27"/>
  <c r="T27" i="27"/>
  <c r="U27" i="27"/>
  <c r="V27" i="27"/>
  <c r="W27" i="27"/>
  <c r="X27" i="27"/>
  <c r="Y27" i="27"/>
  <c r="Z27" i="27"/>
  <c r="AA27" i="27"/>
  <c r="AB27" i="27"/>
  <c r="AC27" i="27"/>
  <c r="AD27" i="27"/>
  <c r="AE27" i="27"/>
  <c r="AF27" i="27"/>
  <c r="AG27" i="27"/>
  <c r="AH27" i="27"/>
  <c r="T28" i="27"/>
  <c r="U28" i="27"/>
  <c r="V28" i="27"/>
  <c r="W28" i="27"/>
  <c r="X28" i="27"/>
  <c r="Y28" i="27"/>
  <c r="Z28" i="27"/>
  <c r="AA28" i="27"/>
  <c r="AB28" i="27"/>
  <c r="AC28" i="27"/>
  <c r="AD28" i="27"/>
  <c r="AE28" i="27"/>
  <c r="AF28" i="27"/>
  <c r="AG28" i="27"/>
  <c r="AH28" i="27"/>
  <c r="T29" i="27"/>
  <c r="U29" i="27"/>
  <c r="V29" i="27"/>
  <c r="W29" i="27"/>
  <c r="X29" i="27"/>
  <c r="Y29" i="27"/>
  <c r="Z29" i="27"/>
  <c r="AA29" i="27"/>
  <c r="AB29" i="27"/>
  <c r="AC29" i="27"/>
  <c r="AD29" i="27"/>
  <c r="AE29" i="27"/>
  <c r="AF29" i="27"/>
  <c r="AG29" i="27"/>
  <c r="AH29" i="27"/>
  <c r="T30" i="27"/>
  <c r="U30" i="27"/>
  <c r="V30" i="27"/>
  <c r="W30" i="27"/>
  <c r="X30" i="27"/>
  <c r="Y30" i="27"/>
  <c r="Z30" i="27"/>
  <c r="AA30" i="27"/>
  <c r="AB30" i="27"/>
  <c r="AC30" i="27"/>
  <c r="AD30" i="27"/>
  <c r="AE30" i="27"/>
  <c r="AF30" i="27"/>
  <c r="AG30" i="27"/>
  <c r="AH30" i="27"/>
  <c r="T31" i="27"/>
  <c r="U31" i="27"/>
  <c r="V31" i="27"/>
  <c r="W31" i="27"/>
  <c r="X31" i="27"/>
  <c r="Y31" i="27"/>
  <c r="Z31" i="27"/>
  <c r="AA31" i="27"/>
  <c r="AB31" i="27"/>
  <c r="AC31" i="27"/>
  <c r="AD31" i="27"/>
  <c r="AE31" i="27"/>
  <c r="AF31" i="27"/>
  <c r="AG31" i="27"/>
  <c r="AH31" i="27"/>
  <c r="T32" i="27"/>
  <c r="U32" i="27"/>
  <c r="V32" i="27"/>
  <c r="W32" i="27"/>
  <c r="X32" i="27"/>
  <c r="Y32" i="27"/>
  <c r="Z32" i="27"/>
  <c r="AA32" i="27"/>
  <c r="AB32" i="27"/>
  <c r="AC32" i="27"/>
  <c r="AD32" i="27"/>
  <c r="AE32" i="27"/>
  <c r="AF32" i="27"/>
  <c r="AG32" i="27"/>
  <c r="AH32" i="27"/>
  <c r="T33" i="27"/>
  <c r="U33" i="27"/>
  <c r="V33" i="27"/>
  <c r="W33" i="27"/>
  <c r="X33" i="27"/>
  <c r="Y33" i="27"/>
  <c r="Z33" i="27"/>
  <c r="AA33" i="27"/>
  <c r="AB33" i="27"/>
  <c r="AC33" i="27"/>
  <c r="AD33" i="27"/>
  <c r="AE33" i="27"/>
  <c r="AF33" i="27"/>
  <c r="AG33" i="27"/>
  <c r="AH33" i="27"/>
  <c r="T34" i="27"/>
  <c r="U34" i="27"/>
  <c r="V34" i="27"/>
  <c r="W34" i="27"/>
  <c r="X34" i="27"/>
  <c r="Y34" i="27"/>
  <c r="Z34" i="27"/>
  <c r="AA34" i="27"/>
  <c r="AB34" i="27"/>
  <c r="AC34" i="27"/>
  <c r="AD34" i="27"/>
  <c r="AE34" i="27"/>
  <c r="AF34" i="27"/>
  <c r="AG34" i="27"/>
  <c r="AH34" i="27"/>
  <c r="T35" i="27"/>
  <c r="U35" i="27"/>
  <c r="V35" i="27"/>
  <c r="W35" i="27"/>
  <c r="X35" i="27"/>
  <c r="Y35" i="27"/>
  <c r="Z35" i="27"/>
  <c r="AA35" i="27"/>
  <c r="AB35" i="27"/>
  <c r="AC35" i="27"/>
  <c r="AD35" i="27"/>
  <c r="AE35" i="27"/>
  <c r="AF35" i="27"/>
  <c r="AG35" i="27"/>
  <c r="AH35" i="27"/>
  <c r="T36" i="27"/>
  <c r="U36" i="27"/>
  <c r="V36" i="27"/>
  <c r="W36" i="27"/>
  <c r="X36" i="27"/>
  <c r="Y36" i="27"/>
  <c r="Z36" i="27"/>
  <c r="AA36" i="27"/>
  <c r="AB36" i="27"/>
  <c r="AC36" i="27"/>
  <c r="AD36" i="27"/>
  <c r="AE36" i="27"/>
  <c r="AF36" i="27"/>
  <c r="AG36" i="27"/>
  <c r="AH36" i="27"/>
  <c r="T37" i="27"/>
  <c r="U37" i="27"/>
  <c r="V37" i="27"/>
  <c r="W37" i="27"/>
  <c r="X37" i="27"/>
  <c r="Y37" i="27"/>
  <c r="Z37" i="27"/>
  <c r="AA37" i="27"/>
  <c r="AB37" i="27"/>
  <c r="AC37" i="27"/>
  <c r="AD37" i="27"/>
  <c r="AE37" i="27"/>
  <c r="AF37" i="27"/>
  <c r="AG37" i="27"/>
  <c r="AH37" i="27"/>
  <c r="T38" i="27"/>
  <c r="U38" i="27"/>
  <c r="V38" i="27"/>
  <c r="W38" i="27"/>
  <c r="X38" i="27"/>
  <c r="Y38" i="27"/>
  <c r="Z38" i="27"/>
  <c r="AA38" i="27"/>
  <c r="AB38" i="27"/>
  <c r="AC38" i="27"/>
  <c r="AD38" i="27"/>
  <c r="AE38" i="27"/>
  <c r="AF38" i="27"/>
  <c r="AG38" i="27"/>
  <c r="AH38" i="27"/>
  <c r="T39" i="27"/>
  <c r="U39" i="27"/>
  <c r="V39" i="27"/>
  <c r="W39" i="27"/>
  <c r="X39" i="27"/>
  <c r="Y39" i="27"/>
  <c r="Z39" i="27"/>
  <c r="AA39" i="27"/>
  <c r="AB39" i="27"/>
  <c r="AC39" i="27"/>
  <c r="AD39" i="27"/>
  <c r="AE39" i="27"/>
  <c r="AF39" i="27"/>
  <c r="AG39" i="27"/>
  <c r="AH39" i="27"/>
  <c r="T40" i="27"/>
  <c r="U40" i="27"/>
  <c r="V40" i="27"/>
  <c r="W40" i="27"/>
  <c r="X40" i="27"/>
  <c r="Y40" i="27"/>
  <c r="Z40" i="27"/>
  <c r="AA40" i="27"/>
  <c r="AB40" i="27"/>
  <c r="AC40" i="27"/>
  <c r="AD40" i="27"/>
  <c r="AE40" i="27"/>
  <c r="AF40" i="27"/>
  <c r="AG40" i="27"/>
  <c r="AH40" i="27"/>
  <c r="T41" i="27"/>
  <c r="U41" i="27"/>
  <c r="V41" i="27"/>
  <c r="W41" i="27"/>
  <c r="X41" i="27"/>
  <c r="Y41" i="27"/>
  <c r="Z41" i="27"/>
  <c r="AA41" i="27"/>
  <c r="AB41" i="27"/>
  <c r="AC41" i="27"/>
  <c r="AD41" i="27"/>
  <c r="AE41" i="27"/>
  <c r="AF41" i="27"/>
  <c r="AG41" i="27"/>
  <c r="AH41" i="27"/>
  <c r="T42" i="27"/>
  <c r="U42" i="27"/>
  <c r="V42" i="27"/>
  <c r="W42" i="27"/>
  <c r="X42" i="27"/>
  <c r="Y42" i="27"/>
  <c r="Z42" i="27"/>
  <c r="AA42" i="27"/>
  <c r="AB42" i="27"/>
  <c r="AC42" i="27"/>
  <c r="AD42" i="27"/>
  <c r="AE42" i="27"/>
  <c r="AF42" i="27"/>
  <c r="AG42" i="27"/>
  <c r="AH42" i="27"/>
  <c r="T43" i="27"/>
  <c r="U43" i="27"/>
  <c r="V43" i="27"/>
  <c r="W43" i="27"/>
  <c r="X43" i="27"/>
  <c r="Y43" i="27"/>
  <c r="Z43" i="27"/>
  <c r="AA43" i="27"/>
  <c r="AB43" i="27"/>
  <c r="AC43" i="27"/>
  <c r="AD43" i="27"/>
  <c r="AE43" i="27"/>
  <c r="AF43" i="27"/>
  <c r="AG43" i="27"/>
  <c r="AH43" i="27"/>
  <c r="T44" i="27"/>
  <c r="U44" i="27"/>
  <c r="V44" i="27"/>
  <c r="W44" i="27"/>
  <c r="X44" i="27"/>
  <c r="Y44" i="27"/>
  <c r="Z44" i="27"/>
  <c r="AA44" i="27"/>
  <c r="AB44" i="27"/>
  <c r="AC44" i="27"/>
  <c r="AD44" i="27"/>
  <c r="AE44" i="27"/>
  <c r="AF44" i="27"/>
  <c r="AG44" i="27"/>
  <c r="AH44" i="27"/>
  <c r="T45" i="27"/>
  <c r="U45" i="27"/>
  <c r="V45" i="27"/>
  <c r="W45" i="27"/>
  <c r="X45" i="27"/>
  <c r="Y45" i="27"/>
  <c r="Z45" i="27"/>
  <c r="AA45" i="27"/>
  <c r="AB45" i="27"/>
  <c r="AC45" i="27"/>
  <c r="AD45" i="27"/>
  <c r="AE45" i="27"/>
  <c r="AF45" i="27"/>
  <c r="AG45" i="27"/>
  <c r="AH45" i="27"/>
  <c r="T46" i="27"/>
  <c r="U46" i="27"/>
  <c r="V46" i="27"/>
  <c r="W46" i="27"/>
  <c r="X46" i="27"/>
  <c r="Y46" i="27"/>
  <c r="Z46" i="27"/>
  <c r="AA46" i="27"/>
  <c r="AB46" i="27"/>
  <c r="AC46" i="27"/>
  <c r="AD46" i="27"/>
  <c r="AE46" i="27"/>
  <c r="AF46" i="27"/>
  <c r="AG46" i="27"/>
  <c r="AH46" i="27"/>
  <c r="T47" i="27"/>
  <c r="U47" i="27"/>
  <c r="V47" i="27"/>
  <c r="W47" i="27"/>
  <c r="X47" i="27"/>
  <c r="Y47" i="27"/>
  <c r="Z47" i="27"/>
  <c r="AA47" i="27"/>
  <c r="AB47" i="27"/>
  <c r="AC47" i="27"/>
  <c r="AD47" i="27"/>
  <c r="AE47" i="27"/>
  <c r="AF47" i="27"/>
  <c r="AG47" i="27"/>
  <c r="AH47" i="27"/>
  <c r="T48" i="27"/>
  <c r="U48" i="27"/>
  <c r="V48" i="27"/>
  <c r="W48" i="27"/>
  <c r="X48" i="27"/>
  <c r="Y48" i="27"/>
  <c r="Z48" i="27"/>
  <c r="AA48" i="27"/>
  <c r="AB48" i="27"/>
  <c r="AC48" i="27"/>
  <c r="AD48" i="27"/>
  <c r="AE48" i="27"/>
  <c r="AF48" i="27"/>
  <c r="AG48" i="27"/>
  <c r="AH48" i="27"/>
  <c r="T49" i="27"/>
  <c r="U49" i="27"/>
  <c r="V49" i="27"/>
  <c r="W49" i="27"/>
  <c r="X49" i="27"/>
  <c r="Y49" i="27"/>
  <c r="Z49" i="27"/>
  <c r="AA49" i="27"/>
  <c r="AB49" i="27"/>
  <c r="AC49" i="27"/>
  <c r="AD49" i="27"/>
  <c r="AE49" i="27"/>
  <c r="AF49" i="27"/>
  <c r="AG49" i="27"/>
  <c r="AH49" i="27"/>
  <c r="T50" i="27"/>
  <c r="U50" i="27"/>
  <c r="V50" i="27"/>
  <c r="W50" i="27"/>
  <c r="X50" i="27"/>
  <c r="Y50" i="27"/>
  <c r="Z50" i="27"/>
  <c r="AA50" i="27"/>
  <c r="AB50" i="27"/>
  <c r="AC50" i="27"/>
  <c r="AD50" i="27"/>
  <c r="AE50" i="27"/>
  <c r="AF50" i="27"/>
  <c r="AG50" i="27"/>
  <c r="AH50" i="27"/>
  <c r="T51" i="27"/>
  <c r="U51" i="27"/>
  <c r="V51" i="27"/>
  <c r="W51" i="27"/>
  <c r="X51" i="27"/>
  <c r="Y51" i="27"/>
  <c r="Z51" i="27"/>
  <c r="AA51" i="27"/>
  <c r="AB51" i="27"/>
  <c r="AC51" i="27"/>
  <c r="AD51" i="27"/>
  <c r="AE51" i="27"/>
  <c r="AF51" i="27"/>
  <c r="AG51" i="27"/>
  <c r="AH51" i="27"/>
  <c r="T52" i="27"/>
  <c r="U52" i="27"/>
  <c r="V52" i="27"/>
  <c r="W52" i="27"/>
  <c r="X52" i="27"/>
  <c r="Y52" i="27"/>
  <c r="Z52" i="27"/>
  <c r="AA52" i="27"/>
  <c r="AB52" i="27"/>
  <c r="AC52" i="27"/>
  <c r="AD52" i="27"/>
  <c r="AE52" i="27"/>
  <c r="AF52" i="27"/>
  <c r="AG52" i="27"/>
  <c r="AH52" i="27"/>
  <c r="T53" i="27"/>
  <c r="U53" i="27"/>
  <c r="V53" i="27"/>
  <c r="W53" i="27"/>
  <c r="X53" i="27"/>
  <c r="Y53" i="27"/>
  <c r="Z53" i="27"/>
  <c r="AA53" i="27"/>
  <c r="AB53" i="27"/>
  <c r="AC53" i="27"/>
  <c r="AD53" i="27"/>
  <c r="AE53" i="27"/>
  <c r="AF53" i="27"/>
  <c r="AG53" i="27"/>
  <c r="AH53" i="27"/>
  <c r="T54" i="27"/>
  <c r="U54" i="27"/>
  <c r="V54" i="27"/>
  <c r="W54" i="27"/>
  <c r="X54" i="27"/>
  <c r="Y54" i="27"/>
  <c r="Z54" i="27"/>
  <c r="AA54" i="27"/>
  <c r="AB54" i="27"/>
  <c r="AC54" i="27"/>
  <c r="AD54" i="27"/>
  <c r="AE54" i="27"/>
  <c r="AF54" i="27"/>
  <c r="AG54" i="27"/>
  <c r="AH54" i="27"/>
  <c r="T55" i="27"/>
  <c r="U55" i="27"/>
  <c r="V55" i="27"/>
  <c r="W55" i="27"/>
  <c r="X55" i="27"/>
  <c r="Y55" i="27"/>
  <c r="Z55" i="27"/>
  <c r="AA55" i="27"/>
  <c r="AB55" i="27"/>
  <c r="AC55" i="27"/>
  <c r="AD55" i="27"/>
  <c r="AE55" i="27"/>
  <c r="AF55" i="27"/>
  <c r="AG55" i="27"/>
  <c r="AH55" i="27"/>
  <c r="T56" i="27"/>
  <c r="U56" i="27"/>
  <c r="V56" i="27"/>
  <c r="W56" i="27"/>
  <c r="X56" i="27"/>
  <c r="Y56" i="27"/>
  <c r="Z56" i="27"/>
  <c r="AA56" i="27"/>
  <c r="AB56" i="27"/>
  <c r="AC56" i="27"/>
  <c r="AD56" i="27"/>
  <c r="AE56" i="27"/>
  <c r="AF56" i="27"/>
  <c r="AG56" i="27"/>
  <c r="AH56" i="27"/>
  <c r="T57" i="27"/>
  <c r="U57" i="27"/>
  <c r="V57" i="27"/>
  <c r="W57" i="27"/>
  <c r="X57" i="27"/>
  <c r="Y57" i="27"/>
  <c r="Z57" i="27"/>
  <c r="AA57" i="27"/>
  <c r="AB57" i="27"/>
  <c r="AC57" i="27"/>
  <c r="AD57" i="27"/>
  <c r="AE57" i="27"/>
  <c r="AF57" i="27"/>
  <c r="AG57" i="27"/>
  <c r="AH57" i="27"/>
  <c r="T58" i="27"/>
  <c r="U58" i="27"/>
  <c r="V58" i="27"/>
  <c r="W58" i="27"/>
  <c r="X58" i="27"/>
  <c r="Y58" i="27"/>
  <c r="Z58" i="27"/>
  <c r="AA58" i="27"/>
  <c r="AB58" i="27"/>
  <c r="AC58" i="27"/>
  <c r="AD58" i="27"/>
  <c r="AE58" i="27"/>
  <c r="AF58" i="27"/>
  <c r="AG58" i="27"/>
  <c r="AH58" i="27"/>
  <c r="T59" i="27"/>
  <c r="U59" i="27"/>
  <c r="V59" i="27"/>
  <c r="W59" i="27"/>
  <c r="X59" i="27"/>
  <c r="Y59" i="27"/>
  <c r="Z59" i="27"/>
  <c r="AA59" i="27"/>
  <c r="AB59" i="27"/>
  <c r="AC59" i="27"/>
  <c r="AD59" i="27"/>
  <c r="AE59" i="27"/>
  <c r="AF59" i="27"/>
  <c r="AG59" i="27"/>
  <c r="AH59" i="27"/>
  <c r="T60" i="27"/>
  <c r="U60" i="27"/>
  <c r="V60" i="27"/>
  <c r="W60" i="27"/>
  <c r="X60" i="27"/>
  <c r="Y60" i="27"/>
  <c r="Z60" i="27"/>
  <c r="AA60" i="27"/>
  <c r="AB60" i="27"/>
  <c r="AC60" i="27"/>
  <c r="AD60" i="27"/>
  <c r="AE60" i="27"/>
  <c r="AF60" i="27"/>
  <c r="AG60" i="27"/>
  <c r="AH60" i="27"/>
  <c r="T61" i="27"/>
  <c r="U61" i="27"/>
  <c r="V61" i="27"/>
  <c r="W61" i="27"/>
  <c r="X61" i="27"/>
  <c r="Y61" i="27"/>
  <c r="Z61" i="27"/>
  <c r="AA61" i="27"/>
  <c r="AB61" i="27"/>
  <c r="AC61" i="27"/>
  <c r="AD61" i="27"/>
  <c r="AE61" i="27"/>
  <c r="AF61" i="27"/>
  <c r="AG61" i="27"/>
  <c r="AH61" i="27"/>
  <c r="T62" i="27"/>
  <c r="U62" i="27"/>
  <c r="V62" i="27"/>
  <c r="W62" i="27"/>
  <c r="X62" i="27"/>
  <c r="Y62" i="27"/>
  <c r="Z62" i="27"/>
  <c r="AA62" i="27"/>
  <c r="AB62" i="27"/>
  <c r="AC62" i="27"/>
  <c r="AD62" i="27"/>
  <c r="AE62" i="27"/>
  <c r="AF62" i="27"/>
  <c r="AG62" i="27"/>
  <c r="AH62" i="27"/>
  <c r="T63" i="27"/>
  <c r="U63" i="27"/>
  <c r="V63" i="27"/>
  <c r="W63" i="27"/>
  <c r="X63" i="27"/>
  <c r="Y63" i="27"/>
  <c r="Z63" i="27"/>
  <c r="AA63" i="27"/>
  <c r="AB63" i="27"/>
  <c r="AC63" i="27"/>
  <c r="AD63" i="27"/>
  <c r="AE63" i="27"/>
  <c r="AF63" i="27"/>
  <c r="AG63" i="27"/>
  <c r="AH63" i="27"/>
  <c r="T64" i="27"/>
  <c r="U64" i="27"/>
  <c r="V64" i="27"/>
  <c r="W64" i="27"/>
  <c r="X64" i="27"/>
  <c r="Y64" i="27"/>
  <c r="Z64" i="27"/>
  <c r="AA64" i="27"/>
  <c r="AB64" i="27"/>
  <c r="AC64" i="27"/>
  <c r="AD64" i="27"/>
  <c r="AE64" i="27"/>
  <c r="AF64" i="27"/>
  <c r="AG64" i="27"/>
  <c r="AH64" i="27"/>
  <c r="T65" i="27"/>
  <c r="U65" i="27"/>
  <c r="V65" i="27"/>
  <c r="W65" i="27"/>
  <c r="X65" i="27"/>
  <c r="Y65" i="27"/>
  <c r="Z65" i="27"/>
  <c r="AA65" i="27"/>
  <c r="AB65" i="27"/>
  <c r="AC65" i="27"/>
  <c r="AD65" i="27"/>
  <c r="AE65" i="27"/>
  <c r="AF65" i="27"/>
  <c r="AG65" i="27"/>
  <c r="AH65" i="27"/>
  <c r="T66" i="27"/>
  <c r="U66" i="27"/>
  <c r="V66" i="27"/>
  <c r="W66" i="27"/>
  <c r="X66" i="27"/>
  <c r="Y66" i="27"/>
  <c r="Z66" i="27"/>
  <c r="AA66" i="27"/>
  <c r="AB66" i="27"/>
  <c r="AC66" i="27"/>
  <c r="AD66" i="27"/>
  <c r="AE66" i="27"/>
  <c r="AF66" i="27"/>
  <c r="AG66" i="27"/>
  <c r="AH66" i="27"/>
  <c r="T67" i="27"/>
  <c r="U67" i="27"/>
  <c r="V67" i="27"/>
  <c r="W67" i="27"/>
  <c r="X67" i="27"/>
  <c r="Y67" i="27"/>
  <c r="Z67" i="27"/>
  <c r="AA67" i="27"/>
  <c r="AB67" i="27"/>
  <c r="AC67" i="27"/>
  <c r="AD67" i="27"/>
  <c r="AE67" i="27"/>
  <c r="AF67" i="27"/>
  <c r="AG67" i="27"/>
  <c r="AH67" i="27"/>
  <c r="T68" i="27"/>
  <c r="U68" i="27"/>
  <c r="V68" i="27"/>
  <c r="W68" i="27"/>
  <c r="X68" i="27"/>
  <c r="Y68" i="27"/>
  <c r="Z68" i="27"/>
  <c r="AA68" i="27"/>
  <c r="AB68" i="27"/>
  <c r="AC68" i="27"/>
  <c r="AD68" i="27"/>
  <c r="AE68" i="27"/>
  <c r="AF68" i="27"/>
  <c r="AG68" i="27"/>
  <c r="AH68" i="27"/>
  <c r="T69" i="27"/>
  <c r="U69" i="27"/>
  <c r="V69" i="27"/>
  <c r="W69" i="27"/>
  <c r="X69" i="27"/>
  <c r="Y69" i="27"/>
  <c r="Z69" i="27"/>
  <c r="AA69" i="27"/>
  <c r="AB69" i="27"/>
  <c r="AC69" i="27"/>
  <c r="AD69" i="27"/>
  <c r="AE69" i="27"/>
  <c r="AF69" i="27"/>
  <c r="AG69" i="27"/>
  <c r="AH69" i="27"/>
  <c r="T70" i="27"/>
  <c r="U70" i="27"/>
  <c r="V70" i="27"/>
  <c r="W70" i="27"/>
  <c r="X70" i="27"/>
  <c r="Y70" i="27"/>
  <c r="Z70" i="27"/>
  <c r="AA70" i="27"/>
  <c r="AB70" i="27"/>
  <c r="AC70" i="27"/>
  <c r="AD70" i="27"/>
  <c r="AE70" i="27"/>
  <c r="AF70" i="27"/>
  <c r="AG70" i="27"/>
  <c r="AH70" i="27"/>
  <c r="T71" i="27"/>
  <c r="U71" i="27"/>
  <c r="V71" i="27"/>
  <c r="W71" i="27"/>
  <c r="X71" i="27"/>
  <c r="Y71" i="27"/>
  <c r="Z71" i="27"/>
  <c r="AA71" i="27"/>
  <c r="AB71" i="27"/>
  <c r="AC71" i="27"/>
  <c r="AD71" i="27"/>
  <c r="AE71" i="27"/>
  <c r="AF71" i="27"/>
  <c r="AG71" i="27"/>
  <c r="AH71" i="27"/>
  <c r="T72" i="27"/>
  <c r="U72" i="27"/>
  <c r="V72" i="27"/>
  <c r="W72" i="27"/>
  <c r="X72" i="27"/>
  <c r="Y72" i="27"/>
  <c r="Z72" i="27"/>
  <c r="AA72" i="27"/>
  <c r="AB72" i="27"/>
  <c r="AC72" i="27"/>
  <c r="AD72" i="27"/>
  <c r="AE72" i="27"/>
  <c r="AF72" i="27"/>
  <c r="AG72" i="27"/>
  <c r="AH72" i="27"/>
  <c r="T73" i="27"/>
  <c r="U73" i="27"/>
  <c r="V73" i="27"/>
  <c r="W73" i="27"/>
  <c r="X73" i="27"/>
  <c r="Y73" i="27"/>
  <c r="Z73" i="27"/>
  <c r="AA73" i="27"/>
  <c r="AB73" i="27"/>
  <c r="AC73" i="27"/>
  <c r="AD73" i="27"/>
  <c r="AE73" i="27"/>
  <c r="AF73" i="27"/>
  <c r="AG73" i="27"/>
  <c r="AH73" i="27"/>
  <c r="T74" i="27"/>
  <c r="U74" i="27"/>
  <c r="V74" i="27"/>
  <c r="W74" i="27"/>
  <c r="X74" i="27"/>
  <c r="Y74" i="27"/>
  <c r="Z74" i="27"/>
  <c r="AA74" i="27"/>
  <c r="AB74" i="27"/>
  <c r="AC74" i="27"/>
  <c r="AD74" i="27"/>
  <c r="AE74" i="27"/>
  <c r="AF74" i="27"/>
  <c r="AG74" i="27"/>
  <c r="AH74" i="27"/>
  <c r="T75" i="27"/>
  <c r="U75" i="27"/>
  <c r="V75" i="27"/>
  <c r="W75" i="27"/>
  <c r="X75" i="27"/>
  <c r="Y75" i="27"/>
  <c r="Z75" i="27"/>
  <c r="AA75" i="27"/>
  <c r="AB75" i="27"/>
  <c r="AC75" i="27"/>
  <c r="AD75" i="27"/>
  <c r="AE75" i="27"/>
  <c r="AF75" i="27"/>
  <c r="AG75" i="27"/>
  <c r="AH75" i="27"/>
  <c r="T76" i="27"/>
  <c r="U76" i="27"/>
  <c r="V76" i="27"/>
  <c r="W76" i="27"/>
  <c r="X76" i="27"/>
  <c r="Y76" i="27"/>
  <c r="Z76" i="27"/>
  <c r="AA76" i="27"/>
  <c r="AB76" i="27"/>
  <c r="AC76" i="27"/>
  <c r="AD76" i="27"/>
  <c r="AE76" i="27"/>
  <c r="AF76" i="27"/>
  <c r="AG76" i="27"/>
  <c r="AH76" i="27"/>
  <c r="T77" i="27"/>
  <c r="U77" i="27"/>
  <c r="V77" i="27"/>
  <c r="W77" i="27"/>
  <c r="X77" i="27"/>
  <c r="Y77" i="27"/>
  <c r="Z77" i="27"/>
  <c r="AA77" i="27"/>
  <c r="AB77" i="27"/>
  <c r="AC77" i="27"/>
  <c r="AD77" i="27"/>
  <c r="AE77" i="27"/>
  <c r="AF77" i="27"/>
  <c r="AG77" i="27"/>
  <c r="AH77" i="27"/>
  <c r="T78" i="27"/>
  <c r="U78" i="27"/>
  <c r="V78" i="27"/>
  <c r="W78" i="27"/>
  <c r="X78" i="27"/>
  <c r="Y78" i="27"/>
  <c r="Z78" i="27"/>
  <c r="AA78" i="27"/>
  <c r="AB78" i="27"/>
  <c r="AC78" i="27"/>
  <c r="AD78" i="27"/>
  <c r="AE78" i="27"/>
  <c r="AF78" i="27"/>
  <c r="AG78" i="27"/>
  <c r="AH78" i="27"/>
  <c r="T79" i="27"/>
  <c r="U79" i="27"/>
  <c r="V79" i="27"/>
  <c r="W79" i="27"/>
  <c r="X79" i="27"/>
  <c r="Y79" i="27"/>
  <c r="Z79" i="27"/>
  <c r="AA79" i="27"/>
  <c r="AB79" i="27"/>
  <c r="AC79" i="27"/>
  <c r="AD79" i="27"/>
  <c r="AE79" i="27"/>
  <c r="AF79" i="27"/>
  <c r="AG79" i="27"/>
  <c r="AH79" i="27"/>
  <c r="T80" i="27"/>
  <c r="U80" i="27"/>
  <c r="V80" i="27"/>
  <c r="W80" i="27"/>
  <c r="X80" i="27"/>
  <c r="Y80" i="27"/>
  <c r="Z80" i="27"/>
  <c r="AA80" i="27"/>
  <c r="AB80" i="27"/>
  <c r="AC80" i="27"/>
  <c r="AD80" i="27"/>
  <c r="AE80" i="27"/>
  <c r="AF80" i="27"/>
  <c r="AG80" i="27"/>
  <c r="AH80" i="27"/>
  <c r="T81" i="27"/>
  <c r="U81" i="27"/>
  <c r="V81" i="27"/>
  <c r="W81" i="27"/>
  <c r="X81" i="27"/>
  <c r="Y81" i="27"/>
  <c r="Z81" i="27"/>
  <c r="AA81" i="27"/>
  <c r="AB81" i="27"/>
  <c r="AC81" i="27"/>
  <c r="AD81" i="27"/>
  <c r="AE81" i="27"/>
  <c r="AF81" i="27"/>
  <c r="AG81" i="27"/>
  <c r="AH81" i="27"/>
  <c r="T82" i="27"/>
  <c r="U82" i="27"/>
  <c r="V82" i="27"/>
  <c r="W82" i="27"/>
  <c r="X82" i="27"/>
  <c r="Y82" i="27"/>
  <c r="Z82" i="27"/>
  <c r="AA82" i="27"/>
  <c r="AB82" i="27"/>
  <c r="AC82" i="27"/>
  <c r="AD82" i="27"/>
  <c r="AE82" i="27"/>
  <c r="AF82" i="27"/>
  <c r="AG82" i="27"/>
  <c r="AH82" i="27"/>
  <c r="T83" i="27"/>
  <c r="U83" i="27"/>
  <c r="V83" i="27"/>
  <c r="W83" i="27"/>
  <c r="X83" i="27"/>
  <c r="Y83" i="27"/>
  <c r="Z83" i="27"/>
  <c r="AA83" i="27"/>
  <c r="AB83" i="27"/>
  <c r="AC83" i="27"/>
  <c r="AD83" i="27"/>
  <c r="AE83" i="27"/>
  <c r="AF83" i="27"/>
  <c r="AG83" i="27"/>
  <c r="AH83" i="27"/>
  <c r="T84" i="27"/>
  <c r="U84" i="27"/>
  <c r="V84" i="27"/>
  <c r="W84" i="27"/>
  <c r="X84" i="27"/>
  <c r="Y84" i="27"/>
  <c r="Z84" i="27"/>
  <c r="AA84" i="27"/>
  <c r="AB84" i="27"/>
  <c r="AC84" i="27"/>
  <c r="AD84" i="27"/>
  <c r="AE84" i="27"/>
  <c r="AF84" i="27"/>
  <c r="AG84" i="27"/>
  <c r="AH84" i="27"/>
  <c r="T85" i="27"/>
  <c r="U85" i="27"/>
  <c r="V85" i="27"/>
  <c r="W85" i="27"/>
  <c r="X85" i="27"/>
  <c r="Y85" i="27"/>
  <c r="Z85" i="27"/>
  <c r="AA85" i="27"/>
  <c r="AB85" i="27"/>
  <c r="AC85" i="27"/>
  <c r="AD85" i="27"/>
  <c r="AE85" i="27"/>
  <c r="AF85" i="27"/>
  <c r="AG85" i="27"/>
  <c r="AH85" i="27"/>
  <c r="T86" i="27"/>
  <c r="U86" i="27"/>
  <c r="V86" i="27"/>
  <c r="W86" i="27"/>
  <c r="X86" i="27"/>
  <c r="Y86" i="27"/>
  <c r="Z86" i="27"/>
  <c r="AA86" i="27"/>
  <c r="AB86" i="27"/>
  <c r="AC86" i="27"/>
  <c r="AD86" i="27"/>
  <c r="AE86" i="27"/>
  <c r="AF86" i="27"/>
  <c r="AG86" i="27"/>
  <c r="AH86" i="27"/>
  <c r="T87" i="27"/>
  <c r="U87" i="27"/>
  <c r="V87" i="27"/>
  <c r="W87" i="27"/>
  <c r="X87" i="27"/>
  <c r="Y87" i="27"/>
  <c r="Z87" i="27"/>
  <c r="AA87" i="27"/>
  <c r="AB87" i="27"/>
  <c r="AC87" i="27"/>
  <c r="AD87" i="27"/>
  <c r="AE87" i="27"/>
  <c r="AF87" i="27"/>
  <c r="AG87" i="27"/>
  <c r="AH87" i="27"/>
  <c r="T88" i="27"/>
  <c r="U88" i="27"/>
  <c r="V88" i="27"/>
  <c r="W88" i="27"/>
  <c r="X88" i="27"/>
  <c r="Y88" i="27"/>
  <c r="Z88" i="27"/>
  <c r="AA88" i="27"/>
  <c r="AB88" i="27"/>
  <c r="AC88" i="27"/>
  <c r="AD88" i="27"/>
  <c r="AE88" i="27"/>
  <c r="AF88" i="27"/>
  <c r="AG88" i="27"/>
  <c r="AH88" i="27"/>
  <c r="T89" i="27"/>
  <c r="U89" i="27"/>
  <c r="V89" i="27"/>
  <c r="W89" i="27"/>
  <c r="X89" i="27"/>
  <c r="Y89" i="27"/>
  <c r="Z89" i="27"/>
  <c r="AA89" i="27"/>
  <c r="AB89" i="27"/>
  <c r="AC89" i="27"/>
  <c r="AD89" i="27"/>
  <c r="AE89" i="27"/>
  <c r="AF89" i="27"/>
  <c r="AG89" i="27"/>
  <c r="AH89" i="27"/>
  <c r="T90" i="27"/>
  <c r="U90" i="27"/>
  <c r="V90" i="27"/>
  <c r="W90" i="27"/>
  <c r="X90" i="27"/>
  <c r="Y90" i="27"/>
  <c r="Z90" i="27"/>
  <c r="AA90" i="27"/>
  <c r="AB90" i="27"/>
  <c r="AC90" i="27"/>
  <c r="AD90" i="27"/>
  <c r="AE90" i="27"/>
  <c r="AF90" i="27"/>
  <c r="AG90" i="27"/>
  <c r="AH90" i="27"/>
  <c r="T91" i="27"/>
  <c r="U91" i="27"/>
  <c r="V91" i="27"/>
  <c r="W91" i="27"/>
  <c r="X91" i="27"/>
  <c r="Y91" i="27"/>
  <c r="Z91" i="27"/>
  <c r="AA91" i="27"/>
  <c r="AB91" i="27"/>
  <c r="AC91" i="27"/>
  <c r="AD91" i="27"/>
  <c r="AE91" i="27"/>
  <c r="AF91" i="27"/>
  <c r="AG91" i="27"/>
  <c r="AH91" i="27"/>
  <c r="T92" i="27"/>
  <c r="U92" i="27"/>
  <c r="V92" i="27"/>
  <c r="W92" i="27"/>
  <c r="X92" i="27"/>
  <c r="Y92" i="27"/>
  <c r="Z92" i="27"/>
  <c r="AA92" i="27"/>
  <c r="AB92" i="27"/>
  <c r="AC92" i="27"/>
  <c r="AD92" i="27"/>
  <c r="AE92" i="27"/>
  <c r="AF92" i="27"/>
  <c r="AG92" i="27"/>
  <c r="AH92" i="27"/>
  <c r="T93" i="27"/>
  <c r="U93" i="27"/>
  <c r="V93" i="27"/>
  <c r="W93" i="27"/>
  <c r="X93" i="27"/>
  <c r="Y93" i="27"/>
  <c r="Z93" i="27"/>
  <c r="AA93" i="27"/>
  <c r="AB93" i="27"/>
  <c r="AC93" i="27"/>
  <c r="AD93" i="27"/>
  <c r="AE93" i="27"/>
  <c r="AF93" i="27"/>
  <c r="AG93" i="27"/>
  <c r="AH93" i="27"/>
  <c r="T94" i="27"/>
  <c r="U94" i="27"/>
  <c r="V94" i="27"/>
  <c r="W94" i="27"/>
  <c r="X94" i="27"/>
  <c r="Y94" i="27"/>
  <c r="Z94" i="27"/>
  <c r="AA94" i="27"/>
  <c r="AB94" i="27"/>
  <c r="AC94" i="27"/>
  <c r="AD94" i="27"/>
  <c r="AE94" i="27"/>
  <c r="AF94" i="27"/>
  <c r="AG94" i="27"/>
  <c r="AH94" i="27"/>
  <c r="T95" i="27"/>
  <c r="U95" i="27"/>
  <c r="V95" i="27"/>
  <c r="W95" i="27"/>
  <c r="X95" i="27"/>
  <c r="Y95" i="27"/>
  <c r="Z95" i="27"/>
  <c r="AA95" i="27"/>
  <c r="AB95" i="27"/>
  <c r="AC95" i="27"/>
  <c r="AD95" i="27"/>
  <c r="AE95" i="27"/>
  <c r="AF95" i="27"/>
  <c r="AG95" i="27"/>
  <c r="AH95" i="27"/>
  <c r="T96" i="27"/>
  <c r="U96" i="27"/>
  <c r="V96" i="27"/>
  <c r="W96" i="27"/>
  <c r="X96" i="27"/>
  <c r="Y96" i="27"/>
  <c r="Z96" i="27"/>
  <c r="AA96" i="27"/>
  <c r="AB96" i="27"/>
  <c r="AC96" i="27"/>
  <c r="AD96" i="27"/>
  <c r="AE96" i="27"/>
  <c r="AF96" i="27"/>
  <c r="AG96" i="27"/>
  <c r="AH96" i="27"/>
  <c r="T97" i="27"/>
  <c r="U97" i="27"/>
  <c r="V97" i="27"/>
  <c r="W97" i="27"/>
  <c r="X97" i="27"/>
  <c r="Y97" i="27"/>
  <c r="Z97" i="27"/>
  <c r="AA97" i="27"/>
  <c r="AB97" i="27"/>
  <c r="AC97" i="27"/>
  <c r="AD97" i="27"/>
  <c r="AE97" i="27"/>
  <c r="AF97" i="27"/>
  <c r="AG97" i="27"/>
  <c r="AH97" i="27"/>
  <c r="T98" i="27"/>
  <c r="U98" i="27"/>
  <c r="V98" i="27"/>
  <c r="W98" i="27"/>
  <c r="X98" i="27"/>
  <c r="Y98" i="27"/>
  <c r="Z98" i="27"/>
  <c r="AA98" i="27"/>
  <c r="AB98" i="27"/>
  <c r="AC98" i="27"/>
  <c r="AD98" i="27"/>
  <c r="AE98" i="27"/>
  <c r="AF98" i="27"/>
  <c r="AG98" i="27"/>
  <c r="AH98" i="27"/>
  <c r="T99" i="27"/>
  <c r="U99" i="27"/>
  <c r="V99" i="27"/>
  <c r="W99" i="27"/>
  <c r="X99" i="27"/>
  <c r="Y99" i="27"/>
  <c r="Z99" i="27"/>
  <c r="AA99" i="27"/>
  <c r="AB99" i="27"/>
  <c r="AC99" i="27"/>
  <c r="AD99" i="27"/>
  <c r="AE99" i="27"/>
  <c r="AF99" i="27"/>
  <c r="AG99" i="27"/>
  <c r="AH99" i="27"/>
  <c r="T100" i="27"/>
  <c r="U100" i="27"/>
  <c r="V100" i="27"/>
  <c r="W100" i="27"/>
  <c r="X100" i="27"/>
  <c r="Y100" i="27"/>
  <c r="Z100" i="27"/>
  <c r="AA100" i="27"/>
  <c r="AB100" i="27"/>
  <c r="AC100" i="27"/>
  <c r="AD100" i="27"/>
  <c r="AE100" i="27"/>
  <c r="AF100" i="27"/>
  <c r="AG100" i="27"/>
  <c r="AH100" i="27"/>
  <c r="T101" i="27"/>
  <c r="U101" i="27"/>
  <c r="V101" i="27"/>
  <c r="W101" i="27"/>
  <c r="X101" i="27"/>
  <c r="Y101" i="27"/>
  <c r="Z101" i="27"/>
  <c r="AA101" i="27"/>
  <c r="AB101" i="27"/>
  <c r="AC101" i="27"/>
  <c r="AD101" i="27"/>
  <c r="AE101" i="27"/>
  <c r="AF101" i="27"/>
  <c r="AG101" i="27"/>
  <c r="AH101" i="27"/>
  <c r="T102" i="27"/>
  <c r="U102" i="27"/>
  <c r="V102" i="27"/>
  <c r="W102" i="27"/>
  <c r="X102" i="27"/>
  <c r="Y102" i="27"/>
  <c r="Z102" i="27"/>
  <c r="AA102" i="27"/>
  <c r="AB102" i="27"/>
  <c r="AC102" i="27"/>
  <c r="AD102" i="27"/>
  <c r="AE102" i="27"/>
  <c r="AF102" i="27"/>
  <c r="AG102" i="27"/>
  <c r="AH102" i="27"/>
  <c r="T103" i="27"/>
  <c r="U103" i="27"/>
  <c r="V103" i="27"/>
  <c r="W103" i="27"/>
  <c r="X103" i="27"/>
  <c r="Y103" i="27"/>
  <c r="Z103" i="27"/>
  <c r="AA103" i="27"/>
  <c r="AB103" i="27"/>
  <c r="AC103" i="27"/>
  <c r="AD103" i="27"/>
  <c r="AE103" i="27"/>
  <c r="AF103" i="27"/>
  <c r="AG103" i="27"/>
  <c r="AH103" i="27"/>
  <c r="T104" i="27"/>
  <c r="U104" i="27"/>
  <c r="V104" i="27"/>
  <c r="W104" i="27"/>
  <c r="X104" i="27"/>
  <c r="Y104" i="27"/>
  <c r="Z104" i="27"/>
  <c r="AA104" i="27"/>
  <c r="AB104" i="27"/>
  <c r="AC104" i="27"/>
  <c r="AD104" i="27"/>
  <c r="AE104" i="27"/>
  <c r="AF104" i="27"/>
  <c r="AG104" i="27"/>
  <c r="AH104" i="27"/>
  <c r="T105" i="27"/>
  <c r="U105" i="27"/>
  <c r="V105" i="27"/>
  <c r="W105" i="27"/>
  <c r="X105" i="27"/>
  <c r="Y105" i="27"/>
  <c r="Z105" i="27"/>
  <c r="AA105" i="27"/>
  <c r="AB105" i="27"/>
  <c r="AC105" i="27"/>
  <c r="AD105" i="27"/>
  <c r="AE105" i="27"/>
  <c r="AF105" i="27"/>
  <c r="AG105" i="27"/>
  <c r="AH105" i="27"/>
  <c r="T106" i="27"/>
  <c r="U106" i="27"/>
  <c r="V106" i="27"/>
  <c r="W106" i="27"/>
  <c r="X106" i="27"/>
  <c r="Y106" i="27"/>
  <c r="Z106" i="27"/>
  <c r="AA106" i="27"/>
  <c r="AB106" i="27"/>
  <c r="AC106" i="27"/>
  <c r="AD106" i="27"/>
  <c r="AE106" i="27"/>
  <c r="AF106" i="27"/>
  <c r="AG106" i="27"/>
  <c r="AH106" i="27"/>
  <c r="T107" i="27"/>
  <c r="U107" i="27"/>
  <c r="V107" i="27"/>
  <c r="W107" i="27"/>
  <c r="X107" i="27"/>
  <c r="Y107" i="27"/>
  <c r="Z107" i="27"/>
  <c r="AA107" i="27"/>
  <c r="AB107" i="27"/>
  <c r="AC107" i="27"/>
  <c r="AD107" i="27"/>
  <c r="AE107" i="27"/>
  <c r="AF107" i="27"/>
  <c r="AG107" i="27"/>
  <c r="AH107" i="27"/>
  <c r="T108" i="27"/>
  <c r="U108" i="27"/>
  <c r="V108" i="27"/>
  <c r="W108" i="27"/>
  <c r="X108" i="27"/>
  <c r="Y108" i="27"/>
  <c r="Z108" i="27"/>
  <c r="AA108" i="27"/>
  <c r="AB108" i="27"/>
  <c r="AC108" i="27"/>
  <c r="AD108" i="27"/>
  <c r="AE108" i="27"/>
  <c r="AF108" i="27"/>
  <c r="AG108" i="27"/>
  <c r="AH108" i="27"/>
  <c r="T109" i="27"/>
  <c r="U109" i="27"/>
  <c r="V109" i="27"/>
  <c r="W109" i="27"/>
  <c r="X109" i="27"/>
  <c r="Y109" i="27"/>
  <c r="Z109" i="27"/>
  <c r="AA109" i="27"/>
  <c r="AB109" i="27"/>
  <c r="AC109" i="27"/>
  <c r="AD109" i="27"/>
  <c r="AE109" i="27"/>
  <c r="AF109" i="27"/>
  <c r="AG109" i="27"/>
  <c r="AH109" i="27"/>
  <c r="T110" i="27"/>
  <c r="U110" i="27"/>
  <c r="V110" i="27"/>
  <c r="W110" i="27"/>
  <c r="X110" i="27"/>
  <c r="Y110" i="27"/>
  <c r="Z110" i="27"/>
  <c r="AA110" i="27"/>
  <c r="AB110" i="27"/>
  <c r="AC110" i="27"/>
  <c r="AD110" i="27"/>
  <c r="AE110" i="27"/>
  <c r="AF110" i="27"/>
  <c r="AG110" i="27"/>
  <c r="AH110" i="27"/>
  <c r="T111" i="27"/>
  <c r="U111" i="27"/>
  <c r="V111" i="27"/>
  <c r="W111" i="27"/>
  <c r="X111" i="27"/>
  <c r="Y111" i="27"/>
  <c r="Z111" i="27"/>
  <c r="AA111" i="27"/>
  <c r="AB111" i="27"/>
  <c r="AC111" i="27"/>
  <c r="AD111" i="27"/>
  <c r="AE111" i="27"/>
  <c r="AF111" i="27"/>
  <c r="AG111" i="27"/>
  <c r="AH111" i="27"/>
  <c r="T112" i="27"/>
  <c r="U112" i="27"/>
  <c r="V112" i="27"/>
  <c r="W112" i="27"/>
  <c r="X112" i="27"/>
  <c r="Y112" i="27"/>
  <c r="Z112" i="27"/>
  <c r="AA112" i="27"/>
  <c r="AB112" i="27"/>
  <c r="AC112" i="27"/>
  <c r="AD112" i="27"/>
  <c r="AE112" i="27"/>
  <c r="AF112" i="27"/>
  <c r="AG112" i="27"/>
  <c r="AH112" i="27"/>
  <c r="T113" i="27"/>
  <c r="U113" i="27"/>
  <c r="V113" i="27"/>
  <c r="W113" i="27"/>
  <c r="X113" i="27"/>
  <c r="Y113" i="27"/>
  <c r="Z113" i="27"/>
  <c r="AA113" i="27"/>
  <c r="AB113" i="27"/>
  <c r="AC113" i="27"/>
  <c r="AD113" i="27"/>
  <c r="AE113" i="27"/>
  <c r="AF113" i="27"/>
  <c r="AG113" i="27"/>
  <c r="AH113" i="27"/>
  <c r="T114" i="27"/>
  <c r="U114" i="27"/>
  <c r="V114" i="27"/>
  <c r="W114" i="27"/>
  <c r="X114" i="27"/>
  <c r="Y114" i="27"/>
  <c r="Z114" i="27"/>
  <c r="AA114" i="27"/>
  <c r="AB114" i="27"/>
  <c r="AC114" i="27"/>
  <c r="AD114" i="27"/>
  <c r="AE114" i="27"/>
  <c r="AF114" i="27"/>
  <c r="AG114" i="27"/>
  <c r="AH114" i="27"/>
  <c r="T115" i="27"/>
  <c r="U115" i="27"/>
  <c r="V115" i="27"/>
  <c r="W115" i="27"/>
  <c r="X115" i="27"/>
  <c r="Y115" i="27"/>
  <c r="Z115" i="27"/>
  <c r="AA115" i="27"/>
  <c r="AB115" i="27"/>
  <c r="AC115" i="27"/>
  <c r="AD115" i="27"/>
  <c r="AE115" i="27"/>
  <c r="AF115" i="27"/>
  <c r="AG115" i="27"/>
  <c r="AH115" i="27"/>
  <c r="T116" i="27"/>
  <c r="U116" i="27"/>
  <c r="V116" i="27"/>
  <c r="W116" i="27"/>
  <c r="X116" i="27"/>
  <c r="Y116" i="27"/>
  <c r="Z116" i="27"/>
  <c r="AA116" i="27"/>
  <c r="AB116" i="27"/>
  <c r="AC116" i="27"/>
  <c r="AD116" i="27"/>
  <c r="AE116" i="27"/>
  <c r="AF116" i="27"/>
  <c r="AG116" i="27"/>
  <c r="AH116" i="27"/>
  <c r="T117" i="27"/>
  <c r="U117" i="27"/>
  <c r="V117" i="27"/>
  <c r="W117" i="27"/>
  <c r="X117" i="27"/>
  <c r="Y117" i="27"/>
  <c r="Z117" i="27"/>
  <c r="AA117" i="27"/>
  <c r="AB117" i="27"/>
  <c r="AC117" i="27"/>
  <c r="AD117" i="27"/>
  <c r="AE117" i="27"/>
  <c r="AF117" i="27"/>
  <c r="AG117" i="27"/>
  <c r="AH117" i="27"/>
  <c r="T118" i="27"/>
  <c r="U118" i="27"/>
  <c r="V118" i="27"/>
  <c r="W118" i="27"/>
  <c r="X118" i="27"/>
  <c r="Y118" i="27"/>
  <c r="Z118" i="27"/>
  <c r="AA118" i="27"/>
  <c r="AB118" i="27"/>
  <c r="AC118" i="27"/>
  <c r="AD118" i="27"/>
  <c r="AE118" i="27"/>
  <c r="AF118" i="27"/>
  <c r="AG118" i="27"/>
  <c r="AH118" i="27"/>
  <c r="T119" i="27"/>
  <c r="U119" i="27"/>
  <c r="V119" i="27"/>
  <c r="W119" i="27"/>
  <c r="X119" i="27"/>
  <c r="Y119" i="27"/>
  <c r="Z119" i="27"/>
  <c r="AA119" i="27"/>
  <c r="AB119" i="27"/>
  <c r="AC119" i="27"/>
  <c r="AD119" i="27"/>
  <c r="AE119" i="27"/>
  <c r="AF119" i="27"/>
  <c r="AG119" i="27"/>
  <c r="AH119" i="27"/>
  <c r="T120" i="27"/>
  <c r="U120" i="27"/>
  <c r="V120" i="27"/>
  <c r="W120" i="27"/>
  <c r="X120" i="27"/>
  <c r="Y120" i="27"/>
  <c r="Z120" i="27"/>
  <c r="AA120" i="27"/>
  <c r="AB120" i="27"/>
  <c r="AC120" i="27"/>
  <c r="AD120" i="27"/>
  <c r="AE120" i="27"/>
  <c r="AF120" i="27"/>
  <c r="AG120" i="27"/>
  <c r="AH120" i="27"/>
  <c r="T121" i="27"/>
  <c r="U121" i="27"/>
  <c r="V121" i="27"/>
  <c r="W121" i="27"/>
  <c r="X121" i="27"/>
  <c r="Y121" i="27"/>
  <c r="Z121" i="27"/>
  <c r="AA121" i="27"/>
  <c r="AB121" i="27"/>
  <c r="AC121" i="27"/>
  <c r="AD121" i="27"/>
  <c r="AE121" i="27"/>
  <c r="AF121" i="27"/>
  <c r="AG121" i="27"/>
  <c r="AH121" i="27"/>
  <c r="T122" i="27"/>
  <c r="U122" i="27"/>
  <c r="V122" i="27"/>
  <c r="W122" i="27"/>
  <c r="X122" i="27"/>
  <c r="Y122" i="27"/>
  <c r="Z122" i="27"/>
  <c r="AA122" i="27"/>
  <c r="AB122" i="27"/>
  <c r="AC122" i="27"/>
  <c r="AD122" i="27"/>
  <c r="AE122" i="27"/>
  <c r="AF122" i="27"/>
  <c r="AG122" i="27"/>
  <c r="AH122" i="27"/>
  <c r="T123" i="27"/>
  <c r="U123" i="27"/>
  <c r="V123" i="27"/>
  <c r="W123" i="27"/>
  <c r="X123" i="27"/>
  <c r="Y123" i="27"/>
  <c r="Z123" i="27"/>
  <c r="AA123" i="27"/>
  <c r="AB123" i="27"/>
  <c r="AC123" i="27"/>
  <c r="AD123" i="27"/>
  <c r="AE123" i="27"/>
  <c r="AF123" i="27"/>
  <c r="AG123" i="27"/>
  <c r="AH123" i="27"/>
  <c r="T124" i="27"/>
  <c r="U124" i="27"/>
  <c r="V124" i="27"/>
  <c r="W124" i="27"/>
  <c r="X124" i="27"/>
  <c r="Y124" i="27"/>
  <c r="Z124" i="27"/>
  <c r="AA124" i="27"/>
  <c r="AB124" i="27"/>
  <c r="AC124" i="27"/>
  <c r="AD124" i="27"/>
  <c r="AE124" i="27"/>
  <c r="AF124" i="27"/>
  <c r="AG124" i="27"/>
  <c r="AH124" i="27"/>
  <c r="T125" i="27"/>
  <c r="U125" i="27"/>
  <c r="V125" i="27"/>
  <c r="W125" i="27"/>
  <c r="X125" i="27"/>
  <c r="Y125" i="27"/>
  <c r="Z125" i="27"/>
  <c r="AA125" i="27"/>
  <c r="AB125" i="27"/>
  <c r="AC125" i="27"/>
  <c r="AD125" i="27"/>
  <c r="AE125" i="27"/>
  <c r="AF125" i="27"/>
  <c r="AG125" i="27"/>
  <c r="AH125" i="27"/>
  <c r="T126" i="27"/>
  <c r="U126" i="27"/>
  <c r="V126" i="27"/>
  <c r="W126" i="27"/>
  <c r="X126" i="27"/>
  <c r="Y126" i="27"/>
  <c r="Z126" i="27"/>
  <c r="AA126" i="27"/>
  <c r="AB126" i="27"/>
  <c r="AC126" i="27"/>
  <c r="AD126" i="27"/>
  <c r="AE126" i="27"/>
  <c r="AF126" i="27"/>
  <c r="AG126" i="27"/>
  <c r="AH126" i="27"/>
  <c r="T127" i="27"/>
  <c r="U127" i="27"/>
  <c r="V127" i="27"/>
  <c r="W127" i="27"/>
  <c r="X127" i="27"/>
  <c r="Y127" i="27"/>
  <c r="Z127" i="27"/>
  <c r="AA127" i="27"/>
  <c r="AB127" i="27"/>
  <c r="AC127" i="27"/>
  <c r="AD127" i="27"/>
  <c r="AE127" i="27"/>
  <c r="AF127" i="27"/>
  <c r="AG127" i="27"/>
  <c r="AH127" i="27"/>
  <c r="T128" i="27"/>
  <c r="U128" i="27"/>
  <c r="V128" i="27"/>
  <c r="W128" i="27"/>
  <c r="X128" i="27"/>
  <c r="Y128" i="27"/>
  <c r="Z128" i="27"/>
  <c r="AA128" i="27"/>
  <c r="AB128" i="27"/>
  <c r="AC128" i="27"/>
  <c r="AD128" i="27"/>
  <c r="AE128" i="27"/>
  <c r="AF128" i="27"/>
  <c r="AG128" i="27"/>
  <c r="AH128" i="27"/>
  <c r="T129" i="27"/>
  <c r="U129" i="27"/>
  <c r="V129" i="27"/>
  <c r="W129" i="27"/>
  <c r="X129" i="27"/>
  <c r="Y129" i="27"/>
  <c r="Z129" i="27"/>
  <c r="AA129" i="27"/>
  <c r="AB129" i="27"/>
  <c r="AC129" i="27"/>
  <c r="AD129" i="27"/>
  <c r="AE129" i="27"/>
  <c r="AF129" i="27"/>
  <c r="AG129" i="27"/>
  <c r="AH129" i="27"/>
  <c r="T130" i="27"/>
  <c r="U130" i="27"/>
  <c r="V130" i="27"/>
  <c r="W130" i="27"/>
  <c r="X130" i="27"/>
  <c r="Y130" i="27"/>
  <c r="Z130" i="27"/>
  <c r="AA130" i="27"/>
  <c r="AB130" i="27"/>
  <c r="AC130" i="27"/>
  <c r="AD130" i="27"/>
  <c r="AE130" i="27"/>
  <c r="AF130" i="27"/>
  <c r="AG130" i="27"/>
  <c r="AH130" i="27"/>
  <c r="T131" i="27"/>
  <c r="U131" i="27"/>
  <c r="V131" i="27"/>
  <c r="W131" i="27"/>
  <c r="X131" i="27"/>
  <c r="Y131" i="27"/>
  <c r="Z131" i="27"/>
  <c r="AA131" i="27"/>
  <c r="AB131" i="27"/>
  <c r="AC131" i="27"/>
  <c r="AD131" i="27"/>
  <c r="AE131" i="27"/>
  <c r="AF131" i="27"/>
  <c r="AG131" i="27"/>
  <c r="AH131" i="27"/>
  <c r="T132" i="27"/>
  <c r="U132" i="27"/>
  <c r="V132" i="27"/>
  <c r="W132" i="27"/>
  <c r="X132" i="27"/>
  <c r="Y132" i="27"/>
  <c r="Z132" i="27"/>
  <c r="AA132" i="27"/>
  <c r="AB132" i="27"/>
  <c r="AC132" i="27"/>
  <c r="AD132" i="27"/>
  <c r="AE132" i="27"/>
  <c r="AF132" i="27"/>
  <c r="AG132" i="27"/>
  <c r="AH132" i="27"/>
  <c r="T133" i="27"/>
  <c r="U133" i="27"/>
  <c r="V133" i="27"/>
  <c r="W133" i="27"/>
  <c r="X133" i="27"/>
  <c r="Y133" i="27"/>
  <c r="Z133" i="27"/>
  <c r="AA133" i="27"/>
  <c r="AB133" i="27"/>
  <c r="AC133" i="27"/>
  <c r="AD133" i="27"/>
  <c r="AE133" i="27"/>
  <c r="AF133" i="27"/>
  <c r="AG133" i="27"/>
  <c r="AH133" i="27"/>
  <c r="T134" i="27"/>
  <c r="U134" i="27"/>
  <c r="V134" i="27"/>
  <c r="W134" i="27"/>
  <c r="X134" i="27"/>
  <c r="Y134" i="27"/>
  <c r="Z134" i="27"/>
  <c r="AA134" i="27"/>
  <c r="AB134" i="27"/>
  <c r="AC134" i="27"/>
  <c r="AD134" i="27"/>
  <c r="AE134" i="27"/>
  <c r="AF134" i="27"/>
  <c r="AG134" i="27"/>
  <c r="AH134" i="27"/>
  <c r="T135" i="27"/>
  <c r="U135" i="27"/>
  <c r="V135" i="27"/>
  <c r="W135" i="27"/>
  <c r="X135" i="27"/>
  <c r="Y135" i="27"/>
  <c r="Z135" i="27"/>
  <c r="AA135" i="27"/>
  <c r="AB135" i="27"/>
  <c r="AC135" i="27"/>
  <c r="AD135" i="27"/>
  <c r="AE135" i="27"/>
  <c r="AF135" i="27"/>
  <c r="AG135" i="27"/>
  <c r="AH135" i="27"/>
  <c r="T136" i="27"/>
  <c r="U136" i="27"/>
  <c r="V136" i="27"/>
  <c r="W136" i="27"/>
  <c r="X136" i="27"/>
  <c r="Y136" i="27"/>
  <c r="Z136" i="27"/>
  <c r="AA136" i="27"/>
  <c r="AB136" i="27"/>
  <c r="AC136" i="27"/>
  <c r="AD136" i="27"/>
  <c r="AE136" i="27"/>
  <c r="AF136" i="27"/>
  <c r="AG136" i="27"/>
  <c r="AH136" i="27"/>
  <c r="T137" i="27"/>
  <c r="U137" i="27"/>
  <c r="V137" i="27"/>
  <c r="W137" i="27"/>
  <c r="X137" i="27"/>
  <c r="Y137" i="27"/>
  <c r="Z137" i="27"/>
  <c r="AA137" i="27"/>
  <c r="AB137" i="27"/>
  <c r="AC137" i="27"/>
  <c r="AD137" i="27"/>
  <c r="AE137" i="27"/>
  <c r="AF137" i="27"/>
  <c r="AG137" i="27"/>
  <c r="AH137" i="27"/>
  <c r="T138" i="27"/>
  <c r="U138" i="27"/>
  <c r="V138" i="27"/>
  <c r="W138" i="27"/>
  <c r="X138" i="27"/>
  <c r="Y138" i="27"/>
  <c r="Z138" i="27"/>
  <c r="AA138" i="27"/>
  <c r="AB138" i="27"/>
  <c r="AC138" i="27"/>
  <c r="AD138" i="27"/>
  <c r="AE138" i="27"/>
  <c r="AF138" i="27"/>
  <c r="AG138" i="27"/>
  <c r="AH138" i="27"/>
  <c r="T139" i="27"/>
  <c r="U139" i="27"/>
  <c r="V139" i="27"/>
  <c r="W139" i="27"/>
  <c r="X139" i="27"/>
  <c r="Y139" i="27"/>
  <c r="Z139" i="27"/>
  <c r="AA139" i="27"/>
  <c r="AB139" i="27"/>
  <c r="AC139" i="27"/>
  <c r="AD139" i="27"/>
  <c r="AE139" i="27"/>
  <c r="AF139" i="27"/>
  <c r="AG139" i="27"/>
  <c r="AH139" i="27"/>
  <c r="T140" i="27"/>
  <c r="U140" i="27"/>
  <c r="V140" i="27"/>
  <c r="W140" i="27"/>
  <c r="X140" i="27"/>
  <c r="Y140" i="27"/>
  <c r="Z140" i="27"/>
  <c r="AA140" i="27"/>
  <c r="AB140" i="27"/>
  <c r="AC140" i="27"/>
  <c r="AD140" i="27"/>
  <c r="AE140" i="27"/>
  <c r="AF140" i="27"/>
  <c r="AG140" i="27"/>
  <c r="AH140" i="27"/>
  <c r="T141" i="27"/>
  <c r="U141" i="27"/>
  <c r="V141" i="27"/>
  <c r="W141" i="27"/>
  <c r="X141" i="27"/>
  <c r="Y141" i="27"/>
  <c r="Z141" i="27"/>
  <c r="AA141" i="27"/>
  <c r="AB141" i="27"/>
  <c r="AC141" i="27"/>
  <c r="AD141" i="27"/>
  <c r="AE141" i="27"/>
  <c r="AF141" i="27"/>
  <c r="AG141" i="27"/>
  <c r="AH141" i="27"/>
  <c r="T142" i="27"/>
  <c r="U142" i="27"/>
  <c r="V142" i="27"/>
  <c r="W142" i="27"/>
  <c r="X142" i="27"/>
  <c r="Y142" i="27"/>
  <c r="Z142" i="27"/>
  <c r="AA142" i="27"/>
  <c r="AB142" i="27"/>
  <c r="AC142" i="27"/>
  <c r="AD142" i="27"/>
  <c r="AE142" i="27"/>
  <c r="AF142" i="27"/>
  <c r="AG142" i="27"/>
  <c r="AH142" i="27"/>
  <c r="T143" i="27"/>
  <c r="U143" i="27"/>
  <c r="V143" i="27"/>
  <c r="W143" i="27"/>
  <c r="X143" i="27"/>
  <c r="Y143" i="27"/>
  <c r="Z143" i="27"/>
  <c r="AA143" i="27"/>
  <c r="AB143" i="27"/>
  <c r="AC143" i="27"/>
  <c r="AD143" i="27"/>
  <c r="AE143" i="27"/>
  <c r="AF143" i="27"/>
  <c r="AG143" i="27"/>
  <c r="AH143" i="27"/>
  <c r="T144" i="27"/>
  <c r="U144" i="27"/>
  <c r="V144" i="27"/>
  <c r="W144" i="27"/>
  <c r="X144" i="27"/>
  <c r="Y144" i="27"/>
  <c r="Z144" i="27"/>
  <c r="AA144" i="27"/>
  <c r="AB144" i="27"/>
  <c r="AC144" i="27"/>
  <c r="AD144" i="27"/>
  <c r="AE144" i="27"/>
  <c r="AF144" i="27"/>
  <c r="AG144" i="27"/>
  <c r="AH144" i="27"/>
  <c r="T145" i="27"/>
  <c r="U145" i="27"/>
  <c r="V145" i="27"/>
  <c r="W145" i="27"/>
  <c r="X145" i="27"/>
  <c r="Y145" i="27"/>
  <c r="Z145" i="27"/>
  <c r="AA145" i="27"/>
  <c r="AB145" i="27"/>
  <c r="AC145" i="27"/>
  <c r="AD145" i="27"/>
  <c r="AE145" i="27"/>
  <c r="AF145" i="27"/>
  <c r="AG145" i="27"/>
  <c r="AH145" i="27"/>
  <c r="T146" i="27"/>
  <c r="U146" i="27"/>
  <c r="V146" i="27"/>
  <c r="W146" i="27"/>
  <c r="X146" i="27"/>
  <c r="Y146" i="27"/>
  <c r="Z146" i="27"/>
  <c r="AA146" i="27"/>
  <c r="AB146" i="27"/>
  <c r="AC146" i="27"/>
  <c r="AD146" i="27"/>
  <c r="AE146" i="27"/>
  <c r="AF146" i="27"/>
  <c r="AG146" i="27"/>
  <c r="AH146" i="27"/>
  <c r="T147" i="27"/>
  <c r="U147" i="27"/>
  <c r="V147" i="27"/>
  <c r="W147" i="27"/>
  <c r="X147" i="27"/>
  <c r="Y147" i="27"/>
  <c r="Z147" i="27"/>
  <c r="AA147" i="27"/>
  <c r="AB147" i="27"/>
  <c r="AC147" i="27"/>
  <c r="AD147" i="27"/>
  <c r="AE147" i="27"/>
  <c r="AF147" i="27"/>
  <c r="AG147" i="27"/>
  <c r="AH147" i="27"/>
  <c r="T148" i="27"/>
  <c r="U148" i="27"/>
  <c r="V148" i="27"/>
  <c r="W148" i="27"/>
  <c r="X148" i="27"/>
  <c r="Y148" i="27"/>
  <c r="Z148" i="27"/>
  <c r="AA148" i="27"/>
  <c r="AB148" i="27"/>
  <c r="AC148" i="27"/>
  <c r="AD148" i="27"/>
  <c r="AE148" i="27"/>
  <c r="AF148" i="27"/>
  <c r="AG148" i="27"/>
  <c r="AH148" i="27"/>
  <c r="T149" i="27"/>
  <c r="U149" i="27"/>
  <c r="V149" i="27"/>
  <c r="W149" i="27"/>
  <c r="X149" i="27"/>
  <c r="Y149" i="27"/>
  <c r="Z149" i="27"/>
  <c r="AA149" i="27"/>
  <c r="AB149" i="27"/>
  <c r="AC149" i="27"/>
  <c r="AD149" i="27"/>
  <c r="AE149" i="27"/>
  <c r="AF149" i="27"/>
  <c r="AG149" i="27"/>
  <c r="AH149" i="27"/>
  <c r="T150" i="27"/>
  <c r="U150" i="27"/>
  <c r="V150" i="27"/>
  <c r="W150" i="27"/>
  <c r="X150" i="27"/>
  <c r="Y150" i="27"/>
  <c r="Z150" i="27"/>
  <c r="AA150" i="27"/>
  <c r="AB150" i="27"/>
  <c r="AC150" i="27"/>
  <c r="AD150" i="27"/>
  <c r="AE150" i="27"/>
  <c r="AF150" i="27"/>
  <c r="AG150" i="27"/>
  <c r="AH150" i="27"/>
  <c r="T151" i="27"/>
  <c r="U151" i="27"/>
  <c r="V151" i="27"/>
  <c r="W151" i="27"/>
  <c r="X151" i="27"/>
  <c r="Y151" i="27"/>
  <c r="Z151" i="27"/>
  <c r="AA151" i="27"/>
  <c r="AB151" i="27"/>
  <c r="AC151" i="27"/>
  <c r="AD151" i="27"/>
  <c r="AE151" i="27"/>
  <c r="AF151" i="27"/>
  <c r="AG151" i="27"/>
  <c r="AH151" i="27"/>
  <c r="T152" i="27"/>
  <c r="U152" i="27"/>
  <c r="V152" i="27"/>
  <c r="W152" i="27"/>
  <c r="X152" i="27"/>
  <c r="Y152" i="27"/>
  <c r="Z152" i="27"/>
  <c r="AA152" i="27"/>
  <c r="AB152" i="27"/>
  <c r="AC152" i="27"/>
  <c r="AD152" i="27"/>
  <c r="AE152" i="27"/>
  <c r="AF152" i="27"/>
  <c r="AG152" i="27"/>
  <c r="AH152" i="27"/>
  <c r="T153" i="27"/>
  <c r="U153" i="27"/>
  <c r="V153" i="27"/>
  <c r="W153" i="27"/>
  <c r="X153" i="27"/>
  <c r="Y153" i="27"/>
  <c r="Z153" i="27"/>
  <c r="AA153" i="27"/>
  <c r="AB153" i="27"/>
  <c r="AC153" i="27"/>
  <c r="AD153" i="27"/>
  <c r="AE153" i="27"/>
  <c r="AF153" i="27"/>
  <c r="AG153" i="27"/>
  <c r="AH153" i="27"/>
  <c r="T154" i="27"/>
  <c r="U154" i="27"/>
  <c r="V154" i="27"/>
  <c r="W154" i="27"/>
  <c r="X154" i="27"/>
  <c r="Y154" i="27"/>
  <c r="Z154" i="27"/>
  <c r="AA154" i="27"/>
  <c r="AB154" i="27"/>
  <c r="AC154" i="27"/>
  <c r="AD154" i="27"/>
  <c r="AE154" i="27"/>
  <c r="AF154" i="27"/>
  <c r="AG154" i="27"/>
  <c r="AH154" i="27"/>
  <c r="T155" i="27"/>
  <c r="U155" i="27"/>
  <c r="V155" i="27"/>
  <c r="W155" i="27"/>
  <c r="X155" i="27"/>
  <c r="Y155" i="27"/>
  <c r="Z155" i="27"/>
  <c r="AA155" i="27"/>
  <c r="AB155" i="27"/>
  <c r="AC155" i="27"/>
  <c r="AD155" i="27"/>
  <c r="AE155" i="27"/>
  <c r="AF155" i="27"/>
  <c r="AG155" i="27"/>
  <c r="AH155" i="27"/>
  <c r="T156" i="27"/>
  <c r="U156" i="27"/>
  <c r="V156" i="27"/>
  <c r="W156" i="27"/>
  <c r="X156" i="27"/>
  <c r="Y156" i="27"/>
  <c r="Z156" i="27"/>
  <c r="AA156" i="27"/>
  <c r="AB156" i="27"/>
  <c r="AC156" i="27"/>
  <c r="AD156" i="27"/>
  <c r="AE156" i="27"/>
  <c r="AF156" i="27"/>
  <c r="AG156" i="27"/>
  <c r="AH156" i="27"/>
  <c r="T157" i="27"/>
  <c r="U157" i="27"/>
  <c r="V157" i="27"/>
  <c r="W157" i="27"/>
  <c r="X157" i="27"/>
  <c r="Y157" i="27"/>
  <c r="Z157" i="27"/>
  <c r="AA157" i="27"/>
  <c r="AB157" i="27"/>
  <c r="AC157" i="27"/>
  <c r="AD157" i="27"/>
  <c r="AE157" i="27"/>
  <c r="AF157" i="27"/>
  <c r="AG157" i="27"/>
  <c r="AH157" i="27"/>
  <c r="T158" i="27"/>
  <c r="U158" i="27"/>
  <c r="V158" i="27"/>
  <c r="W158" i="27"/>
  <c r="X158" i="27"/>
  <c r="Y158" i="27"/>
  <c r="Z158" i="27"/>
  <c r="AA158" i="27"/>
  <c r="AB158" i="27"/>
  <c r="AC158" i="27"/>
  <c r="AD158" i="27"/>
  <c r="AE158" i="27"/>
  <c r="AF158" i="27"/>
  <c r="AG158" i="27"/>
  <c r="AH158" i="27"/>
  <c r="T159" i="27"/>
  <c r="U159" i="27"/>
  <c r="V159" i="27"/>
  <c r="W159" i="27"/>
  <c r="X159" i="27"/>
  <c r="Y159" i="27"/>
  <c r="Z159" i="27"/>
  <c r="AA159" i="27"/>
  <c r="AB159" i="27"/>
  <c r="AC159" i="27"/>
  <c r="AD159" i="27"/>
  <c r="AE159" i="27"/>
  <c r="AF159" i="27"/>
  <c r="AG159" i="27"/>
  <c r="AH159" i="27"/>
  <c r="T160" i="27"/>
  <c r="U160" i="27"/>
  <c r="V160" i="27"/>
  <c r="W160" i="27"/>
  <c r="X160" i="27"/>
  <c r="Y160" i="27"/>
  <c r="Z160" i="27"/>
  <c r="AA160" i="27"/>
  <c r="AB160" i="27"/>
  <c r="AC160" i="27"/>
  <c r="AD160" i="27"/>
  <c r="AE160" i="27"/>
  <c r="AF160" i="27"/>
  <c r="AG160" i="27"/>
  <c r="AH160" i="27"/>
  <c r="T161" i="27"/>
  <c r="U161" i="27"/>
  <c r="V161" i="27"/>
  <c r="W161" i="27"/>
  <c r="X161" i="27"/>
  <c r="Y161" i="27"/>
  <c r="Z161" i="27"/>
  <c r="AA161" i="27"/>
  <c r="AB161" i="27"/>
  <c r="AC161" i="27"/>
  <c r="AD161" i="27"/>
  <c r="AE161" i="27"/>
  <c r="AF161" i="27"/>
  <c r="AG161" i="27"/>
  <c r="AH161" i="27"/>
  <c r="T162" i="27"/>
  <c r="U162" i="27"/>
  <c r="V162" i="27"/>
  <c r="W162" i="27"/>
  <c r="X162" i="27"/>
  <c r="Y162" i="27"/>
  <c r="Z162" i="27"/>
  <c r="AA162" i="27"/>
  <c r="AB162" i="27"/>
  <c r="AC162" i="27"/>
  <c r="AD162" i="27"/>
  <c r="AE162" i="27"/>
  <c r="AF162" i="27"/>
  <c r="AG162" i="27"/>
  <c r="AH162" i="27"/>
  <c r="T163" i="27"/>
  <c r="U163" i="27"/>
  <c r="V163" i="27"/>
  <c r="W163" i="27"/>
  <c r="X163" i="27"/>
  <c r="Y163" i="27"/>
  <c r="Z163" i="27"/>
  <c r="AA163" i="27"/>
  <c r="AB163" i="27"/>
  <c r="AC163" i="27"/>
  <c r="AD163" i="27"/>
  <c r="AE163" i="27"/>
  <c r="AF163" i="27"/>
  <c r="AG163" i="27"/>
  <c r="AH163" i="27"/>
  <c r="T164" i="27"/>
  <c r="U164" i="27"/>
  <c r="V164" i="27"/>
  <c r="W164" i="27"/>
  <c r="X164" i="27"/>
  <c r="Y164" i="27"/>
  <c r="Z164" i="27"/>
  <c r="AA164" i="27"/>
  <c r="AB164" i="27"/>
  <c r="AC164" i="27"/>
  <c r="AD164" i="27"/>
  <c r="AE164" i="27"/>
  <c r="AF164" i="27"/>
  <c r="AG164" i="27"/>
  <c r="AH164" i="27"/>
  <c r="T165" i="27"/>
  <c r="U165" i="27"/>
  <c r="V165" i="27"/>
  <c r="W165" i="27"/>
  <c r="X165" i="27"/>
  <c r="Y165" i="27"/>
  <c r="Z165" i="27"/>
  <c r="AA165" i="27"/>
  <c r="AB165" i="27"/>
  <c r="AC165" i="27"/>
  <c r="AD165" i="27"/>
  <c r="AE165" i="27"/>
  <c r="AF165" i="27"/>
  <c r="AG165" i="27"/>
  <c r="AH165" i="27"/>
  <c r="T166" i="27"/>
  <c r="U166" i="27"/>
  <c r="V166" i="27"/>
  <c r="W166" i="27"/>
  <c r="X166" i="27"/>
  <c r="Y166" i="27"/>
  <c r="Z166" i="27"/>
  <c r="AA166" i="27"/>
  <c r="AB166" i="27"/>
  <c r="AC166" i="27"/>
  <c r="AD166" i="27"/>
  <c r="AE166" i="27"/>
  <c r="AF166" i="27"/>
  <c r="AG166" i="27"/>
  <c r="AH166" i="27"/>
  <c r="T167" i="27"/>
  <c r="U167" i="27"/>
  <c r="V167" i="27"/>
  <c r="W167" i="27"/>
  <c r="X167" i="27"/>
  <c r="Y167" i="27"/>
  <c r="Z167" i="27"/>
  <c r="AA167" i="27"/>
  <c r="AB167" i="27"/>
  <c r="AC167" i="27"/>
  <c r="AD167" i="27"/>
  <c r="AE167" i="27"/>
  <c r="AF167" i="27"/>
  <c r="AG167" i="27"/>
  <c r="AH167" i="27"/>
  <c r="T168" i="27"/>
  <c r="U168" i="27"/>
  <c r="V168" i="27"/>
  <c r="W168" i="27"/>
  <c r="X168" i="27"/>
  <c r="Y168" i="27"/>
  <c r="Z168" i="27"/>
  <c r="AA168" i="27"/>
  <c r="AB168" i="27"/>
  <c r="AC168" i="27"/>
  <c r="AD168" i="27"/>
  <c r="AE168" i="27"/>
  <c r="AF168" i="27"/>
  <c r="AG168" i="27"/>
  <c r="AH168" i="27"/>
  <c r="T169" i="27"/>
  <c r="U169" i="27"/>
  <c r="V169" i="27"/>
  <c r="W169" i="27"/>
  <c r="X169" i="27"/>
  <c r="Y169" i="27"/>
  <c r="Z169" i="27"/>
  <c r="AA169" i="27"/>
  <c r="AB169" i="27"/>
  <c r="AC169" i="27"/>
  <c r="AD169" i="27"/>
  <c r="AE169" i="27"/>
  <c r="AF169" i="27"/>
  <c r="AG169" i="27"/>
  <c r="AH169" i="27"/>
  <c r="T170" i="27"/>
  <c r="U170" i="27"/>
  <c r="V170" i="27"/>
  <c r="W170" i="27"/>
  <c r="X170" i="27"/>
  <c r="Y170" i="27"/>
  <c r="Z170" i="27"/>
  <c r="AA170" i="27"/>
  <c r="AB170" i="27"/>
  <c r="AC170" i="27"/>
  <c r="AD170" i="27"/>
  <c r="AE170" i="27"/>
  <c r="AF170" i="27"/>
  <c r="AG170" i="27"/>
  <c r="AH170" i="27"/>
  <c r="T171" i="27"/>
  <c r="U171" i="27"/>
  <c r="V171" i="27"/>
  <c r="W171" i="27"/>
  <c r="X171" i="27"/>
  <c r="Y171" i="27"/>
  <c r="Z171" i="27"/>
  <c r="AA171" i="27"/>
  <c r="AB171" i="27"/>
  <c r="AC171" i="27"/>
  <c r="AD171" i="27"/>
  <c r="AE171" i="27"/>
  <c r="AF171" i="27"/>
  <c r="AG171" i="27"/>
  <c r="AH171" i="27"/>
  <c r="T172" i="27"/>
  <c r="U172" i="27"/>
  <c r="V172" i="27"/>
  <c r="W172" i="27"/>
  <c r="X172" i="27"/>
  <c r="Y172" i="27"/>
  <c r="Z172" i="27"/>
  <c r="AA172" i="27"/>
  <c r="AB172" i="27"/>
  <c r="AC172" i="27"/>
  <c r="AD172" i="27"/>
  <c r="AE172" i="27"/>
  <c r="AF172" i="27"/>
  <c r="AG172" i="27"/>
  <c r="AH172" i="27"/>
  <c r="T173" i="27"/>
  <c r="U173" i="27"/>
  <c r="V173" i="27"/>
  <c r="W173" i="27"/>
  <c r="X173" i="27"/>
  <c r="Y173" i="27"/>
  <c r="Z173" i="27"/>
  <c r="AA173" i="27"/>
  <c r="AB173" i="27"/>
  <c r="AC173" i="27"/>
  <c r="AD173" i="27"/>
  <c r="AE173" i="27"/>
  <c r="AF173" i="27"/>
  <c r="AG173" i="27"/>
  <c r="AH173" i="27"/>
  <c r="T174" i="27"/>
  <c r="U174" i="27"/>
  <c r="V174" i="27"/>
  <c r="W174" i="27"/>
  <c r="X174" i="27"/>
  <c r="Y174" i="27"/>
  <c r="Z174" i="27"/>
  <c r="AA174" i="27"/>
  <c r="AB174" i="27"/>
  <c r="AC174" i="27"/>
  <c r="AD174" i="27"/>
  <c r="AE174" i="27"/>
  <c r="AF174" i="27"/>
  <c r="AG174" i="27"/>
  <c r="AH174" i="27"/>
  <c r="T175" i="27"/>
  <c r="U175" i="27"/>
  <c r="V175" i="27"/>
  <c r="W175" i="27"/>
  <c r="X175" i="27"/>
  <c r="Y175" i="27"/>
  <c r="Z175" i="27"/>
  <c r="AA175" i="27"/>
  <c r="AB175" i="27"/>
  <c r="AC175" i="27"/>
  <c r="AD175" i="27"/>
  <c r="AE175" i="27"/>
  <c r="AF175" i="27"/>
  <c r="AG175" i="27"/>
  <c r="AH175" i="27"/>
  <c r="T176" i="27"/>
  <c r="U176" i="27"/>
  <c r="V176" i="27"/>
  <c r="W176" i="27"/>
  <c r="X176" i="27"/>
  <c r="Y176" i="27"/>
  <c r="Z176" i="27"/>
  <c r="AA176" i="27"/>
  <c r="AB176" i="27"/>
  <c r="AC176" i="27"/>
  <c r="AD176" i="27"/>
  <c r="AE176" i="27"/>
  <c r="AF176" i="27"/>
  <c r="AG176" i="27"/>
  <c r="AH176" i="27"/>
  <c r="T177" i="27"/>
  <c r="U177" i="27"/>
  <c r="V177" i="27"/>
  <c r="W177" i="27"/>
  <c r="X177" i="27"/>
  <c r="Y177" i="27"/>
  <c r="Z177" i="27"/>
  <c r="AA177" i="27"/>
  <c r="AB177" i="27"/>
  <c r="AC177" i="27"/>
  <c r="AD177" i="27"/>
  <c r="AE177" i="27"/>
  <c r="AF177" i="27"/>
  <c r="AG177" i="27"/>
  <c r="AH177" i="27"/>
  <c r="T178" i="27"/>
  <c r="U178" i="27"/>
  <c r="V178" i="27"/>
  <c r="W178" i="27"/>
  <c r="X178" i="27"/>
  <c r="Y178" i="27"/>
  <c r="Z178" i="27"/>
  <c r="AA178" i="27"/>
  <c r="AB178" i="27"/>
  <c r="AC178" i="27"/>
  <c r="AD178" i="27"/>
  <c r="AE178" i="27"/>
  <c r="AF178" i="27"/>
  <c r="AG178" i="27"/>
  <c r="AH178" i="27"/>
  <c r="T179" i="27"/>
  <c r="U179" i="27"/>
  <c r="V179" i="27"/>
  <c r="W179" i="27"/>
  <c r="X179" i="27"/>
  <c r="Y179" i="27"/>
  <c r="Z179" i="27"/>
  <c r="AA179" i="27"/>
  <c r="AB179" i="27"/>
  <c r="AC179" i="27"/>
  <c r="AD179" i="27"/>
  <c r="AE179" i="27"/>
  <c r="AF179" i="27"/>
  <c r="AG179" i="27"/>
  <c r="AH179" i="27"/>
  <c r="T180" i="27"/>
  <c r="U180" i="27"/>
  <c r="V180" i="27"/>
  <c r="W180" i="27"/>
  <c r="X180" i="27"/>
  <c r="Y180" i="27"/>
  <c r="Z180" i="27"/>
  <c r="AA180" i="27"/>
  <c r="AB180" i="27"/>
  <c r="AC180" i="27"/>
  <c r="AD180" i="27"/>
  <c r="AE180" i="27"/>
  <c r="AF180" i="27"/>
  <c r="AG180" i="27"/>
  <c r="AH180" i="27"/>
  <c r="T181" i="27"/>
  <c r="U181" i="27"/>
  <c r="V181" i="27"/>
  <c r="W181" i="27"/>
  <c r="X181" i="27"/>
  <c r="Y181" i="27"/>
  <c r="Z181" i="27"/>
  <c r="AA181" i="27"/>
  <c r="AB181" i="27"/>
  <c r="AC181" i="27"/>
  <c r="AD181" i="27"/>
  <c r="AE181" i="27"/>
  <c r="AF181" i="27"/>
  <c r="AG181" i="27"/>
  <c r="AH181" i="27"/>
  <c r="T182" i="27"/>
  <c r="U182" i="27"/>
  <c r="V182" i="27"/>
  <c r="W182" i="27"/>
  <c r="X182" i="27"/>
  <c r="Y182" i="27"/>
  <c r="Z182" i="27"/>
  <c r="AA182" i="27"/>
  <c r="AB182" i="27"/>
  <c r="AC182" i="27"/>
  <c r="AD182" i="27"/>
  <c r="AE182" i="27"/>
  <c r="AF182" i="27"/>
  <c r="AG182" i="27"/>
  <c r="AH182" i="27"/>
  <c r="T183" i="27"/>
  <c r="U183" i="27"/>
  <c r="V183" i="27"/>
  <c r="W183" i="27"/>
  <c r="X183" i="27"/>
  <c r="Y183" i="27"/>
  <c r="Z183" i="27"/>
  <c r="AA183" i="27"/>
  <c r="AB183" i="27"/>
  <c r="AC183" i="27"/>
  <c r="AD183" i="27"/>
  <c r="AE183" i="27"/>
  <c r="AF183" i="27"/>
  <c r="AG183" i="27"/>
  <c r="AH183" i="27"/>
  <c r="T184" i="27"/>
  <c r="U184" i="27"/>
  <c r="V184" i="27"/>
  <c r="W184" i="27"/>
  <c r="X184" i="27"/>
  <c r="Y184" i="27"/>
  <c r="Z184" i="27"/>
  <c r="AA184" i="27"/>
  <c r="AB184" i="27"/>
  <c r="AC184" i="27"/>
  <c r="AD184" i="27"/>
  <c r="AE184" i="27"/>
  <c r="AF184" i="27"/>
  <c r="AG184" i="27"/>
  <c r="AH184" i="27"/>
  <c r="T185" i="27"/>
  <c r="U185" i="27"/>
  <c r="V185" i="27"/>
  <c r="W185" i="27"/>
  <c r="X185" i="27"/>
  <c r="Y185" i="27"/>
  <c r="Z185" i="27"/>
  <c r="AA185" i="27"/>
  <c r="AB185" i="27"/>
  <c r="AC185" i="27"/>
  <c r="AD185" i="27"/>
  <c r="AE185" i="27"/>
  <c r="AF185" i="27"/>
  <c r="AG185" i="27"/>
  <c r="AH185" i="27"/>
  <c r="T186" i="27"/>
  <c r="U186" i="27"/>
  <c r="V186" i="27"/>
  <c r="W186" i="27"/>
  <c r="X186" i="27"/>
  <c r="Y186" i="27"/>
  <c r="Z186" i="27"/>
  <c r="AA186" i="27"/>
  <c r="AB186" i="27"/>
  <c r="AC186" i="27"/>
  <c r="AD186" i="27"/>
  <c r="AE186" i="27"/>
  <c r="AF186" i="27"/>
  <c r="AG186" i="27"/>
  <c r="AH186" i="27"/>
  <c r="T187" i="27"/>
  <c r="U187" i="27"/>
  <c r="V187" i="27"/>
  <c r="W187" i="27"/>
  <c r="X187" i="27"/>
  <c r="Y187" i="27"/>
  <c r="Z187" i="27"/>
  <c r="AA187" i="27"/>
  <c r="AB187" i="27"/>
  <c r="AC187" i="27"/>
  <c r="AD187" i="27"/>
  <c r="AE187" i="27"/>
  <c r="AF187" i="27"/>
  <c r="AG187" i="27"/>
  <c r="AH187" i="27"/>
  <c r="T188" i="27"/>
  <c r="U188" i="27"/>
  <c r="V188" i="27"/>
  <c r="W188" i="27"/>
  <c r="X188" i="27"/>
  <c r="Y188" i="27"/>
  <c r="Z188" i="27"/>
  <c r="AA188" i="27"/>
  <c r="AB188" i="27"/>
  <c r="AC188" i="27"/>
  <c r="AD188" i="27"/>
  <c r="AE188" i="27"/>
  <c r="AF188" i="27"/>
  <c r="AG188" i="27"/>
  <c r="AH188" i="27"/>
  <c r="T189" i="27"/>
  <c r="U189" i="27"/>
  <c r="V189" i="27"/>
  <c r="W189" i="27"/>
  <c r="X189" i="27"/>
  <c r="Y189" i="27"/>
  <c r="Z189" i="27"/>
  <c r="AA189" i="27"/>
  <c r="AB189" i="27"/>
  <c r="AC189" i="27"/>
  <c r="AD189" i="27"/>
  <c r="AE189" i="27"/>
  <c r="AF189" i="27"/>
  <c r="AG189" i="27"/>
  <c r="AH189" i="27"/>
  <c r="T190" i="27"/>
  <c r="U190" i="27"/>
  <c r="V190" i="27"/>
  <c r="W190" i="27"/>
  <c r="X190" i="27"/>
  <c r="Y190" i="27"/>
  <c r="Z190" i="27"/>
  <c r="AA190" i="27"/>
  <c r="AB190" i="27"/>
  <c r="AC190" i="27"/>
  <c r="AD190" i="27"/>
  <c r="AE190" i="27"/>
  <c r="AF190" i="27"/>
  <c r="AG190" i="27"/>
  <c r="AH190" i="27"/>
  <c r="T191" i="27"/>
  <c r="U191" i="27"/>
  <c r="V191" i="27"/>
  <c r="W191" i="27"/>
  <c r="X191" i="27"/>
  <c r="Y191" i="27"/>
  <c r="Z191" i="27"/>
  <c r="AA191" i="27"/>
  <c r="AB191" i="27"/>
  <c r="AC191" i="27"/>
  <c r="AD191" i="27"/>
  <c r="AE191" i="27"/>
  <c r="AF191" i="27"/>
  <c r="AG191" i="27"/>
  <c r="AH191" i="27"/>
  <c r="T192" i="27"/>
  <c r="U192" i="27"/>
  <c r="V192" i="27"/>
  <c r="W192" i="27"/>
  <c r="X192" i="27"/>
  <c r="Y192" i="27"/>
  <c r="Z192" i="27"/>
  <c r="AA192" i="27"/>
  <c r="AB192" i="27"/>
  <c r="AC192" i="27"/>
  <c r="AD192" i="27"/>
  <c r="AE192" i="27"/>
  <c r="AF192" i="27"/>
  <c r="AG192" i="27"/>
  <c r="AH192" i="27"/>
  <c r="T193" i="27"/>
  <c r="U193" i="27"/>
  <c r="V193" i="27"/>
  <c r="W193" i="27"/>
  <c r="X193" i="27"/>
  <c r="Y193" i="27"/>
  <c r="Z193" i="27"/>
  <c r="AA193" i="27"/>
  <c r="AB193" i="27"/>
  <c r="AC193" i="27"/>
  <c r="AD193" i="27"/>
  <c r="AE193" i="27"/>
  <c r="AF193" i="27"/>
  <c r="AG193" i="27"/>
  <c r="AH193" i="27"/>
  <c r="T194" i="27"/>
  <c r="U194" i="27"/>
  <c r="V194" i="27"/>
  <c r="W194" i="27"/>
  <c r="X194" i="27"/>
  <c r="Y194" i="27"/>
  <c r="Z194" i="27"/>
  <c r="AA194" i="27"/>
  <c r="AB194" i="27"/>
  <c r="AC194" i="27"/>
  <c r="AD194" i="27"/>
  <c r="AE194" i="27"/>
  <c r="AF194" i="27"/>
  <c r="AG194" i="27"/>
  <c r="AH194" i="27"/>
  <c r="T195" i="27"/>
  <c r="U195" i="27"/>
  <c r="V195" i="27"/>
  <c r="W195" i="27"/>
  <c r="X195" i="27"/>
  <c r="Y195" i="27"/>
  <c r="Z195" i="27"/>
  <c r="AA195" i="27"/>
  <c r="AB195" i="27"/>
  <c r="AC195" i="27"/>
  <c r="AD195" i="27"/>
  <c r="AE195" i="27"/>
  <c r="AF195" i="27"/>
  <c r="AG195" i="27"/>
  <c r="AH195" i="27"/>
  <c r="T196" i="27"/>
  <c r="U196" i="27"/>
  <c r="V196" i="27"/>
  <c r="W196" i="27"/>
  <c r="X196" i="27"/>
  <c r="Y196" i="27"/>
  <c r="Z196" i="27"/>
  <c r="AA196" i="27"/>
  <c r="AB196" i="27"/>
  <c r="AC196" i="27"/>
  <c r="AD196" i="27"/>
  <c r="AE196" i="27"/>
  <c r="AF196" i="27"/>
  <c r="AG196" i="27"/>
  <c r="AH196" i="27"/>
  <c r="T197" i="27"/>
  <c r="U197" i="27"/>
  <c r="V197" i="27"/>
  <c r="W197" i="27"/>
  <c r="X197" i="27"/>
  <c r="Y197" i="27"/>
  <c r="Z197" i="27"/>
  <c r="AA197" i="27"/>
  <c r="AB197" i="27"/>
  <c r="AC197" i="27"/>
  <c r="AD197" i="27"/>
  <c r="AE197" i="27"/>
  <c r="AF197" i="27"/>
  <c r="AG197" i="27"/>
  <c r="AH197" i="27"/>
  <c r="T198" i="27"/>
  <c r="U198" i="27"/>
  <c r="V198" i="27"/>
  <c r="W198" i="27"/>
  <c r="X198" i="27"/>
  <c r="Y198" i="27"/>
  <c r="Z198" i="27"/>
  <c r="AA198" i="27"/>
  <c r="AB198" i="27"/>
  <c r="AC198" i="27"/>
  <c r="AD198" i="27"/>
  <c r="AE198" i="27"/>
  <c r="AF198" i="27"/>
  <c r="AG198" i="27"/>
  <c r="AH198" i="27"/>
  <c r="T199" i="27"/>
  <c r="U199" i="27"/>
  <c r="V199" i="27"/>
  <c r="W199" i="27"/>
  <c r="X199" i="27"/>
  <c r="Y199" i="27"/>
  <c r="Z199" i="27"/>
  <c r="AA199" i="27"/>
  <c r="AB199" i="27"/>
  <c r="AC199" i="27"/>
  <c r="AD199" i="27"/>
  <c r="AE199" i="27"/>
  <c r="AF199" i="27"/>
  <c r="AG199" i="27"/>
  <c r="AH199" i="27"/>
  <c r="T200" i="27"/>
  <c r="U200" i="27"/>
  <c r="V200" i="27"/>
  <c r="W200" i="27"/>
  <c r="X200" i="27"/>
  <c r="Y200" i="27"/>
  <c r="Z200" i="27"/>
  <c r="AA200" i="27"/>
  <c r="AB200" i="27"/>
  <c r="AC200" i="27"/>
  <c r="AD200" i="27"/>
  <c r="AE200" i="27"/>
  <c r="AF200" i="27"/>
  <c r="AG200" i="27"/>
  <c r="AH200" i="27"/>
  <c r="T201" i="27"/>
  <c r="U201" i="27"/>
  <c r="V201" i="27"/>
  <c r="W201" i="27"/>
  <c r="X201" i="27"/>
  <c r="Y201" i="27"/>
  <c r="Z201" i="27"/>
  <c r="AA201" i="27"/>
  <c r="AB201" i="27"/>
  <c r="AC201" i="27"/>
  <c r="AD201" i="27"/>
  <c r="AE201" i="27"/>
  <c r="AF201" i="27"/>
  <c r="AG201" i="27"/>
  <c r="AH201" i="27"/>
  <c r="T202" i="27"/>
  <c r="U202" i="27"/>
  <c r="V202" i="27"/>
  <c r="W202" i="27"/>
  <c r="X202" i="27"/>
  <c r="Y202" i="27"/>
  <c r="Z202" i="27"/>
  <c r="AA202" i="27"/>
  <c r="AB202" i="27"/>
  <c r="AC202" i="27"/>
  <c r="AD202" i="27"/>
  <c r="AE202" i="27"/>
  <c r="AF202" i="27"/>
  <c r="AG202" i="27"/>
  <c r="AH202" i="27"/>
  <c r="T203" i="27"/>
  <c r="U203" i="27"/>
  <c r="V203" i="27"/>
  <c r="W203" i="27"/>
  <c r="X203" i="27"/>
  <c r="Y203" i="27"/>
  <c r="Z203" i="27"/>
  <c r="AA203" i="27"/>
  <c r="AB203" i="27"/>
  <c r="AC203" i="27"/>
  <c r="AD203" i="27"/>
  <c r="AE203" i="27"/>
  <c r="AF203" i="27"/>
  <c r="AG203" i="27"/>
  <c r="AH203" i="27"/>
  <c r="T204" i="27"/>
  <c r="U204" i="27"/>
  <c r="V204" i="27"/>
  <c r="W204" i="27"/>
  <c r="X204" i="27"/>
  <c r="Y204" i="27"/>
  <c r="Z204" i="27"/>
  <c r="AA204" i="27"/>
  <c r="AB204" i="27"/>
  <c r="AC204" i="27"/>
  <c r="AD204" i="27"/>
  <c r="AE204" i="27"/>
  <c r="AF204" i="27"/>
  <c r="AG204" i="27"/>
  <c r="AH204" i="27"/>
  <c r="T205" i="27"/>
  <c r="U205" i="27"/>
  <c r="V205" i="27"/>
  <c r="W205" i="27"/>
  <c r="X205" i="27"/>
  <c r="Y205" i="27"/>
  <c r="Z205" i="27"/>
  <c r="AA205" i="27"/>
  <c r="AB205" i="27"/>
  <c r="AC205" i="27"/>
  <c r="AD205" i="27"/>
  <c r="AE205" i="27"/>
  <c r="AF205" i="27"/>
  <c r="AG205" i="27"/>
  <c r="AH205" i="27"/>
  <c r="T206" i="27"/>
  <c r="U206" i="27"/>
  <c r="V206" i="27"/>
  <c r="W206" i="27"/>
  <c r="X206" i="27"/>
  <c r="Y206" i="27"/>
  <c r="Z206" i="27"/>
  <c r="AA206" i="27"/>
  <c r="AB206" i="27"/>
  <c r="AC206" i="27"/>
  <c r="AD206" i="27"/>
  <c r="AE206" i="27"/>
  <c r="AF206" i="27"/>
  <c r="AG206" i="27"/>
  <c r="AH206" i="27"/>
  <c r="T207" i="27"/>
  <c r="U207" i="27"/>
  <c r="V207" i="27"/>
  <c r="W207" i="27"/>
  <c r="X207" i="27"/>
  <c r="Y207" i="27"/>
  <c r="Z207" i="27"/>
  <c r="AA207" i="27"/>
  <c r="AB207" i="27"/>
  <c r="AC207" i="27"/>
  <c r="AD207" i="27"/>
  <c r="AE207" i="27"/>
  <c r="AF207" i="27"/>
  <c r="AG207" i="27"/>
  <c r="AH207" i="27"/>
  <c r="T208" i="27"/>
  <c r="U208" i="27"/>
  <c r="V208" i="27"/>
  <c r="W208" i="27"/>
  <c r="X208" i="27"/>
  <c r="Y208" i="27"/>
  <c r="Z208" i="27"/>
  <c r="AA208" i="27"/>
  <c r="AB208" i="27"/>
  <c r="AC208" i="27"/>
  <c r="AD208" i="27"/>
  <c r="AE208" i="27"/>
  <c r="AF208" i="27"/>
  <c r="AG208" i="27"/>
  <c r="AH208" i="27"/>
  <c r="T209" i="27"/>
  <c r="U209" i="27"/>
  <c r="V209" i="27"/>
  <c r="W209" i="27"/>
  <c r="X209" i="27"/>
  <c r="Y209" i="27"/>
  <c r="Z209" i="27"/>
  <c r="AA209" i="27"/>
  <c r="AB209" i="27"/>
  <c r="AC209" i="27"/>
  <c r="AD209" i="27"/>
  <c r="AE209" i="27"/>
  <c r="AF209" i="27"/>
  <c r="AG209" i="27"/>
  <c r="AH209" i="27"/>
  <c r="T210" i="27"/>
  <c r="U210" i="27"/>
  <c r="V210" i="27"/>
  <c r="W210" i="27"/>
  <c r="X210" i="27"/>
  <c r="Y210" i="27"/>
  <c r="Z210" i="27"/>
  <c r="AA210" i="27"/>
  <c r="AB210" i="27"/>
  <c r="AC210" i="27"/>
  <c r="AD210" i="27"/>
  <c r="AE210" i="27"/>
  <c r="AF210" i="27"/>
  <c r="AG210" i="27"/>
  <c r="AH210" i="27"/>
  <c r="T211" i="27"/>
  <c r="U211" i="27"/>
  <c r="V211" i="27"/>
  <c r="W211" i="27"/>
  <c r="X211" i="27"/>
  <c r="Y211" i="27"/>
  <c r="Z211" i="27"/>
  <c r="AA211" i="27"/>
  <c r="AB211" i="27"/>
  <c r="AC211" i="27"/>
  <c r="AD211" i="27"/>
  <c r="AE211" i="27"/>
  <c r="AF211" i="27"/>
  <c r="AG211" i="27"/>
  <c r="AH211" i="27"/>
  <c r="T212" i="27"/>
  <c r="U212" i="27"/>
  <c r="V212" i="27"/>
  <c r="W212" i="27"/>
  <c r="X212" i="27"/>
  <c r="Y212" i="27"/>
  <c r="Z212" i="27"/>
  <c r="AA212" i="27"/>
  <c r="AB212" i="27"/>
  <c r="AC212" i="27"/>
  <c r="AD212" i="27"/>
  <c r="AE212" i="27"/>
  <c r="AF212" i="27"/>
  <c r="AG212" i="27"/>
  <c r="AH212" i="27"/>
  <c r="T213" i="27"/>
  <c r="U213" i="27"/>
  <c r="V213" i="27"/>
  <c r="W213" i="27"/>
  <c r="X213" i="27"/>
  <c r="Y213" i="27"/>
  <c r="Z213" i="27"/>
  <c r="AA213" i="27"/>
  <c r="AB213" i="27"/>
  <c r="AC213" i="27"/>
  <c r="AD213" i="27"/>
  <c r="AE213" i="27"/>
  <c r="AF213" i="27"/>
  <c r="AG213" i="27"/>
  <c r="AH213" i="27"/>
  <c r="T214" i="27"/>
  <c r="U214" i="27"/>
  <c r="V214" i="27"/>
  <c r="W214" i="27"/>
  <c r="X214" i="27"/>
  <c r="Y214" i="27"/>
  <c r="Z214" i="27"/>
  <c r="AA214" i="27"/>
  <c r="AB214" i="27"/>
  <c r="AC214" i="27"/>
  <c r="AD214" i="27"/>
  <c r="AE214" i="27"/>
  <c r="AF214" i="27"/>
  <c r="AG214" i="27"/>
  <c r="AH214" i="27"/>
  <c r="T215" i="27"/>
  <c r="U215" i="27"/>
  <c r="V215" i="27"/>
  <c r="W215" i="27"/>
  <c r="X215" i="27"/>
  <c r="Y215" i="27"/>
  <c r="Z215" i="27"/>
  <c r="AA215" i="27"/>
  <c r="AB215" i="27"/>
  <c r="AC215" i="27"/>
  <c r="AD215" i="27"/>
  <c r="AE215" i="27"/>
  <c r="AF215" i="27"/>
  <c r="AG215" i="27"/>
  <c r="AH215" i="27"/>
  <c r="T216" i="27"/>
  <c r="U216" i="27"/>
  <c r="V216" i="27"/>
  <c r="W216" i="27"/>
  <c r="X216" i="27"/>
  <c r="Y216" i="27"/>
  <c r="Z216" i="27"/>
  <c r="AA216" i="27"/>
  <c r="AB216" i="27"/>
  <c r="AC216" i="27"/>
  <c r="AD216" i="27"/>
  <c r="AE216" i="27"/>
  <c r="AF216" i="27"/>
  <c r="AG216" i="27"/>
  <c r="AH216" i="27"/>
  <c r="T217" i="27"/>
  <c r="U217" i="27"/>
  <c r="V217" i="27"/>
  <c r="W217" i="27"/>
  <c r="X217" i="27"/>
  <c r="Y217" i="27"/>
  <c r="Z217" i="27"/>
  <c r="AA217" i="27"/>
  <c r="AB217" i="27"/>
  <c r="AC217" i="27"/>
  <c r="AD217" i="27"/>
  <c r="AE217" i="27"/>
  <c r="AF217" i="27"/>
  <c r="AG217" i="27"/>
  <c r="AH217" i="27"/>
  <c r="T218" i="27"/>
  <c r="U218" i="27"/>
  <c r="V218" i="27"/>
  <c r="W218" i="27"/>
  <c r="X218" i="27"/>
  <c r="Y218" i="27"/>
  <c r="Z218" i="27"/>
  <c r="AA218" i="27"/>
  <c r="AB218" i="27"/>
  <c r="AC218" i="27"/>
  <c r="AD218" i="27"/>
  <c r="AE218" i="27"/>
  <c r="AF218" i="27"/>
  <c r="AG218" i="27"/>
  <c r="AH218" i="27"/>
  <c r="T219" i="27"/>
  <c r="U219" i="27"/>
  <c r="V219" i="27"/>
  <c r="W219" i="27"/>
  <c r="X219" i="27"/>
  <c r="Y219" i="27"/>
  <c r="Z219" i="27"/>
  <c r="AA219" i="27"/>
  <c r="AB219" i="27"/>
  <c r="AC219" i="27"/>
  <c r="AD219" i="27"/>
  <c r="AE219" i="27"/>
  <c r="AF219" i="27"/>
  <c r="AG219" i="27"/>
  <c r="AH219" i="27"/>
  <c r="T220" i="27"/>
  <c r="U220" i="27"/>
  <c r="V220" i="27"/>
  <c r="W220" i="27"/>
  <c r="X220" i="27"/>
  <c r="Y220" i="27"/>
  <c r="Z220" i="27"/>
  <c r="AA220" i="27"/>
  <c r="AB220" i="27"/>
  <c r="AC220" i="27"/>
  <c r="AD220" i="27"/>
  <c r="AE220" i="27"/>
  <c r="AF220" i="27"/>
  <c r="AG220" i="27"/>
  <c r="AH220" i="27"/>
  <c r="T221" i="27"/>
  <c r="U221" i="27"/>
  <c r="V221" i="27"/>
  <c r="W221" i="27"/>
  <c r="X221" i="27"/>
  <c r="Y221" i="27"/>
  <c r="Z221" i="27"/>
  <c r="AA221" i="27"/>
  <c r="AB221" i="27"/>
  <c r="AC221" i="27"/>
  <c r="AD221" i="27"/>
  <c r="AE221" i="27"/>
  <c r="AF221" i="27"/>
  <c r="AG221" i="27"/>
  <c r="AH221" i="27"/>
  <c r="T222" i="27"/>
  <c r="U222" i="27"/>
  <c r="V222" i="27"/>
  <c r="W222" i="27"/>
  <c r="X222" i="27"/>
  <c r="Y222" i="27"/>
  <c r="Z222" i="27"/>
  <c r="AA222" i="27"/>
  <c r="AB222" i="27"/>
  <c r="AC222" i="27"/>
  <c r="AD222" i="27"/>
  <c r="AE222" i="27"/>
  <c r="AF222" i="27"/>
  <c r="AG222" i="27"/>
  <c r="AH222" i="27"/>
  <c r="T223" i="27"/>
  <c r="U223" i="27"/>
  <c r="V223" i="27"/>
  <c r="W223" i="27"/>
  <c r="X223" i="27"/>
  <c r="Y223" i="27"/>
  <c r="Z223" i="27"/>
  <c r="AA223" i="27"/>
  <c r="AB223" i="27"/>
  <c r="AC223" i="27"/>
  <c r="AD223" i="27"/>
  <c r="AE223" i="27"/>
  <c r="AF223" i="27"/>
  <c r="AG223" i="27"/>
  <c r="AH223" i="27"/>
  <c r="T224" i="27"/>
  <c r="U224" i="27"/>
  <c r="V224" i="27"/>
  <c r="W224" i="27"/>
  <c r="X224" i="27"/>
  <c r="Y224" i="27"/>
  <c r="Z224" i="27"/>
  <c r="AA224" i="27"/>
  <c r="AB224" i="27"/>
  <c r="AC224" i="27"/>
  <c r="AD224" i="27"/>
  <c r="AE224" i="27"/>
  <c r="AF224" i="27"/>
  <c r="AG224" i="27"/>
  <c r="AH224" i="27"/>
  <c r="T225" i="27"/>
  <c r="U225" i="27"/>
  <c r="V225" i="27"/>
  <c r="W225" i="27"/>
  <c r="X225" i="27"/>
  <c r="Y225" i="27"/>
  <c r="Z225" i="27"/>
  <c r="AA225" i="27"/>
  <c r="AB225" i="27"/>
  <c r="AC225" i="27"/>
  <c r="AD225" i="27"/>
  <c r="AE225" i="27"/>
  <c r="AF225" i="27"/>
  <c r="AG225" i="27"/>
  <c r="AH225" i="27"/>
  <c r="T226" i="27"/>
  <c r="U226" i="27"/>
  <c r="V226" i="27"/>
  <c r="W226" i="27"/>
  <c r="X226" i="27"/>
  <c r="Y226" i="27"/>
  <c r="Z226" i="27"/>
  <c r="AA226" i="27"/>
  <c r="AB226" i="27"/>
  <c r="AC226" i="27"/>
  <c r="AD226" i="27"/>
  <c r="AE226" i="27"/>
  <c r="AF226" i="27"/>
  <c r="AG226" i="27"/>
  <c r="AH226" i="27"/>
  <c r="T227" i="27"/>
  <c r="U227" i="27"/>
  <c r="V227" i="27"/>
  <c r="W227" i="27"/>
  <c r="X227" i="27"/>
  <c r="Y227" i="27"/>
  <c r="Z227" i="27"/>
  <c r="AA227" i="27"/>
  <c r="AB227" i="27"/>
  <c r="AC227" i="27"/>
  <c r="AD227" i="27"/>
  <c r="AE227" i="27"/>
  <c r="AF227" i="27"/>
  <c r="AG227" i="27"/>
  <c r="AH227" i="27"/>
  <c r="T228" i="27"/>
  <c r="U228" i="27"/>
  <c r="V228" i="27"/>
  <c r="W228" i="27"/>
  <c r="X228" i="27"/>
  <c r="Y228" i="27"/>
  <c r="Z228" i="27"/>
  <c r="AA228" i="27"/>
  <c r="AB228" i="27"/>
  <c r="AC228" i="27"/>
  <c r="AD228" i="27"/>
  <c r="AE228" i="27"/>
  <c r="AF228" i="27"/>
  <c r="AG228" i="27"/>
  <c r="AH228" i="27"/>
  <c r="T229" i="27"/>
  <c r="U229" i="27"/>
  <c r="V229" i="27"/>
  <c r="W229" i="27"/>
  <c r="X229" i="27"/>
  <c r="Y229" i="27"/>
  <c r="Z229" i="27"/>
  <c r="AA229" i="27"/>
  <c r="AB229" i="27"/>
  <c r="AC229" i="27"/>
  <c r="AD229" i="27"/>
  <c r="AE229" i="27"/>
  <c r="AF229" i="27"/>
  <c r="AG229" i="27"/>
  <c r="AH229" i="27"/>
  <c r="T230" i="27"/>
  <c r="U230" i="27"/>
  <c r="V230" i="27"/>
  <c r="W230" i="27"/>
  <c r="X230" i="27"/>
  <c r="Y230" i="27"/>
  <c r="Z230" i="27"/>
  <c r="AA230" i="27"/>
  <c r="AB230" i="27"/>
  <c r="AC230" i="27"/>
  <c r="AD230" i="27"/>
  <c r="AE230" i="27"/>
  <c r="AF230" i="27"/>
  <c r="AG230" i="27"/>
  <c r="AH230" i="27"/>
  <c r="T231" i="27"/>
  <c r="U231" i="27"/>
  <c r="V231" i="27"/>
  <c r="W231" i="27"/>
  <c r="X231" i="27"/>
  <c r="Y231" i="27"/>
  <c r="Z231" i="27"/>
  <c r="AA231" i="27"/>
  <c r="AB231" i="27"/>
  <c r="AC231" i="27"/>
  <c r="AD231" i="27"/>
  <c r="AE231" i="27"/>
  <c r="AF231" i="27"/>
  <c r="AG231" i="27"/>
  <c r="AH231" i="27"/>
  <c r="T232" i="27"/>
  <c r="U232" i="27"/>
  <c r="V232" i="27"/>
  <c r="W232" i="27"/>
  <c r="X232" i="27"/>
  <c r="Y232" i="27"/>
  <c r="Z232" i="27"/>
  <c r="AA232" i="27"/>
  <c r="AB232" i="27"/>
  <c r="AC232" i="27"/>
  <c r="AD232" i="27"/>
  <c r="AE232" i="27"/>
  <c r="AF232" i="27"/>
  <c r="AG232" i="27"/>
  <c r="AH232" i="27"/>
  <c r="T233" i="27"/>
  <c r="U233" i="27"/>
  <c r="V233" i="27"/>
  <c r="W233" i="27"/>
  <c r="X233" i="27"/>
  <c r="Y233" i="27"/>
  <c r="Z233" i="27"/>
  <c r="AA233" i="27"/>
  <c r="AB233" i="27"/>
  <c r="AC233" i="27"/>
  <c r="AD233" i="27"/>
  <c r="AE233" i="27"/>
  <c r="AF233" i="27"/>
  <c r="AG233" i="27"/>
  <c r="AH233" i="27"/>
  <c r="T234" i="27"/>
  <c r="U234" i="27"/>
  <c r="V234" i="27"/>
  <c r="W234" i="27"/>
  <c r="X234" i="27"/>
  <c r="Y234" i="27"/>
  <c r="Z234" i="27"/>
  <c r="AA234" i="27"/>
  <c r="AB234" i="27"/>
  <c r="AC234" i="27"/>
  <c r="AD234" i="27"/>
  <c r="AE234" i="27"/>
  <c r="AF234" i="27"/>
  <c r="AG234" i="27"/>
  <c r="AH234" i="27"/>
  <c r="T235" i="27"/>
  <c r="U235" i="27"/>
  <c r="V235" i="27"/>
  <c r="W235" i="27"/>
  <c r="X235" i="27"/>
  <c r="Y235" i="27"/>
  <c r="Z235" i="27"/>
  <c r="AA235" i="27"/>
  <c r="AB235" i="27"/>
  <c r="AC235" i="27"/>
  <c r="AD235" i="27"/>
  <c r="AE235" i="27"/>
  <c r="AF235" i="27"/>
  <c r="AG235" i="27"/>
  <c r="AH235" i="27"/>
  <c r="T236" i="27"/>
  <c r="U236" i="27"/>
  <c r="V236" i="27"/>
  <c r="W236" i="27"/>
  <c r="X236" i="27"/>
  <c r="Y236" i="27"/>
  <c r="Z236" i="27"/>
  <c r="AA236" i="27"/>
  <c r="AB236" i="27"/>
  <c r="AC236" i="27"/>
  <c r="AD236" i="27"/>
  <c r="AE236" i="27"/>
  <c r="AF236" i="27"/>
  <c r="AG236" i="27"/>
  <c r="AH236" i="27"/>
  <c r="T237" i="27"/>
  <c r="U237" i="27"/>
  <c r="V237" i="27"/>
  <c r="W237" i="27"/>
  <c r="X237" i="27"/>
  <c r="Y237" i="27"/>
  <c r="Z237" i="27"/>
  <c r="AA237" i="27"/>
  <c r="AB237" i="27"/>
  <c r="AC237" i="27"/>
  <c r="AD237" i="27"/>
  <c r="AE237" i="27"/>
  <c r="AF237" i="27"/>
  <c r="AG237" i="27"/>
  <c r="AH237" i="27"/>
  <c r="T238" i="27"/>
  <c r="U238" i="27"/>
  <c r="V238" i="27"/>
  <c r="W238" i="27"/>
  <c r="X238" i="27"/>
  <c r="Y238" i="27"/>
  <c r="Z238" i="27"/>
  <c r="AA238" i="27"/>
  <c r="AB238" i="27"/>
  <c r="AC238" i="27"/>
  <c r="AD238" i="27"/>
  <c r="AE238" i="27"/>
  <c r="AF238" i="27"/>
  <c r="AG238" i="27"/>
  <c r="AH238" i="27"/>
  <c r="T239" i="27"/>
  <c r="U239" i="27"/>
  <c r="V239" i="27"/>
  <c r="W239" i="27"/>
  <c r="X239" i="27"/>
  <c r="Y239" i="27"/>
  <c r="Z239" i="27"/>
  <c r="AA239" i="27"/>
  <c r="AB239" i="27"/>
  <c r="AC239" i="27"/>
  <c r="AD239" i="27"/>
  <c r="AE239" i="27"/>
  <c r="AF239" i="27"/>
  <c r="AG239" i="27"/>
  <c r="AH239" i="27"/>
  <c r="T240" i="27"/>
  <c r="U240" i="27"/>
  <c r="V240" i="27"/>
  <c r="W240" i="27"/>
  <c r="X240" i="27"/>
  <c r="Y240" i="27"/>
  <c r="Z240" i="27"/>
  <c r="AA240" i="27"/>
  <c r="AB240" i="27"/>
  <c r="AC240" i="27"/>
  <c r="AD240" i="27"/>
  <c r="AE240" i="27"/>
  <c r="AF240" i="27"/>
  <c r="AG240" i="27"/>
  <c r="AH240" i="27"/>
  <c r="T241" i="27"/>
  <c r="U241" i="27"/>
  <c r="V241" i="27"/>
  <c r="W241" i="27"/>
  <c r="X241" i="27"/>
  <c r="Y241" i="27"/>
  <c r="Z241" i="27"/>
  <c r="AA241" i="27"/>
  <c r="AB241" i="27"/>
  <c r="AC241" i="27"/>
  <c r="AD241" i="27"/>
  <c r="AE241" i="27"/>
  <c r="AF241" i="27"/>
  <c r="AG241" i="27"/>
  <c r="AH241" i="27"/>
  <c r="T242" i="27"/>
  <c r="U242" i="27"/>
  <c r="V242" i="27"/>
  <c r="W242" i="27"/>
  <c r="X242" i="27"/>
  <c r="Y242" i="27"/>
  <c r="Z242" i="27"/>
  <c r="AA242" i="27"/>
  <c r="AB242" i="27"/>
  <c r="AC242" i="27"/>
  <c r="AD242" i="27"/>
  <c r="AE242" i="27"/>
  <c r="AF242" i="27"/>
  <c r="AG242" i="27"/>
  <c r="AH242" i="27"/>
  <c r="T243" i="27"/>
  <c r="U243" i="27"/>
  <c r="V243" i="27"/>
  <c r="W243" i="27"/>
  <c r="X243" i="27"/>
  <c r="Y243" i="27"/>
  <c r="Z243" i="27"/>
  <c r="AA243" i="27"/>
  <c r="AB243" i="27"/>
  <c r="AC243" i="27"/>
  <c r="AD243" i="27"/>
  <c r="AE243" i="27"/>
  <c r="AF243" i="27"/>
  <c r="AG243" i="27"/>
  <c r="AH243" i="27"/>
  <c r="T244" i="27"/>
  <c r="U244" i="27"/>
  <c r="V244" i="27"/>
  <c r="W244" i="27"/>
  <c r="X244" i="27"/>
  <c r="Y244" i="27"/>
  <c r="Z244" i="27"/>
  <c r="AA244" i="27"/>
  <c r="AB244" i="27"/>
  <c r="AC244" i="27"/>
  <c r="AD244" i="27"/>
  <c r="AE244" i="27"/>
  <c r="AF244" i="27"/>
  <c r="AG244" i="27"/>
  <c r="AH244" i="27"/>
  <c r="T245" i="27"/>
  <c r="U245" i="27"/>
  <c r="V245" i="27"/>
  <c r="W245" i="27"/>
  <c r="X245" i="27"/>
  <c r="Y245" i="27"/>
  <c r="Z245" i="27"/>
  <c r="AA245" i="27"/>
  <c r="AB245" i="27"/>
  <c r="AC245" i="27"/>
  <c r="AD245" i="27"/>
  <c r="AE245" i="27"/>
  <c r="AF245" i="27"/>
  <c r="AG245" i="27"/>
  <c r="AH245" i="27"/>
  <c r="T246" i="27"/>
  <c r="U246" i="27"/>
  <c r="V246" i="27"/>
  <c r="W246" i="27"/>
  <c r="X246" i="27"/>
  <c r="Y246" i="27"/>
  <c r="Z246" i="27"/>
  <c r="AA246" i="27"/>
  <c r="AB246" i="27"/>
  <c r="AC246" i="27"/>
  <c r="AD246" i="27"/>
  <c r="AE246" i="27"/>
  <c r="AF246" i="27"/>
  <c r="AG246" i="27"/>
  <c r="AH246" i="27"/>
  <c r="T247" i="27"/>
  <c r="U247" i="27"/>
  <c r="V247" i="27"/>
  <c r="W247" i="27"/>
  <c r="X247" i="27"/>
  <c r="Y247" i="27"/>
  <c r="Z247" i="27"/>
  <c r="AA247" i="27"/>
  <c r="AB247" i="27"/>
  <c r="AC247" i="27"/>
  <c r="AD247" i="27"/>
  <c r="AE247" i="27"/>
  <c r="AF247" i="27"/>
  <c r="AG247" i="27"/>
  <c r="AH247" i="27"/>
  <c r="T248" i="27"/>
  <c r="U248" i="27"/>
  <c r="V248" i="27"/>
  <c r="W248" i="27"/>
  <c r="X248" i="27"/>
  <c r="Y248" i="27"/>
  <c r="Z248" i="27"/>
  <c r="AA248" i="27"/>
  <c r="AB248" i="27"/>
  <c r="AC248" i="27"/>
  <c r="AD248" i="27"/>
  <c r="AE248" i="27"/>
  <c r="AF248" i="27"/>
  <c r="AG248" i="27"/>
  <c r="AH248" i="27"/>
  <c r="T249" i="27"/>
  <c r="U249" i="27"/>
  <c r="V249" i="27"/>
  <c r="W249" i="27"/>
  <c r="X249" i="27"/>
  <c r="Y249" i="27"/>
  <c r="Z249" i="27"/>
  <c r="AA249" i="27"/>
  <c r="AB249" i="27"/>
  <c r="AC249" i="27"/>
  <c r="AD249" i="27"/>
  <c r="AE249" i="27"/>
  <c r="AF249" i="27"/>
  <c r="AG249" i="27"/>
  <c r="AH249" i="27"/>
  <c r="T250" i="27"/>
  <c r="U250" i="27"/>
  <c r="V250" i="27"/>
  <c r="W250" i="27"/>
  <c r="X250" i="27"/>
  <c r="Y250" i="27"/>
  <c r="Z250" i="27"/>
  <c r="AA250" i="27"/>
  <c r="AB250" i="27"/>
  <c r="AC250" i="27"/>
  <c r="AD250" i="27"/>
  <c r="AE250" i="27"/>
  <c r="AF250" i="27"/>
  <c r="AG250" i="27"/>
  <c r="AH250" i="27"/>
  <c r="T251" i="27"/>
  <c r="U251" i="27"/>
  <c r="V251" i="27"/>
  <c r="W251" i="27"/>
  <c r="X251" i="27"/>
  <c r="Y251" i="27"/>
  <c r="Z251" i="27"/>
  <c r="AA251" i="27"/>
  <c r="AB251" i="27"/>
  <c r="AC251" i="27"/>
  <c r="AD251" i="27"/>
  <c r="AE251" i="27"/>
  <c r="AF251" i="27"/>
  <c r="AG251" i="27"/>
  <c r="AH251" i="27"/>
  <c r="T252" i="27"/>
  <c r="U252" i="27"/>
  <c r="V252" i="27"/>
  <c r="W252" i="27"/>
  <c r="X252" i="27"/>
  <c r="Y252" i="27"/>
  <c r="Z252" i="27"/>
  <c r="AA252" i="27"/>
  <c r="AB252" i="27"/>
  <c r="AC252" i="27"/>
  <c r="AD252" i="27"/>
  <c r="AE252" i="27"/>
  <c r="AF252" i="27"/>
  <c r="AG252" i="27"/>
  <c r="AH252" i="27"/>
  <c r="T253" i="27"/>
  <c r="U253" i="27"/>
  <c r="V253" i="27"/>
  <c r="W253" i="27"/>
  <c r="X253" i="27"/>
  <c r="Y253" i="27"/>
  <c r="Z253" i="27"/>
  <c r="AA253" i="27"/>
  <c r="AB253" i="27"/>
  <c r="AC253" i="27"/>
  <c r="AD253" i="27"/>
  <c r="AE253" i="27"/>
  <c r="AF253" i="27"/>
  <c r="AG253" i="27"/>
  <c r="AH253" i="27"/>
  <c r="T254" i="27"/>
  <c r="U254" i="27"/>
  <c r="V254" i="27"/>
  <c r="W254" i="27"/>
  <c r="X254" i="27"/>
  <c r="Y254" i="27"/>
  <c r="Z254" i="27"/>
  <c r="AA254" i="27"/>
  <c r="AB254" i="27"/>
  <c r="AC254" i="27"/>
  <c r="AD254" i="27"/>
  <c r="AE254" i="27"/>
  <c r="AF254" i="27"/>
  <c r="AG254" i="27"/>
  <c r="AH254" i="27"/>
  <c r="T255" i="27"/>
  <c r="U255" i="27"/>
  <c r="V255" i="27"/>
  <c r="W255" i="27"/>
  <c r="X255" i="27"/>
  <c r="Y255" i="27"/>
  <c r="Z255" i="27"/>
  <c r="AA255" i="27"/>
  <c r="AB255" i="27"/>
  <c r="AC255" i="27"/>
  <c r="AD255" i="27"/>
  <c r="AE255" i="27"/>
  <c r="AF255" i="27"/>
  <c r="AG255" i="27"/>
  <c r="AH255" i="27"/>
  <c r="T256" i="27"/>
  <c r="U256" i="27"/>
  <c r="V256" i="27"/>
  <c r="W256" i="27"/>
  <c r="X256" i="27"/>
  <c r="Y256" i="27"/>
  <c r="Z256" i="27"/>
  <c r="AA256" i="27"/>
  <c r="AB256" i="27"/>
  <c r="AC256" i="27"/>
  <c r="AD256" i="27"/>
  <c r="AE256" i="27"/>
  <c r="AF256" i="27"/>
  <c r="AG256" i="27"/>
  <c r="AH256" i="27"/>
  <c r="T257" i="27"/>
  <c r="U257" i="27"/>
  <c r="V257" i="27"/>
  <c r="W257" i="27"/>
  <c r="X257" i="27"/>
  <c r="Y257" i="27"/>
  <c r="Z257" i="27"/>
  <c r="AA257" i="27"/>
  <c r="AB257" i="27"/>
  <c r="AC257" i="27"/>
  <c r="AD257" i="27"/>
  <c r="AE257" i="27"/>
  <c r="AF257" i="27"/>
  <c r="AG257" i="27"/>
  <c r="AH257" i="27"/>
  <c r="T258" i="27"/>
  <c r="U258" i="27"/>
  <c r="V258" i="27"/>
  <c r="W258" i="27"/>
  <c r="X258" i="27"/>
  <c r="Y258" i="27"/>
  <c r="Z258" i="27"/>
  <c r="AA258" i="27"/>
  <c r="AB258" i="27"/>
  <c r="AC258" i="27"/>
  <c r="AD258" i="27"/>
  <c r="AE258" i="27"/>
  <c r="AF258" i="27"/>
  <c r="AG258" i="27"/>
  <c r="AH258" i="27"/>
  <c r="T259" i="27"/>
  <c r="U259" i="27"/>
  <c r="V259" i="27"/>
  <c r="W259" i="27"/>
  <c r="X259" i="27"/>
  <c r="Y259" i="27"/>
  <c r="Z259" i="27"/>
  <c r="AA259" i="27"/>
  <c r="AB259" i="27"/>
  <c r="AC259" i="27"/>
  <c r="AD259" i="27"/>
  <c r="AE259" i="27"/>
  <c r="AF259" i="27"/>
  <c r="AG259" i="27"/>
  <c r="AH259" i="27"/>
  <c r="T260" i="27"/>
  <c r="U260" i="27"/>
  <c r="V260" i="27"/>
  <c r="W260" i="27"/>
  <c r="X260" i="27"/>
  <c r="Y260" i="27"/>
  <c r="Z260" i="27"/>
  <c r="AA260" i="27"/>
  <c r="AB260" i="27"/>
  <c r="AC260" i="27"/>
  <c r="AD260" i="27"/>
  <c r="AE260" i="27"/>
  <c r="AF260" i="27"/>
  <c r="AG260" i="27"/>
  <c r="AH260" i="27"/>
  <c r="T261" i="27"/>
  <c r="U261" i="27"/>
  <c r="V261" i="27"/>
  <c r="W261" i="27"/>
  <c r="X261" i="27"/>
  <c r="Y261" i="27"/>
  <c r="Z261" i="27"/>
  <c r="AA261" i="27"/>
  <c r="AB261" i="27"/>
  <c r="AC261" i="27"/>
  <c r="AD261" i="27"/>
  <c r="AE261" i="27"/>
  <c r="AF261" i="27"/>
  <c r="AG261" i="27"/>
  <c r="AH261" i="27"/>
  <c r="T262" i="27"/>
  <c r="U262" i="27"/>
  <c r="V262" i="27"/>
  <c r="W262" i="27"/>
  <c r="X262" i="27"/>
  <c r="Y262" i="27"/>
  <c r="Z262" i="27"/>
  <c r="AA262" i="27"/>
  <c r="AB262" i="27"/>
  <c r="AC262" i="27"/>
  <c r="AD262" i="27"/>
  <c r="AE262" i="27"/>
  <c r="AF262" i="27"/>
  <c r="AG262" i="27"/>
  <c r="AH262" i="27"/>
  <c r="T263" i="27"/>
  <c r="U263" i="27"/>
  <c r="V263" i="27"/>
  <c r="W263" i="27"/>
  <c r="X263" i="27"/>
  <c r="Y263" i="27"/>
  <c r="Z263" i="27"/>
  <c r="AA263" i="27"/>
  <c r="AB263" i="27"/>
  <c r="AC263" i="27"/>
  <c r="AD263" i="27"/>
  <c r="AE263" i="27"/>
  <c r="AF263" i="27"/>
  <c r="AG263" i="27"/>
  <c r="AH263" i="27"/>
  <c r="T264" i="27"/>
  <c r="U264" i="27"/>
  <c r="V264" i="27"/>
  <c r="W264" i="27"/>
  <c r="X264" i="27"/>
  <c r="Y264" i="27"/>
  <c r="Z264" i="27"/>
  <c r="AA264" i="27"/>
  <c r="AB264" i="27"/>
  <c r="AC264" i="27"/>
  <c r="AD264" i="27"/>
  <c r="AE264" i="27"/>
  <c r="AF264" i="27"/>
  <c r="AG264" i="27"/>
  <c r="AH264" i="27"/>
  <c r="T265" i="27"/>
  <c r="U265" i="27"/>
  <c r="V265" i="27"/>
  <c r="W265" i="27"/>
  <c r="X265" i="27"/>
  <c r="Y265" i="27"/>
  <c r="Z265" i="27"/>
  <c r="AA265" i="27"/>
  <c r="AB265" i="27"/>
  <c r="AC265" i="27"/>
  <c r="AD265" i="27"/>
  <c r="AE265" i="27"/>
  <c r="AF265" i="27"/>
  <c r="AG265" i="27"/>
  <c r="AH265" i="27"/>
  <c r="T266" i="27"/>
  <c r="U266" i="27"/>
  <c r="V266" i="27"/>
  <c r="W266" i="27"/>
  <c r="X266" i="27"/>
  <c r="Y266" i="27"/>
  <c r="Z266" i="27"/>
  <c r="AA266" i="27"/>
  <c r="AB266" i="27"/>
  <c r="AC266" i="27"/>
  <c r="AD266" i="27"/>
  <c r="AE266" i="27"/>
  <c r="AF266" i="27"/>
  <c r="AG266" i="27"/>
  <c r="AH266" i="27"/>
  <c r="T267" i="27"/>
  <c r="U267" i="27"/>
  <c r="V267" i="27"/>
  <c r="W267" i="27"/>
  <c r="X267" i="27"/>
  <c r="Y267" i="27"/>
  <c r="Z267" i="27"/>
  <c r="AA267" i="27"/>
  <c r="AB267" i="27"/>
  <c r="AC267" i="27"/>
  <c r="AD267" i="27"/>
  <c r="AE267" i="27"/>
  <c r="AF267" i="27"/>
  <c r="AG267" i="27"/>
  <c r="AH267" i="27"/>
  <c r="T268" i="27"/>
  <c r="U268" i="27"/>
  <c r="V268" i="27"/>
  <c r="W268" i="27"/>
  <c r="X268" i="27"/>
  <c r="Y268" i="27"/>
  <c r="Z268" i="27"/>
  <c r="AA268" i="27"/>
  <c r="AB268" i="27"/>
  <c r="AC268" i="27"/>
  <c r="AD268" i="27"/>
  <c r="AE268" i="27"/>
  <c r="AF268" i="27"/>
  <c r="AG268" i="27"/>
  <c r="AH268" i="27"/>
  <c r="T269" i="27"/>
  <c r="U269" i="27"/>
  <c r="V269" i="27"/>
  <c r="W269" i="27"/>
  <c r="X269" i="27"/>
  <c r="Y269" i="27"/>
  <c r="Z269" i="27"/>
  <c r="AA269" i="27"/>
  <c r="AB269" i="27"/>
  <c r="AC269" i="27"/>
  <c r="AD269" i="27"/>
  <c r="AE269" i="27"/>
  <c r="AF269" i="27"/>
  <c r="AG269" i="27"/>
  <c r="AH269" i="27"/>
  <c r="AA18" i="27" l="1"/>
  <c r="Z18" i="27"/>
  <c r="AH20" i="27"/>
  <c r="AH18" i="27" s="1"/>
  <c r="AG20" i="27"/>
  <c r="AG18" i="27" s="1"/>
  <c r="AF20" i="27"/>
  <c r="AF18" i="27" s="1"/>
  <c r="AE20" i="27"/>
  <c r="AE18" i="27" s="1"/>
  <c r="AD20" i="27"/>
  <c r="AD18" i="27" s="1"/>
  <c r="AC20" i="27"/>
  <c r="AC18" i="27" s="1"/>
  <c r="AB20" i="27"/>
  <c r="AB18" i="27" s="1"/>
  <c r="AA20" i="27"/>
  <c r="Z20" i="27"/>
  <c r="Y20" i="27"/>
  <c r="Y18" i="27" s="1"/>
  <c r="X20" i="27"/>
  <c r="X18" i="27" s="1"/>
  <c r="W20" i="27"/>
  <c r="W18" i="27" s="1"/>
  <c r="V20" i="27"/>
  <c r="V18" i="27" s="1"/>
  <c r="U20" i="27"/>
  <c r="U18" i="27" s="1"/>
  <c r="T20" i="27"/>
  <c r="T18" i="27" s="1"/>
  <c r="B3" i="27"/>
  <c r="L15" i="27" l="1"/>
  <c r="H215" i="26"/>
  <c r="H211" i="26"/>
  <c r="H207" i="26"/>
  <c r="H203" i="26"/>
  <c r="H199" i="26"/>
  <c r="H195" i="26"/>
  <c r="H191" i="26"/>
  <c r="H187" i="26"/>
  <c r="H183" i="26"/>
  <c r="H179" i="26"/>
  <c r="H175" i="26"/>
  <c r="H171" i="26"/>
  <c r="H167" i="26"/>
  <c r="H163" i="26"/>
  <c r="H157" i="26"/>
  <c r="H153" i="26"/>
  <c r="H149" i="26"/>
  <c r="H145" i="26"/>
  <c r="H129" i="26"/>
  <c r="H125" i="26"/>
  <c r="H121" i="26"/>
  <c r="H117" i="26"/>
  <c r="H97" i="26"/>
  <c r="H93" i="26"/>
  <c r="H77" i="26"/>
  <c r="H73" i="26"/>
  <c r="H69" i="26"/>
  <c r="H65" i="26"/>
  <c r="H61" i="26"/>
  <c r="H57" i="26"/>
  <c r="H53" i="26"/>
  <c r="H50" i="26"/>
  <c r="H47" i="26"/>
  <c r="H41" i="26"/>
  <c r="H37" i="26"/>
  <c r="H33" i="26"/>
  <c r="H29" i="26"/>
  <c r="H25" i="26"/>
  <c r="H21" i="26"/>
  <c r="H17" i="26"/>
  <c r="H13" i="26"/>
  <c r="H9" i="26"/>
  <c r="B3" i="26" l="1"/>
  <c r="F457" i="17"/>
  <c r="F455" i="17"/>
  <c r="F453" i="17"/>
  <c r="F451" i="17"/>
  <c r="F449" i="17"/>
  <c r="F447" i="17"/>
  <c r="F445" i="17"/>
  <c r="F443" i="17"/>
  <c r="F441" i="17"/>
  <c r="B3" i="25" l="1"/>
  <c r="E15" i="6" l="1"/>
  <c r="C48" i="10" l="1"/>
  <c r="F291" i="17" l="1"/>
  <c r="F289" i="17"/>
  <c r="F287" i="17"/>
  <c r="F285" i="17"/>
  <c r="F283" i="17"/>
  <c r="F275" i="17"/>
  <c r="F273" i="17"/>
  <c r="F271" i="17"/>
  <c r="F269" i="17"/>
  <c r="F267" i="17"/>
  <c r="F261" i="17"/>
  <c r="F259" i="17"/>
  <c r="F257" i="17"/>
  <c r="F255" i="17"/>
  <c r="F253" i="17"/>
  <c r="F249" i="17"/>
  <c r="F247" i="17"/>
  <c r="F245" i="17"/>
  <c r="F243" i="17"/>
  <c r="F241" i="17"/>
  <c r="F237" i="17"/>
  <c r="F235" i="17"/>
  <c r="F233" i="17"/>
  <c r="F231" i="17"/>
  <c r="F229" i="17"/>
  <c r="F225" i="17"/>
  <c r="F223" i="17"/>
  <c r="F221" i="17"/>
  <c r="F219" i="17"/>
  <c r="F217" i="17"/>
  <c r="F213" i="17" l="1"/>
  <c r="F211" i="17"/>
  <c r="F209" i="17"/>
  <c r="F207" i="17"/>
  <c r="F205" i="17"/>
  <c r="F201" i="17"/>
  <c r="F199" i="17"/>
  <c r="F197" i="17"/>
  <c r="F195" i="17"/>
  <c r="F193" i="17"/>
  <c r="F189" i="17"/>
  <c r="F187" i="17"/>
  <c r="F185" i="17"/>
  <c r="F183" i="17"/>
  <c r="F181" i="17"/>
  <c r="F177" i="17"/>
  <c r="F175" i="17"/>
  <c r="F173" i="17"/>
  <c r="F171" i="17"/>
  <c r="F169" i="17"/>
  <c r="F159" i="17"/>
  <c r="F157" i="17"/>
  <c r="F155" i="17"/>
  <c r="F153" i="17"/>
  <c r="F151" i="17"/>
  <c r="F147" i="17"/>
  <c r="F145" i="17"/>
  <c r="F143" i="17"/>
  <c r="F141" i="17"/>
  <c r="F139" i="17"/>
  <c r="I62" i="24" l="1"/>
  <c r="I58" i="24"/>
  <c r="I54" i="24"/>
  <c r="I50" i="24"/>
  <c r="I43" i="24"/>
  <c r="I39" i="24"/>
  <c r="I35" i="24"/>
  <c r="I31" i="24"/>
  <c r="D487" i="17" s="1"/>
  <c r="J29" i="21"/>
  <c r="J27" i="21"/>
  <c r="J25" i="21"/>
  <c r="J23" i="21"/>
  <c r="J21" i="21"/>
  <c r="J19" i="21"/>
  <c r="J17" i="21"/>
  <c r="J15" i="21"/>
  <c r="J11" i="21"/>
  <c r="J9" i="21"/>
  <c r="J7" i="21" s="1"/>
  <c r="K117" i="12"/>
  <c r="K116" i="12"/>
  <c r="K13" i="12"/>
  <c r="K14" i="12"/>
  <c r="K15" i="12"/>
  <c r="K16" i="12"/>
  <c r="K17" i="12"/>
  <c r="K18" i="12"/>
  <c r="K19" i="12"/>
  <c r="K25" i="12"/>
  <c r="K26" i="12"/>
  <c r="K27" i="12"/>
  <c r="K28" i="12"/>
  <c r="K29" i="12"/>
  <c r="J128" i="14"/>
  <c r="J108" i="14"/>
  <c r="J104" i="14"/>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P38" i="9"/>
  <c r="P37" i="9"/>
  <c r="P35" i="9"/>
  <c r="P34" i="9"/>
  <c r="P32" i="9"/>
  <c r="P31" i="9"/>
  <c r="P29" i="9"/>
  <c r="P28" i="9"/>
  <c r="P26" i="9"/>
  <c r="P25" i="9"/>
  <c r="P23" i="9"/>
  <c r="P22" i="9"/>
  <c r="P20" i="9"/>
  <c r="P19" i="9"/>
  <c r="P17" i="9"/>
  <c r="P16" i="9"/>
  <c r="P14" i="9"/>
  <c r="P13" i="9"/>
  <c r="P11" i="9"/>
  <c r="P10" i="9"/>
  <c r="R37" i="9"/>
  <c r="R34" i="9"/>
  <c r="R31" i="9"/>
  <c r="R28" i="9"/>
  <c r="R25" i="9"/>
  <c r="R22" i="9"/>
  <c r="R19" i="9"/>
  <c r="R16" i="9"/>
  <c r="R13" i="9"/>
  <c r="R10" i="9"/>
  <c r="P12" i="9"/>
  <c r="P15" i="9"/>
  <c r="P18" i="9"/>
  <c r="P21" i="9"/>
  <c r="P24" i="9"/>
  <c r="P27" i="9"/>
  <c r="P30" i="9"/>
  <c r="P33" i="9"/>
  <c r="P36" i="9"/>
  <c r="P9" i="9"/>
  <c r="P8" i="9" l="1"/>
  <c r="Q8" i="9"/>
  <c r="R8" i="9"/>
  <c r="B3" i="24" l="1"/>
  <c r="B3" i="23" l="1"/>
  <c r="E16" i="14" l="1"/>
  <c r="F313" i="17" l="1"/>
  <c r="B3" i="21" l="1"/>
  <c r="B3" i="10"/>
  <c r="B3" i="12"/>
  <c r="B3" i="11"/>
  <c r="B3" i="14"/>
  <c r="B3" i="13"/>
  <c r="B3" i="9"/>
  <c r="B3" i="3"/>
  <c r="F365" i="17" l="1"/>
  <c r="C77" i="14" l="1"/>
  <c r="F387" i="17" s="1"/>
  <c r="F359" i="17" l="1"/>
  <c r="D9" i="13" l="1"/>
  <c r="F323" i="17" l="1"/>
  <c r="E49" i="14"/>
  <c r="D49" i="14"/>
  <c r="F357" i="17" l="1"/>
  <c r="E9" i="13"/>
  <c r="F305" i="17"/>
  <c r="F303" i="17"/>
  <c r="F95" i="17"/>
  <c r="F93" i="17"/>
  <c r="F83" i="17"/>
  <c r="F81" i="17"/>
  <c r="F71" i="17"/>
  <c r="F69" i="17"/>
  <c r="F57" i="17"/>
  <c r="F55" i="17"/>
  <c r="F45" i="17"/>
  <c r="F43" i="17"/>
  <c r="F33" i="17"/>
  <c r="F31" i="17"/>
  <c r="F355" i="17"/>
  <c r="F353" i="17"/>
  <c r="F351" i="17"/>
  <c r="F299" i="17"/>
  <c r="F89" i="17"/>
  <c r="F77" i="17"/>
  <c r="F65" i="17"/>
  <c r="F51" i="17"/>
  <c r="F39" i="17"/>
  <c r="F27" i="17"/>
  <c r="F21" i="17"/>
  <c r="F19" i="17"/>
  <c r="F15" i="17"/>
  <c r="F13" i="17"/>
  <c r="F347" i="17" l="1"/>
  <c r="F349" i="17"/>
  <c r="F345" i="17"/>
  <c r="F343" i="17"/>
  <c r="F341" i="17"/>
  <c r="F383" i="17" l="1"/>
  <c r="F381" i="17"/>
  <c r="F311" i="17"/>
  <c r="F297" i="17"/>
  <c r="F87" i="17"/>
  <c r="F75" i="17"/>
  <c r="F63" i="17"/>
  <c r="F49" i="17"/>
  <c r="F37" i="17"/>
  <c r="F25" i="17"/>
  <c r="D12" i="13" l="1"/>
  <c r="M12" i="9" l="1"/>
  <c r="M9" i="9" l="1"/>
  <c r="O10" i="9" s="1"/>
  <c r="O13" i="9"/>
  <c r="F135" i="17" l="1"/>
  <c r="F133" i="17"/>
  <c r="F131" i="17"/>
  <c r="F129" i="17"/>
  <c r="F127" i="17"/>
  <c r="F123" i="17"/>
  <c r="F121" i="17"/>
  <c r="F119" i="17"/>
  <c r="F117" i="17"/>
  <c r="F115" i="17"/>
  <c r="F111" i="17"/>
  <c r="F109" i="17"/>
  <c r="F107" i="17"/>
  <c r="F105" i="17"/>
  <c r="F103" i="17"/>
  <c r="M15" i="9" l="1"/>
  <c r="O16" i="9" s="1"/>
  <c r="M18" i="9"/>
  <c r="O19" i="9" s="1"/>
  <c r="M21" i="9"/>
  <c r="O22" i="9" s="1"/>
  <c r="M24" i="9"/>
  <c r="O25" i="9" s="1"/>
  <c r="M27" i="9"/>
  <c r="O28" i="9" s="1"/>
  <c r="M30" i="9"/>
  <c r="O31" i="9" s="1"/>
  <c r="M33" i="9"/>
  <c r="O34" i="9" s="1"/>
  <c r="M36" i="9"/>
  <c r="O37" i="9" s="1"/>
  <c r="C51" i="9" l="1"/>
  <c r="F397" i="17"/>
  <c r="F373" i="17"/>
  <c r="F325" i="17"/>
  <c r="F321" i="17"/>
  <c r="F319" i="17"/>
  <c r="F301" i="17"/>
  <c r="F91" i="17" l="1"/>
  <c r="F79" i="17"/>
  <c r="F53" i="17"/>
  <c r="F41" i="17"/>
  <c r="F29" i="17"/>
  <c r="F67" i="17"/>
  <c r="D16" i="14"/>
  <c r="D21" i="14" s="1"/>
  <c r="D28" i="14" s="1"/>
  <c r="F395" i="17"/>
  <c r="F17" i="17"/>
  <c r="E38" i="14"/>
  <c r="D38" i="14"/>
  <c r="E42" i="14"/>
  <c r="D42" i="14"/>
  <c r="E21" i="14"/>
  <c r="E28" i="14" s="1"/>
  <c r="F12" i="14"/>
  <c r="F66" i="14"/>
  <c r="F36" i="14"/>
  <c r="F35" i="14"/>
  <c r="F14" i="14"/>
  <c r="E57" i="11"/>
  <c r="E78" i="11"/>
  <c r="F385" i="17" l="1"/>
  <c r="F42" i="14"/>
  <c r="E51" i="14"/>
  <c r="F335" i="17" s="1"/>
  <c r="F49" i="14"/>
  <c r="F28" i="14"/>
  <c r="F21" i="14"/>
  <c r="F16" i="14"/>
  <c r="F38" i="14"/>
  <c r="D51" i="14"/>
  <c r="F333" i="17" l="1"/>
  <c r="F5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eiacovidou</author>
    <author>KPMG</author>
    <author>ichristodoulou</author>
    <author>epoyiadji</author>
    <author>mgeorghiadou</author>
    <author>aandreou</author>
  </authors>
  <commentList>
    <comment ref="E12" authorId="0" shapeId="0" xr:uid="{00000000-0006-0000-0100-000001000000}">
      <text>
        <r>
          <rPr>
            <sz val="12"/>
            <color indexed="81"/>
            <rFont val="Tahoma"/>
            <family val="2"/>
            <charset val="161"/>
          </rPr>
          <t>Insert reporting period in date format e.g. 01/01/2023 - 31/12/2023</t>
        </r>
      </text>
    </comment>
    <comment ref="E13" authorId="1" shapeId="0" xr:uid="{00000000-0006-0000-0100-000002000000}">
      <text>
        <r>
          <rPr>
            <sz val="12"/>
            <color indexed="81"/>
            <rFont val="Tahoma"/>
            <family val="2"/>
            <charset val="161"/>
          </rPr>
          <t xml:space="preserve">The information should be provided on a single basis. </t>
        </r>
      </text>
    </comment>
    <comment ref="E14" authorId="2" shapeId="0" xr:uid="{00000000-0006-0000-0100-000003000000}">
      <text>
        <r>
          <rPr>
            <sz val="12"/>
            <color indexed="81"/>
            <rFont val="Tahoma"/>
            <family val="2"/>
            <charset val="161"/>
          </rPr>
          <t>This cell is automatically completed and refers to the date as at the end of the reporting period.</t>
        </r>
        <r>
          <rPr>
            <sz val="9"/>
            <color indexed="81"/>
            <rFont val="Tahoma"/>
            <family val="2"/>
            <charset val="161"/>
          </rPr>
          <t xml:space="preserve">
</t>
        </r>
      </text>
    </comment>
    <comment ref="E15" authorId="3" shapeId="0" xr:uid="{00000000-0006-0000-0100-000004000000}">
      <text>
        <r>
          <rPr>
            <sz val="12"/>
            <color indexed="81"/>
            <rFont val="Tahoma"/>
            <family val="2"/>
            <charset val="161"/>
          </rPr>
          <t>This cell is automatically completed and refers to the previous reference date, e.g. if the current reference date is 31/12/2023, the previous reference date is 12 months back i.e. 31/12/2022.</t>
        </r>
      </text>
    </comment>
    <comment ref="E16" authorId="4" shapeId="0" xr:uid="{00000000-0006-0000-0100-000005000000}">
      <text>
        <r>
          <rPr>
            <sz val="12"/>
            <color indexed="81"/>
            <rFont val="Tahoma"/>
            <family val="2"/>
            <charset val="161"/>
          </rPr>
          <t>Insert submission date in date format e.g. 29/04/2024</t>
        </r>
      </text>
    </comment>
    <comment ref="E17" authorId="0" shapeId="0" xr:uid="{00000000-0006-0000-0100-000006000000}">
      <text>
        <r>
          <rPr>
            <sz val="12"/>
            <color indexed="81"/>
            <rFont val="Tahoma"/>
            <family val="2"/>
            <charset val="161"/>
          </rPr>
          <t>Insert name of entity as on CIF license.</t>
        </r>
      </text>
    </comment>
    <comment ref="E18" authorId="0" shapeId="0" xr:uid="{00000000-0006-0000-0100-000007000000}">
      <text>
        <r>
          <rPr>
            <sz val="12"/>
            <color indexed="81"/>
            <rFont val="Tahoma"/>
            <family val="2"/>
            <charset val="161"/>
          </rPr>
          <t>Insert identification code as provided by CySEC.</t>
        </r>
      </text>
    </comment>
    <comment ref="E19" authorId="5" shapeId="0" xr:uid="{00000000-0006-0000-0100-000008000000}">
      <text>
        <r>
          <rPr>
            <sz val="12"/>
            <color indexed="81"/>
            <rFont val="Tahoma"/>
            <family val="2"/>
            <charset val="161"/>
          </rPr>
          <t>{TRS username}_yyyymmdd_RBSF-CIF 
where yyyymmdd=Reference date  
i.e. 20231231 for reference date of 31/12/2023</t>
        </r>
      </text>
    </comment>
  </commentList>
</comments>
</file>

<file path=xl/sharedStrings.xml><?xml version="1.0" encoding="utf-8"?>
<sst xmlns="http://schemas.openxmlformats.org/spreadsheetml/2006/main" count="2107" uniqueCount="1397">
  <si>
    <t>Country of Origin</t>
  </si>
  <si>
    <t>2.1</t>
  </si>
  <si>
    <t>2.2</t>
  </si>
  <si>
    <t>2.3</t>
  </si>
  <si>
    <t>3.1</t>
  </si>
  <si>
    <t>3.2</t>
  </si>
  <si>
    <t xml:space="preserve">Date of update </t>
  </si>
  <si>
    <t xml:space="preserve">Version  </t>
  </si>
  <si>
    <t>Reporting Currency</t>
  </si>
  <si>
    <t>EURO</t>
  </si>
  <si>
    <t>4.1</t>
  </si>
  <si>
    <t>4.2</t>
  </si>
  <si>
    <t>4.3</t>
  </si>
  <si>
    <t>4.4</t>
  </si>
  <si>
    <t>4.5</t>
  </si>
  <si>
    <t>4.6</t>
  </si>
  <si>
    <t>Omnibus Accounts</t>
  </si>
  <si>
    <t>Total Assets</t>
  </si>
  <si>
    <t>Drop-down list - must be completed by the entity</t>
  </si>
  <si>
    <t>Section B - Clientele</t>
  </si>
  <si>
    <t>Introduced Activity</t>
  </si>
  <si>
    <t>5.1</t>
  </si>
  <si>
    <t>4.1.3</t>
  </si>
  <si>
    <t>4.1.2</t>
  </si>
  <si>
    <t>4.2.1</t>
  </si>
  <si>
    <t>4.2.2</t>
  </si>
  <si>
    <t>4.2.3</t>
  </si>
  <si>
    <t>4.2.4</t>
  </si>
  <si>
    <t>4.2.5</t>
  </si>
  <si>
    <t>4.3.1</t>
  </si>
  <si>
    <t>4.3.2</t>
  </si>
  <si>
    <t>4.3.3</t>
  </si>
  <si>
    <t>4.3.4</t>
  </si>
  <si>
    <t>4.3.5</t>
  </si>
  <si>
    <t>4.4.1</t>
  </si>
  <si>
    <t>4.4.2</t>
  </si>
  <si>
    <t>4.4.3</t>
  </si>
  <si>
    <t>4.4.4</t>
  </si>
  <si>
    <t>4.4.5</t>
  </si>
  <si>
    <t>4.5.1</t>
  </si>
  <si>
    <t>Volume of Transactions</t>
  </si>
  <si>
    <t>4.5.2</t>
  </si>
  <si>
    <t>4.1.1</t>
  </si>
  <si>
    <t>4.1.4</t>
  </si>
  <si>
    <t>4.2.6</t>
  </si>
  <si>
    <t>4.3.6</t>
  </si>
  <si>
    <t>4.4.6</t>
  </si>
  <si>
    <t>2.1.1</t>
  </si>
  <si>
    <t>2.1.2</t>
  </si>
  <si>
    <t>2.1.3</t>
  </si>
  <si>
    <t>2.3.1</t>
  </si>
  <si>
    <t>2.3.2</t>
  </si>
  <si>
    <t>2.3.3</t>
  </si>
  <si>
    <t>2.1.4</t>
  </si>
  <si>
    <t>2.1.5</t>
  </si>
  <si>
    <t>2.1.6</t>
  </si>
  <si>
    <t>3.1.1</t>
  </si>
  <si>
    <t>3.1.2</t>
  </si>
  <si>
    <t>3.1.3</t>
  </si>
  <si>
    <t>3.1.4</t>
  </si>
  <si>
    <t>3.1.5</t>
  </si>
  <si>
    <t>3.2.1</t>
  </si>
  <si>
    <t>3.2.2</t>
  </si>
  <si>
    <t>3.2.3</t>
  </si>
  <si>
    <t>3.2.4</t>
  </si>
  <si>
    <t>3.2.5</t>
  </si>
  <si>
    <t>4.1.5</t>
  </si>
  <si>
    <t>4.1.6</t>
  </si>
  <si>
    <t>2.3.4</t>
  </si>
  <si>
    <t>2.3.5</t>
  </si>
  <si>
    <t>2.3.6</t>
  </si>
  <si>
    <t>1.1</t>
  </si>
  <si>
    <t>1.2</t>
  </si>
  <si>
    <t>1.3</t>
  </si>
  <si>
    <t>1.</t>
  </si>
  <si>
    <t>2.</t>
  </si>
  <si>
    <t>3.</t>
  </si>
  <si>
    <t>4.</t>
  </si>
  <si>
    <t>5.</t>
  </si>
  <si>
    <t>6.</t>
  </si>
  <si>
    <t>7.</t>
  </si>
  <si>
    <t>8.</t>
  </si>
  <si>
    <t>9.</t>
  </si>
  <si>
    <t>10.</t>
  </si>
  <si>
    <t>NOTES</t>
  </si>
  <si>
    <t>1.4</t>
  </si>
  <si>
    <t>1.1.1</t>
  </si>
  <si>
    <t>1.2.1</t>
  </si>
  <si>
    <t>Retail Clients</t>
  </si>
  <si>
    <t>Number of regulated subsidiaries</t>
  </si>
  <si>
    <t>Number of Tied Agents</t>
  </si>
  <si>
    <t>Number of Representative offices</t>
  </si>
  <si>
    <t>Number of Branches</t>
  </si>
  <si>
    <t>Does the entity belong to a financial group?</t>
  </si>
  <si>
    <t>Does the entity have a dominant shareholder?</t>
  </si>
  <si>
    <t>Please select from the drop down list above</t>
  </si>
  <si>
    <t>PEPs</t>
  </si>
  <si>
    <t>Sanctions Lists</t>
  </si>
  <si>
    <t>Trusts</t>
  </si>
  <si>
    <t>Has been convicted or there are investigations against him/her</t>
  </si>
  <si>
    <t>Remuneration</t>
  </si>
  <si>
    <t>1.5</t>
  </si>
  <si>
    <t>1.6</t>
  </si>
  <si>
    <t>Executing brokers and liquidity providers</t>
  </si>
  <si>
    <t>6.1</t>
  </si>
  <si>
    <t>6.2</t>
  </si>
  <si>
    <t>Does the entity enter into arrangements for securities financing transactions in respect of financial instruments held by it on behalf of a client, or otherwise use such financial instruments for its own account or the account of another client of the CIF?</t>
  </si>
  <si>
    <t>Income Statement</t>
  </si>
  <si>
    <t>Net Trading Income</t>
  </si>
  <si>
    <t>Net Income</t>
  </si>
  <si>
    <t xml:space="preserve">Trading Income </t>
  </si>
  <si>
    <t>Direct trading costs</t>
  </si>
  <si>
    <t>Administrative Expenses (including depreciation)</t>
  </si>
  <si>
    <t xml:space="preserve">Earnings before interest and tax </t>
  </si>
  <si>
    <t>EBIT</t>
  </si>
  <si>
    <t>Finance Income</t>
  </si>
  <si>
    <t>Finance Expense</t>
  </si>
  <si>
    <t>Finance expenses may include interest expense, FX loss etc</t>
  </si>
  <si>
    <t>Finance income may include interest income, FX gain etc</t>
  </si>
  <si>
    <t>Statement of Financial Position</t>
  </si>
  <si>
    <t>Current Assets</t>
  </si>
  <si>
    <t>Equity</t>
  </si>
  <si>
    <t>Non-Current Assets</t>
  </si>
  <si>
    <t>Current Liabilities</t>
  </si>
  <si>
    <t>Non-Current Liabilities</t>
  </si>
  <si>
    <t>Total Liabilities</t>
  </si>
  <si>
    <t xml:space="preserve">Total Liabilities and Equity </t>
  </si>
  <si>
    <t>Projected Net Income</t>
  </si>
  <si>
    <t>3.1.6</t>
  </si>
  <si>
    <t>3.2.6</t>
  </si>
  <si>
    <t>Projected EBIT</t>
  </si>
  <si>
    <t>Hedging</t>
  </si>
  <si>
    <t>Trading Platform</t>
  </si>
  <si>
    <t>Does the entity use a trading platform?</t>
  </si>
  <si>
    <t>What is the name of the trading platform used?</t>
  </si>
  <si>
    <t>2.2.1</t>
  </si>
  <si>
    <t>2.2.2</t>
  </si>
  <si>
    <t>2.2.3</t>
  </si>
  <si>
    <t>2.2.4</t>
  </si>
  <si>
    <t>2.2.5</t>
  </si>
  <si>
    <t>2.2.6</t>
  </si>
  <si>
    <t>Number of SARs</t>
  </si>
  <si>
    <t>T - 1</t>
  </si>
  <si>
    <t>T</t>
  </si>
  <si>
    <t>6.3</t>
  </si>
  <si>
    <t>6.4</t>
  </si>
  <si>
    <t>6.5</t>
  </si>
  <si>
    <t>6.6</t>
  </si>
  <si>
    <t>Number of retail active clients</t>
  </si>
  <si>
    <t>8.1</t>
  </si>
  <si>
    <t>8.2</t>
  </si>
  <si>
    <t>5.2</t>
  </si>
  <si>
    <t>T-1</t>
  </si>
  <si>
    <t>T+1</t>
  </si>
  <si>
    <t>T+2</t>
  </si>
  <si>
    <t>T+3</t>
  </si>
  <si>
    <t>Financial Projections</t>
  </si>
  <si>
    <t>Total</t>
  </si>
  <si>
    <t>Of which: variable remuneration</t>
  </si>
  <si>
    <t>Compliance function</t>
  </si>
  <si>
    <t>Risk Management Function</t>
  </si>
  <si>
    <t>AML Function</t>
  </si>
  <si>
    <t>Internal Audit Function</t>
  </si>
  <si>
    <t>Other Financial Information</t>
  </si>
  <si>
    <t>Debt</t>
  </si>
  <si>
    <t>Financial Losses incurred</t>
  </si>
  <si>
    <t>% Change</t>
  </si>
  <si>
    <t xml:space="preserve">Number of Introducing Brokers and/or Business Introducers </t>
  </si>
  <si>
    <t>Total high risk clients' money do not exceed the total clients' money</t>
  </si>
  <si>
    <t>Total low risk clients' money do not exceed the total clients' money</t>
  </si>
  <si>
    <t>Total money of retail clients do not exceed the total clients' money</t>
  </si>
  <si>
    <t>Senior staff's variable remuneration does not exceed senior staff's total remuneration</t>
  </si>
  <si>
    <t>Number of clients who deal in or are advised on complex products does not exceed the total number of clients</t>
  </si>
  <si>
    <t>The number of non EEA branches does not exceed the total number of branches</t>
  </si>
  <si>
    <t>GENERAL TESTS</t>
  </si>
  <si>
    <t>Completion</t>
  </si>
  <si>
    <t>SUMMARY RESULT</t>
  </si>
  <si>
    <t>Administrative expenses may include wages and salaries, utility costs, rent, legal fees, auditors' remuneration, outsourcing fees, marketing costs etc.</t>
  </si>
  <si>
    <t>For FX companies, "financial instruments" include clients' open positions.</t>
  </si>
  <si>
    <t>Please select from the drop down list above.</t>
  </si>
  <si>
    <t>Losses incurred twice in the last 3 financial years</t>
  </si>
  <si>
    <t>Losses incur for the last 3 consecutive years</t>
  </si>
  <si>
    <t>Board of Directors (BoD)</t>
  </si>
  <si>
    <t>Are the Non Executive and Independent Directors the majority of the members of the BoD?</t>
  </si>
  <si>
    <t>“Employees” refers to the entity’s total personnel including management (i.e. Executive Directors and Managers) and employees under secondment agreement.</t>
  </si>
  <si>
    <t>5.3</t>
  </si>
  <si>
    <t>5.4</t>
  </si>
  <si>
    <t>Number of BoD meetings held during the reporting period</t>
  </si>
  <si>
    <t>Does the entity have a parent Beneficial Owner (BO) in a non cooperative jurisdiction according to FATF?</t>
  </si>
  <si>
    <t>Please select from the drop down list.</t>
  </si>
  <si>
    <t>Is one or more of the following significant functions outsourced or partially outsourced?</t>
  </si>
  <si>
    <t>Persons in the distribution network</t>
  </si>
  <si>
    <t>Cash Transactions</t>
  </si>
  <si>
    <t>N/A</t>
  </si>
  <si>
    <t xml:space="preserve">Share Capital </t>
  </si>
  <si>
    <t xml:space="preserve">Share Premium </t>
  </si>
  <si>
    <t>Other income from non-trading activities</t>
  </si>
  <si>
    <t>Execution Venues</t>
  </si>
  <si>
    <t xml:space="preserve"> </t>
  </si>
  <si>
    <t xml:space="preserve">  </t>
  </si>
  <si>
    <t>Types of execution venues</t>
  </si>
  <si>
    <t>Out of which: Non EEA regulated subsidiaries</t>
  </si>
  <si>
    <t>Same as 1.3 above</t>
  </si>
  <si>
    <t>Same as 1.4 above</t>
  </si>
  <si>
    <t>Same as 2.1.3 above</t>
  </si>
  <si>
    <t>Same as 2.1.4 above</t>
  </si>
  <si>
    <t>Financial Projections should be calculated based on prudent assumptions that give a true and fair view of the company's future position.
Where "T" refers to the current reporting period.</t>
  </si>
  <si>
    <t>Please select from the drop down list above.
Response should be "Yes" only if more than 50% of the Directors are Independent.
‘Independent’ means the person who:
i. Does not have a professional relation of any kind or a close relation (blood relation or relation by marriage up to first degree or is a spouse) or an employee-employer relation with other members of the Board of Directors or possibly with a shareholder who directly or indirectly controls the majority of the share capital of the CIF or the voting rights thereof.
ii. Does not have any other material relation with the CIF, which due to the nature of the relation may affect his independent and objective judgment, and specifically does not offer services to the CIF which due to the nature of the services may affect his independent and objective judgment, nor is a member of a business offering services to the CIF.
iii. Is not an executive managerial staff or an executive member of the Board of Directors of a directly or indirectly closely linked or subsidiary undertaking, or has been during the last 12 months.
iv. Does not have any other relation of any kind, beyond the aforementioned, which, according to the Commission, may affect his independent and objective judgment.</t>
  </si>
  <si>
    <t>Out of which: Non EEA Branches</t>
  </si>
  <si>
    <t>Total Assets equal Total Liabilities and Equity (T)</t>
  </si>
  <si>
    <t>Total Assets equal Total Liabilities and Equity (T-1)</t>
  </si>
  <si>
    <t>Section A - General Information</t>
  </si>
  <si>
    <t>Total value of clients' money deposited in institutions which are either unrated or have a rating below BBB+ or Baa1 as at the reference date</t>
  </si>
  <si>
    <t xml:space="preserve">Monthly average of net uncovered position for the reporting period </t>
  </si>
  <si>
    <t>Where "T" refers to the reference date of this report and "T-1" to the previous reference date (refer to Section A).</t>
  </si>
  <si>
    <t>Where "T" refers to the current reporting period and "T-1" to the previous reporting period (refer to Section A)</t>
  </si>
  <si>
    <t>VALIDATION TESTS</t>
  </si>
  <si>
    <t>Total money of clients from EEA and third countries equals the total clients' money</t>
  </si>
  <si>
    <t>Total money of clients from third countries do not exceed the total clients' money</t>
  </si>
  <si>
    <t>Transactions are executed in organised markets regulated in third countries (non equivalent)</t>
  </si>
  <si>
    <t>Transactions are executed in organised markets regulated in EU and/or other equivalent</t>
  </si>
  <si>
    <t>The questionnaire is fully completed</t>
  </si>
  <si>
    <t>Transactions are executed OTC and other venues (e.g. Dark Pools)</t>
  </si>
  <si>
    <t>The "representative office" is an office that represents the head office of the regulated entity in another member state and / or third country and does not itself provide investment services or activities.  Typically, representative offices carry out activities such as market research and promoting the brand of the entity.</t>
  </si>
  <si>
    <t>Introducing Brokers / Business Introducers are persons who have the direct relationship with a (prospective) client, but delegate the provision of the services to the regulated entity.</t>
  </si>
  <si>
    <t xml:space="preserve">In this section, you are requested to provide information on the entity's governance and shareholding arrangements, e.g. on the Board of Directors, beneficial owners, group structure etc. </t>
  </si>
  <si>
    <t>5.5</t>
  </si>
  <si>
    <t>5.6</t>
  </si>
  <si>
    <t>7.1</t>
  </si>
  <si>
    <t>7.2</t>
  </si>
  <si>
    <t>Number of Clients as at the reference date</t>
  </si>
  <si>
    <t>Number of eligible clients as at the reference date</t>
  </si>
  <si>
    <t>Number of eligible third parties that the entity has relied on to perform Due Diligence and KYC procedures as at the reference date.</t>
  </si>
  <si>
    <t>Total Clients' Assets as at the reference date</t>
  </si>
  <si>
    <t>Total Clients' Money as at the reference date</t>
  </si>
  <si>
    <t>Off Balance Sheet Clients' Financial Instruments as at the reference date</t>
  </si>
  <si>
    <t>Off Balance Sheet Clients' Money as at the reference date</t>
  </si>
  <si>
    <t>Clients' Money deposited in third countries as at the reference date</t>
  </si>
  <si>
    <t>Direct trading costs may include brokerage commissions paid, custody, other trading fees paid and any other costs which directly relate to the trading income above.</t>
  </si>
  <si>
    <t>Client's Business Activities</t>
  </si>
  <si>
    <t>Number of clients who deal in or are advised on complex products as at the reference date</t>
  </si>
  <si>
    <t>Total Assets excluding clients' assets as at the reference date</t>
  </si>
  <si>
    <t>Credit granted to clients during the reporting period</t>
  </si>
  <si>
    <t>Clients' Money as at the reference date</t>
  </si>
  <si>
    <t>Clients' Financial Instruments as at the reference date</t>
  </si>
  <si>
    <t xml:space="preserve">Clients' Financial Instruments as at the reference date </t>
  </si>
  <si>
    <t>Volume in this section must be reported both for the CIF and its clients' transactions as well.  Where "T" refers to the current reporting period.</t>
  </si>
  <si>
    <t>Clients' related services</t>
  </si>
  <si>
    <t>Number of BoD Members as at the reference date</t>
  </si>
  <si>
    <t>Number of employees as at the reference date</t>
  </si>
  <si>
    <t>Ownership (as at the reference date)</t>
  </si>
  <si>
    <t>Outsourcing (as at the reference date)</t>
  </si>
  <si>
    <t>"Clients' money" refer to money held or administered by the regulated entity on behalf of the clients.
On and off balance sheet clients' money should be reported.</t>
  </si>
  <si>
    <t>General Information</t>
  </si>
  <si>
    <t>Total normal risk clients' money do not exceed the total clients' money</t>
  </si>
  <si>
    <t>ISO Country Codes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</si>
  <si>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</si>
  <si>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</si>
  <si>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</si>
  <si>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</si>
  <si>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</si>
  <si>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</si>
  <si>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</si>
  <si>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</si>
  <si>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</si>
  <si>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</si>
  <si>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</si>
  <si>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</si>
  <si>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</si>
  <si>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</si>
  <si>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</si>
  <si>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</si>
  <si>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</si>
  <si>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</si>
  <si>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</si>
  <si>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</si>
  <si>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</si>
  <si>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</si>
  <si>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</si>
  <si>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</si>
  <si>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</si>
  <si>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</si>
  <si>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</si>
  <si>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</si>
  <si>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</si>
  <si>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</si>
  <si>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</si>
  <si>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</si>
  <si>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</si>
  <si>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</si>
  <si>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</si>
  <si>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</si>
  <si>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</si>
  <si>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</si>
  <si>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</si>
  <si>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</si>
  <si>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</si>
  <si>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</si>
  <si>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</si>
  <si>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</si>
  <si>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</si>
  <si>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</si>
  <si>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</si>
  <si>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</si>
  <si>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</si>
  <si>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</si>
  <si>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</si>
  <si>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</si>
  <si>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</si>
  <si>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</si>
  <si>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</si>
  <si>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</si>
  <si>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</si>
  <si>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</si>
  <si>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</si>
  <si>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</si>
  <si>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</si>
  <si>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</si>
  <si>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</si>
  <si>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</si>
  <si>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</si>
  <si>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</si>
  <si>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</si>
  <si>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</si>
  <si>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</si>
  <si>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</si>
  <si>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</si>
  <si>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</si>
  <si>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</si>
  <si>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</si>
  <si>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</si>
  <si>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</si>
  <si>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</si>
  <si>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</si>
  <si>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</si>
  <si>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</si>
  <si>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</si>
  <si>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</si>
  <si>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</si>
  <si>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</si>
  <si>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</si>
  <si>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</si>
  <si>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</si>
  <si>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</si>
  <si>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</si>
  <si>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</si>
  <si>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</si>
  <si>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</si>
  <si>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</si>
  <si>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</si>
  <si>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</si>
  <si>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</si>
  <si>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</si>
  <si>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</si>
  <si>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</si>
  <si>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</si>
  <si>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</si>
  <si>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</si>
  <si>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</si>
  <si>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</si>
  <si>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</si>
  <si>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</si>
  <si>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</si>
  <si>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</si>
  <si>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</si>
  <si>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</si>
  <si>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</si>
  <si>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</si>
  <si>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</si>
  <si>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</si>
  <si>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</si>
  <si>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</si>
  <si>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</si>
  <si>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</si>
  <si>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</si>
  <si>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</si>
  <si>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</si>
  <si>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</si>
  <si>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</si>
  <si>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</si>
  <si>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</si>
  <si>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</si>
  <si>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</si>
  <si>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</si>
  <si>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</si>
  <si>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</si>
  <si>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</si>
  <si>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</si>
  <si>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</si>
  <si>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</si>
  <si>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</si>
  <si>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</si>
  <si>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</si>
  <si>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</si>
  <si>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</si>
  <si>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</si>
  <si>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</si>
  <si>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</si>
  <si>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</si>
  <si>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</si>
  <si>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</si>
  <si>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</si>
  <si>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</si>
  <si>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</si>
  <si>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</si>
  <si>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</si>
  <si>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</si>
  <si>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</si>
  <si>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</si>
  <si>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</si>
  <si>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</si>
  <si>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</si>
  <si>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</si>
  <si>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</si>
  <si>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</si>
  <si>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</si>
  <si>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</si>
  <si>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</si>
  <si>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</si>
  <si>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</si>
  <si>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</si>
  <si>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</si>
  <si>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</si>
  <si>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</si>
  <si>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</si>
  <si>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</si>
  <si>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</si>
  <si>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</si>
  <si>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</si>
  <si>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</si>
  <si>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</si>
  <si>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</si>
  <si>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</si>
  <si>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</si>
  <si>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</si>
  <si>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</si>
  <si>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</si>
  <si>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</si>
  <si>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</si>
  <si>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</si>
  <si>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</si>
  <si>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</si>
  <si>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</si>
  <si>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</si>
  <si>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</si>
  <si>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</si>
  <si>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</si>
  <si>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</si>
  <si>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</si>
  <si>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</si>
  <si>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</si>
  <si>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</si>
  <si>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</si>
  <si>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</si>
  <si>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</si>
  <si>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</si>
  <si>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</si>
  <si>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</si>
  <si>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</si>
  <si>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</si>
  <si>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</si>
  <si>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</si>
  <si>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</si>
  <si>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</si>
  <si>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</si>
  <si>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</si>
  <si>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</si>
  <si>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</si>
  <si>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</si>
  <si>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</si>
  <si>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</si>
  <si>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</si>
  <si>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</si>
  <si>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</si>
  <si>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</si>
  <si>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</si>
  <si>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</si>
  <si>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</si>
  <si>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</si>
  <si>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</si>
  <si>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</si>
  <si>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</si>
  <si>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</si>
  <si>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</si>
  <si>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</si>
  <si>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</si>
  <si>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</si>
  <si>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</si>
  <si>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</si>
  <si>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</si>
  <si>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</si>
  <si>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</si>
  <si>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</si>
  <si>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</si>
  <si>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</si>
  <si>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</si>
  <si>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</si>
  <si>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</si>
  <si>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</si>
  <si>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</si>
  <si>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</si>
  <si>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</si>
  <si>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</si>
  <si>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</si>
  <si>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</si>
  <si>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Single</t>
  </si>
  <si>
    <t>Volume of Transactions of clients in CFDs related to currencies (forex) does not exceed Total volume of Transactions of clients in Contracts for Difference (CFDs)</t>
  </si>
  <si>
    <t>Volume of Transactions of clients in CFDs, excluding those related to currencies (forex) does not exceed Total volume of Transactions of clients in Contracts for Difference (CFDs)</t>
  </si>
  <si>
    <t>Volume of transactions of clients in binaries does not exceed the total volume of transactions of clients</t>
  </si>
  <si>
    <t>Cypriot Investment Firms (CIFs)</t>
  </si>
  <si>
    <t>INSTRUCTIONS</t>
  </si>
  <si>
    <t>Green cells must be completed by the entity</t>
  </si>
  <si>
    <t>For official use only - Locked cells</t>
  </si>
  <si>
    <t>Mandatory fields are completed</t>
  </si>
  <si>
    <t>A.</t>
  </si>
  <si>
    <t>Retained Earnings</t>
  </si>
  <si>
    <t>Other Reserves</t>
  </si>
  <si>
    <t>Section E - Financial Information</t>
  </si>
  <si>
    <t>Credit Risk</t>
  </si>
  <si>
    <t>Liquidity Risk</t>
  </si>
  <si>
    <t>Market Risk</t>
  </si>
  <si>
    <t>Interest Risk</t>
  </si>
  <si>
    <t>Currency Risk</t>
  </si>
  <si>
    <t>3.3</t>
  </si>
  <si>
    <t>Investments' Price Risk</t>
  </si>
  <si>
    <t>Compliance Risk</t>
  </si>
  <si>
    <t>Legal Risk</t>
  </si>
  <si>
    <t>Operational Risk</t>
  </si>
  <si>
    <t>Reputation Risk</t>
  </si>
  <si>
    <t>Insurance Risk</t>
  </si>
  <si>
    <t>11.</t>
  </si>
  <si>
    <t>12.</t>
  </si>
  <si>
    <t>13.</t>
  </si>
  <si>
    <t>NO</t>
  </si>
  <si>
    <t>Please complete if the CIF is exposed to the following risks as stated in the audited Financial Statements.
In the rows 'Other significant risk', please complete 'N/A'(without quotation marks ' ') if the CIF is not exposed in any further risk.</t>
  </si>
  <si>
    <t>Please indicate the regulated entity's Total Assets (as these are presented in its audited financial statements) excluding any clients' assets.</t>
  </si>
  <si>
    <t>B.</t>
  </si>
  <si>
    <t>Reporting Period</t>
  </si>
  <si>
    <t>Basis of preparation</t>
  </si>
  <si>
    <t>Reference Date</t>
  </si>
  <si>
    <t>Previous Reference Date</t>
  </si>
  <si>
    <t>File name</t>
  </si>
  <si>
    <t>YES</t>
  </si>
  <si>
    <t>Section J - CIF's Exposure to Risks</t>
  </si>
  <si>
    <t>No losses incurred in the last 3 financial years</t>
  </si>
  <si>
    <t>Losses incurred once over the last 3 financial years</t>
  </si>
  <si>
    <t>Total volume of Transactions  is equal to the sum of volume of transactions under DOA (excluding Market Making) and volume of transactions of clients</t>
  </si>
  <si>
    <t>Debt does not exceed the Non-Current Liabilities</t>
  </si>
  <si>
    <t>Form RBSF-CIF</t>
  </si>
  <si>
    <t>Please insert the client code as per your internal records.</t>
  </si>
  <si>
    <t>The total number of eligible clients should be equal to or greater than the total number of retail clients</t>
  </si>
  <si>
    <t>CIF's Postal Address</t>
  </si>
  <si>
    <t>CIF's Fax Number</t>
  </si>
  <si>
    <t>CIF's Website</t>
  </si>
  <si>
    <t xml:space="preserve">Clients' Money as at the reference date                                                                 </t>
  </si>
  <si>
    <r>
      <t xml:space="preserve">Clients' Financial Instruments as at the reference date                                        </t>
    </r>
    <r>
      <rPr>
        <i/>
        <sz val="12"/>
        <rFont val="Calibri"/>
        <family val="2"/>
        <charset val="161"/>
        <scheme val="minor"/>
      </rPr>
      <t xml:space="preserve">                                                                                                                                                                                                                                </t>
    </r>
  </si>
  <si>
    <t xml:space="preserve">Clients' Money as at the reference date                                                                  </t>
  </si>
  <si>
    <t xml:space="preserve">Clients' Financial Instruments as at the reference date                                      </t>
  </si>
  <si>
    <t xml:space="preserve">Clients' Money as at the reference date                                                              </t>
  </si>
  <si>
    <t xml:space="preserve">Clients' Financial Instruments as at the reference date                                       </t>
  </si>
  <si>
    <t xml:space="preserve">Clients' Money as at the reference date                                                               </t>
  </si>
  <si>
    <t>Column D</t>
  </si>
  <si>
    <t>Column E</t>
  </si>
  <si>
    <t>Column F</t>
  </si>
  <si>
    <r>
      <t xml:space="preserve">Name of Entity </t>
    </r>
    <r>
      <rPr>
        <i/>
        <sz val="12"/>
        <color indexed="8"/>
        <rFont val="Calibri"/>
        <family val="2"/>
        <charset val="161"/>
        <scheme val="minor"/>
      </rPr>
      <t>(as on CIF license)</t>
    </r>
  </si>
  <si>
    <t>Please report volume of transactions in forex CFDs only.                                                                                                                                                                                                                       The amount should be reported in EUR.</t>
  </si>
  <si>
    <t>Please report volume of transactions in CFDs, excluding those in forex CFDs.                                                                                                                                                                                         The amount should be reported in EUR.</t>
  </si>
  <si>
    <t>For example, for five thousands please insert 5.000. If you have a number of 2.121.516,25 then you should report 2.121.516.</t>
  </si>
  <si>
    <t xml:space="preserve">Please use the exchange rate published in the website of the European Central Bank: </t>
  </si>
  <si>
    <t>www.ecb.int/stats/exchange/eurofxref/html/index.en.html#downloads</t>
  </si>
  <si>
    <t>under 'All bilateral exchange rates times series' with the frequency 'Daily', as at the reference date.</t>
  </si>
  <si>
    <t xml:space="preserve">   If the answer is zero, please insert:</t>
  </si>
  <si>
    <r>
      <rPr>
        <b/>
        <sz val="12"/>
        <color rgb="FF000000"/>
        <rFont val="Calibri"/>
        <family val="2"/>
        <charset val="161"/>
        <scheme val="minor"/>
      </rPr>
      <t xml:space="preserve">2) Empty Cells: </t>
    </r>
    <r>
      <rPr>
        <sz val="12"/>
        <color rgb="FF000000"/>
        <rFont val="Calibri"/>
        <family val="2"/>
        <charset val="161"/>
        <scheme val="minor"/>
      </rPr>
      <t xml:space="preserve">Please complete all green cells. </t>
    </r>
    <r>
      <rPr>
        <b/>
        <sz val="12"/>
        <color rgb="FF000000"/>
        <rFont val="Calibri"/>
        <family val="2"/>
        <charset val="161"/>
        <scheme val="minor"/>
      </rPr>
      <t>Do not leave any green cells blank.</t>
    </r>
  </si>
  <si>
    <t>Below are some general instructions you should take into consideration for the completion of this Form.</t>
  </si>
  <si>
    <r>
      <rPr>
        <b/>
        <sz val="12"/>
        <color rgb="FF000000"/>
        <rFont val="Calibri"/>
        <family val="2"/>
        <charset val="161"/>
        <scheme val="minor"/>
      </rPr>
      <t xml:space="preserve">3) </t>
    </r>
    <r>
      <rPr>
        <sz val="12"/>
        <color rgb="FF000000"/>
        <rFont val="Calibri"/>
        <family val="2"/>
        <charset val="161"/>
        <scheme val="minor"/>
      </rPr>
      <t>If the question is not applicable, please insert:</t>
    </r>
  </si>
  <si>
    <r>
      <t xml:space="preserve">5) Drop down lists: </t>
    </r>
    <r>
      <rPr>
        <sz val="12"/>
        <color rgb="FF000000"/>
        <rFont val="Calibri"/>
        <family val="2"/>
        <charset val="161"/>
        <scheme val="minor"/>
      </rPr>
      <t>When a drop down list is available</t>
    </r>
    <r>
      <rPr>
        <b/>
        <sz val="12"/>
        <color rgb="FF000000"/>
        <rFont val="Calibri"/>
        <family val="2"/>
        <charset val="161"/>
        <scheme val="minor"/>
      </rPr>
      <t xml:space="preserve"> </t>
    </r>
    <r>
      <rPr>
        <b/>
        <u/>
        <sz val="12"/>
        <color rgb="FF000000"/>
        <rFont val="Calibri"/>
        <family val="2"/>
        <charset val="161"/>
        <scheme val="minor"/>
      </rPr>
      <t>always</t>
    </r>
    <r>
      <rPr>
        <sz val="12"/>
        <color rgb="FF000000"/>
        <rFont val="Calibri"/>
        <family val="2"/>
        <charset val="161"/>
        <scheme val="minor"/>
      </rPr>
      <t xml:space="preserve"> use the drop down list.</t>
    </r>
  </si>
  <si>
    <r>
      <t>6) Amounts should be completed / reported in Euro (€)</t>
    </r>
    <r>
      <rPr>
        <sz val="12"/>
        <color rgb="FF000000"/>
        <rFont val="Calibri"/>
        <family val="2"/>
        <charset val="161"/>
        <scheme val="minor"/>
      </rPr>
      <t xml:space="preserve"> (also indicated as the reporting currency in </t>
    </r>
    <r>
      <rPr>
        <b/>
        <sz val="12"/>
        <color rgb="FF000000"/>
        <rFont val="Calibri"/>
        <family val="2"/>
        <charset val="161"/>
        <scheme val="minor"/>
      </rPr>
      <t>Section A, Cell E20</t>
    </r>
    <r>
      <rPr>
        <sz val="12"/>
        <color rgb="FF000000"/>
        <rFont val="Calibri"/>
        <family val="2"/>
        <charset val="161"/>
        <scheme val="minor"/>
      </rPr>
      <t xml:space="preserve">). </t>
    </r>
  </si>
  <si>
    <t xml:space="preserve">7) Amounts should be reported in EUR (round up to the nearest Euro).  </t>
  </si>
  <si>
    <r>
      <t xml:space="preserve">9) 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for submitting the Form through the TRS.</t>
    </r>
  </si>
  <si>
    <r>
      <t xml:space="preserve">10) Resubmission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of resubmission of the Form through the TRS.</t>
    </r>
  </si>
  <si>
    <t xml:space="preserve">12) The Excel® must be of 2007 version and onwards.  </t>
  </si>
  <si>
    <t xml:space="preserve">13) Please make sure that the Formulas -&gt; Calculation Options tab is set to the Automatic option.                                             </t>
  </si>
  <si>
    <t>1) Colour scheme:</t>
  </si>
  <si>
    <r>
      <t xml:space="preserve">■ </t>
    </r>
    <r>
      <rPr>
        <b/>
        <sz val="12"/>
        <color rgb="FF000000"/>
        <rFont val="Calibri"/>
        <family val="2"/>
        <charset val="161"/>
        <scheme val="minor"/>
      </rPr>
      <t>"N/A"</t>
    </r>
    <r>
      <rPr>
        <sz val="12"/>
        <color rgb="FF000000"/>
        <rFont val="Calibri"/>
        <family val="2"/>
        <charset val="161"/>
        <scheme val="minor"/>
      </rPr>
      <t xml:space="preserve"> - where a text response is required, or </t>
    </r>
  </si>
  <si>
    <r>
      <t xml:space="preserve">■ </t>
    </r>
    <r>
      <rPr>
        <b/>
        <sz val="12"/>
        <color rgb="FF000000"/>
        <rFont val="Calibri"/>
        <family val="2"/>
        <charset val="161"/>
        <scheme val="minor"/>
      </rPr>
      <t>"0"</t>
    </r>
    <r>
      <rPr>
        <sz val="12"/>
        <color rgb="FF000000"/>
        <rFont val="Calibri"/>
        <family val="2"/>
        <charset val="161"/>
        <scheme val="minor"/>
      </rPr>
      <t xml:space="preserve"> - where a numerical response is required.</t>
    </r>
  </si>
  <si>
    <r>
      <t xml:space="preserve">You are kindly requested to complete the following sections of this Form. </t>
    </r>
    <r>
      <rPr>
        <b/>
        <sz val="12"/>
        <color rgb="FF000000"/>
        <rFont val="Calibri"/>
        <family val="2"/>
        <charset val="161"/>
        <scheme val="minor"/>
      </rPr>
      <t>The basis for the preparation of the data to be reported is SINGLE</t>
    </r>
    <r>
      <rPr>
        <sz val="12"/>
        <color rgb="FF000000"/>
        <rFont val="Calibri"/>
        <family val="2"/>
        <charset val="161"/>
        <scheme val="minor"/>
      </rPr>
      <t xml:space="preserve">.                                   </t>
    </r>
  </si>
  <si>
    <t>Each section refers to certain information on different areas, as follows:</t>
  </si>
  <si>
    <r>
      <t xml:space="preserve">4) Drag, Cut, Copy, Paste functions: </t>
    </r>
    <r>
      <rPr>
        <sz val="12"/>
        <color rgb="FF000000"/>
        <rFont val="Calibri"/>
        <family val="2"/>
        <charset val="161"/>
        <scheme val="minor"/>
      </rPr>
      <t xml:space="preserve">The CIFs </t>
    </r>
    <r>
      <rPr>
        <b/>
        <u/>
        <sz val="12"/>
        <color rgb="FF000000"/>
        <rFont val="Calibri"/>
        <family val="2"/>
        <charset val="161"/>
        <scheme val="minor"/>
      </rPr>
      <t>should avoid</t>
    </r>
    <r>
      <rPr>
        <b/>
        <sz val="12"/>
        <color rgb="FF000000"/>
        <rFont val="Calibri"/>
        <family val="2"/>
        <charset val="161"/>
        <scheme val="minor"/>
      </rPr>
      <t xml:space="preserve"> </t>
    </r>
    <r>
      <rPr>
        <sz val="12"/>
        <color rgb="FF000000"/>
        <rFont val="Calibri"/>
        <family val="2"/>
        <charset val="161"/>
        <scheme val="minor"/>
      </rPr>
      <t xml:space="preserve">using functions like drag, cut, copy and paste, since </t>
    </r>
    <r>
      <rPr>
        <b/>
        <sz val="12"/>
        <color rgb="FF000000"/>
        <rFont val="Calibri"/>
        <family val="2"/>
        <charset val="161"/>
        <scheme val="minor"/>
      </rPr>
      <t xml:space="preserve">such functions affect the </t>
    </r>
  </si>
  <si>
    <t>formulas for validating the Form and may result in rejecting the respective Form and/or incorrect data.</t>
  </si>
  <si>
    <t xml:space="preserve">8) Before submission, it must be ensured that the Summary Result in the tab "Validation Tests" indicates 'Validated'    . </t>
  </si>
  <si>
    <r>
      <t xml:space="preserve">11) Reference Date: </t>
    </r>
    <r>
      <rPr>
        <sz val="12"/>
        <color rgb="FF000000"/>
        <rFont val="Calibri"/>
        <family val="2"/>
        <charset val="161"/>
        <scheme val="minor"/>
      </rPr>
      <t xml:space="preserve">The reference date in </t>
    </r>
    <r>
      <rPr>
        <b/>
        <sz val="12"/>
        <color rgb="FF000000"/>
        <rFont val="Calibri"/>
        <family val="2"/>
        <charset val="161"/>
        <scheme val="minor"/>
      </rPr>
      <t xml:space="preserve">Section A, Cell E14 </t>
    </r>
    <r>
      <rPr>
        <sz val="12"/>
        <color rgb="FF000000"/>
        <rFont val="Calibri"/>
        <family val="2"/>
        <charset val="161"/>
        <scheme val="minor"/>
      </rPr>
      <t xml:space="preserve">is the date as at the end of the reporting period. </t>
    </r>
  </si>
  <si>
    <t>Submission Date</t>
  </si>
  <si>
    <t>5.1.1</t>
  </si>
  <si>
    <t>5.1.2</t>
  </si>
  <si>
    <t>5.1.3</t>
  </si>
  <si>
    <t>5.1.4</t>
  </si>
  <si>
    <t>5.1.5</t>
  </si>
  <si>
    <t>5.1.6</t>
  </si>
  <si>
    <t>5.2.1</t>
  </si>
  <si>
    <t>5.2.2</t>
  </si>
  <si>
    <t>5.3.3</t>
  </si>
  <si>
    <t>5.2.3</t>
  </si>
  <si>
    <t>5.2.4</t>
  </si>
  <si>
    <t>5.2.5</t>
  </si>
  <si>
    <t>5.2.6</t>
  </si>
  <si>
    <t>5.3.1</t>
  </si>
  <si>
    <t>5.3.2</t>
  </si>
  <si>
    <t>5.3.4</t>
  </si>
  <si>
    <t>5.3.5</t>
  </si>
  <si>
    <t>5.3.6</t>
  </si>
  <si>
    <t>5.4.1</t>
  </si>
  <si>
    <t>5.4.2</t>
  </si>
  <si>
    <t>5.4.3</t>
  </si>
  <si>
    <t>5.4.4</t>
  </si>
  <si>
    <t>5.4.5</t>
  </si>
  <si>
    <t>5.4.6</t>
  </si>
  <si>
    <t>5.5.1</t>
  </si>
  <si>
    <t>5.5.2</t>
  </si>
  <si>
    <t>5.5.3</t>
  </si>
  <si>
    <t>5.5.4</t>
  </si>
  <si>
    <t>5.5.5</t>
  </si>
  <si>
    <t>5.5.6</t>
  </si>
  <si>
    <t>5.6.1</t>
  </si>
  <si>
    <t>5.6.2</t>
  </si>
  <si>
    <t>5.6.3</t>
  </si>
  <si>
    <t>5.6.4</t>
  </si>
  <si>
    <t>5.6.5</t>
  </si>
  <si>
    <t>5.6.6</t>
  </si>
  <si>
    <t>5.7</t>
  </si>
  <si>
    <t>5.7.1</t>
  </si>
  <si>
    <t>5.7.2</t>
  </si>
  <si>
    <t>5.7.3</t>
  </si>
  <si>
    <t>5.7.4</t>
  </si>
  <si>
    <t>5.7.5</t>
  </si>
  <si>
    <t>5.7.6</t>
  </si>
  <si>
    <t>5.8</t>
  </si>
  <si>
    <t>5.8.1</t>
  </si>
  <si>
    <t>5.8.2</t>
  </si>
  <si>
    <t>5.8.3</t>
  </si>
  <si>
    <t>5.8.4</t>
  </si>
  <si>
    <t>5.8.5</t>
  </si>
  <si>
    <t>5.8.6</t>
  </si>
  <si>
    <t>7.3</t>
  </si>
  <si>
    <t>7.4</t>
  </si>
  <si>
    <t>7.5</t>
  </si>
  <si>
    <t>7.6</t>
  </si>
  <si>
    <t>9.1</t>
  </si>
  <si>
    <t>9.2</t>
  </si>
  <si>
    <t>11.1</t>
  </si>
  <si>
    <t>"SARs" refer to Suspicious Activity Reports to MOKAS.</t>
  </si>
  <si>
    <r>
      <t xml:space="preserve">Country of incorporation </t>
    </r>
    <r>
      <rPr>
        <i/>
        <sz val="12"/>
        <rFont val="Calibri"/>
        <family val="2"/>
        <charset val="161"/>
        <scheme val="minor"/>
      </rPr>
      <t xml:space="preserve">(Applicable only to legal entities)
</t>
    </r>
    <r>
      <rPr>
        <b/>
        <sz val="12"/>
        <color rgb="FF0066CC"/>
        <rFont val="Calibri"/>
        <family val="2"/>
        <charset val="161"/>
        <scheme val="minor"/>
      </rPr>
      <t>(Note 7)</t>
    </r>
  </si>
  <si>
    <r>
      <t xml:space="preserve">Total Inflows of money in Client's Accounts
</t>
    </r>
    <r>
      <rPr>
        <i/>
        <sz val="12"/>
        <color indexed="8"/>
        <rFont val="Calibri"/>
        <family val="2"/>
        <charset val="161"/>
        <scheme val="minor"/>
      </rPr>
      <t>(for the reporting period)</t>
    </r>
  </si>
  <si>
    <r>
      <t xml:space="preserve">Total Outflows of money from Client's Accounts
</t>
    </r>
    <r>
      <rPr>
        <i/>
        <sz val="12"/>
        <color indexed="8"/>
        <rFont val="Calibri"/>
        <family val="2"/>
        <charset val="161"/>
        <scheme val="minor"/>
      </rPr>
      <t>(for the reporting period)</t>
    </r>
  </si>
  <si>
    <r>
      <t xml:space="preserve">Country of residence of BO(s) 
</t>
    </r>
    <r>
      <rPr>
        <i/>
        <sz val="12"/>
        <color indexed="8"/>
        <rFont val="Calibri"/>
        <family val="2"/>
        <charset val="161"/>
        <scheme val="minor"/>
      </rPr>
      <t>(Applicable only to legal entities)</t>
    </r>
    <r>
      <rPr>
        <b/>
        <sz val="12"/>
        <color indexed="8"/>
        <rFont val="Calibri"/>
        <family val="2"/>
        <charset val="161"/>
        <scheme val="minor"/>
      </rPr>
      <t xml:space="preserve">
</t>
    </r>
    <r>
      <rPr>
        <b/>
        <sz val="12"/>
        <color rgb="FF0066CC"/>
        <rFont val="Calibri"/>
        <family val="2"/>
        <charset val="161"/>
        <scheme val="minor"/>
      </rPr>
      <t>(Note 6)</t>
    </r>
  </si>
  <si>
    <t>Average increase/(decrease) in value of 
Clients' Assets over the year</t>
  </si>
  <si>
    <t>Total Value of Clients' Financial Instruments 
as at the reference date</t>
  </si>
  <si>
    <t>Transparency</t>
  </si>
  <si>
    <t>Bearer shares</t>
  </si>
  <si>
    <t>1.1.2</t>
  </si>
  <si>
    <t xml:space="preserve">Nominee shareholders </t>
  </si>
  <si>
    <t>1.1.3</t>
  </si>
  <si>
    <t>Complexity</t>
  </si>
  <si>
    <t>2.4</t>
  </si>
  <si>
    <t>Value and size of transactions</t>
  </si>
  <si>
    <t>Deposits</t>
  </si>
  <si>
    <t>Withdrawals</t>
  </si>
  <si>
    <t xml:space="preserve">1.1 </t>
  </si>
  <si>
    <t xml:space="preserve">1.2 </t>
  </si>
  <si>
    <t xml:space="preserve">1.3 </t>
  </si>
  <si>
    <t xml:space="preserve">2.1 </t>
  </si>
  <si>
    <t xml:space="preserve">2.2 </t>
  </si>
  <si>
    <t xml:space="preserve">2.3 </t>
  </si>
  <si>
    <t>Does the CIF have relationships/collaborations with third parties established in:</t>
  </si>
  <si>
    <t xml:space="preserve">3.1 </t>
  </si>
  <si>
    <t xml:space="preserve">3.2 </t>
  </si>
  <si>
    <t xml:space="preserve">3.3 </t>
  </si>
  <si>
    <t>3.4</t>
  </si>
  <si>
    <r>
      <t xml:space="preserve">Other significant risk </t>
    </r>
    <r>
      <rPr>
        <i/>
        <sz val="12"/>
        <color theme="1"/>
        <rFont val="Calibri"/>
        <family val="2"/>
        <charset val="161"/>
        <scheme val="minor"/>
      </rPr>
      <t>(Please complete)</t>
    </r>
  </si>
  <si>
    <t>Is the CIF a Systematic Internaliser (SI) for any instrument?</t>
  </si>
  <si>
    <t xml:space="preserve">"Distribution Network" refers to the regulated entity's arrangements for making available and distributing its services/products to its clients. The distribution network refers specifically to Introducing Brokers, Business Introducers, Tied Agents and Representative Offices. </t>
  </si>
  <si>
    <t>"Personal Transactions" refer to trades in financial instruments effected by or on behalf of a relevant person, where at least one of the following criteria are met:
- the relevant person is acting outside the scope of the activities he carries out in his professional capacity
- the trade is carried out for the account of any of the following persons:
   &gt; the relevant person
   &gt; any person with whom he has a family relationship, or with whom he has close links
   &gt; a person in respect of whom the relevant person has a direct or indirect material interest in the outcome of the trade, other than obtaining a fee or commission for the execution of the trade</t>
  </si>
  <si>
    <t>"Variable remuneration" includes the part of the salary that is not fixed and it is aligned with an employee's performance.  For example, for an investment manager it could depend on the return of the portfolio it manages. Other examples of variable remuneration are bonuses or one-time compensation.</t>
  </si>
  <si>
    <t>Total number of executing brokers as at the reference date</t>
  </si>
  <si>
    <t>Total number of liquidity providers as at the reference date</t>
  </si>
  <si>
    <t>Reception and Transmission of orders in relation to one or more financial instruments</t>
  </si>
  <si>
    <t>Execution of orders on behalf of clients</t>
  </si>
  <si>
    <t>Dealing on own account</t>
  </si>
  <si>
    <t>Portfolio management</t>
  </si>
  <si>
    <t>Provision of investment advice</t>
  </si>
  <si>
    <t>Underwriting of financial instruments and/or placing of financial instruments on a firm commitment basis</t>
  </si>
  <si>
    <t>Placing of financial instruments without a firm commitment basis</t>
  </si>
  <si>
    <t>Operation of an MTF</t>
  </si>
  <si>
    <t>Operation of an OTF</t>
  </si>
  <si>
    <t>No Investment Advice or Portfolio Management</t>
  </si>
  <si>
    <t>Independent Investment Advice</t>
  </si>
  <si>
    <t>Non-Independent Investment Advice and/or Portfolio Management</t>
  </si>
  <si>
    <t>What kind of Investment Advice is provided by the CIF?</t>
  </si>
  <si>
    <t>Is the CIF a clearing member or provides indirect clearing services?</t>
  </si>
  <si>
    <t>Indirect Clearing</t>
  </si>
  <si>
    <t>Clearing Member</t>
  </si>
  <si>
    <t>Does not trade in instrument subject to clearing</t>
  </si>
  <si>
    <t>1.7</t>
  </si>
  <si>
    <t>10.1</t>
  </si>
  <si>
    <t>10.2</t>
  </si>
  <si>
    <t>Eligible Clients</t>
  </si>
  <si>
    <t>Value of eligible funds as at the reference date</t>
  </si>
  <si>
    <t>%</t>
  </si>
  <si>
    <t>Has CySEC, ESMA or EBA exercised any intervention powers on products distributed/manufactured by the CIF in the current and/or reporting year or intends to do so?</t>
  </si>
  <si>
    <t>"Clients' Assets" refer to the total of clients' money and clients' financial instruments which are held or administered by the entity, as per its authorization, as at the reference date. 
The total of on and off balance sheet items should be reported.
Where "T" refers to the reference date of this report and "T-1" to the previous reference date (refer to Section A). 
"T" &amp; "T-1" are automatically calculated and are the total of the figures provided in points 1.2 and 1.3 below, respectively.</t>
  </si>
  <si>
    <t>-</t>
  </si>
  <si>
    <t>Total value of Clients' Assets used by the CIF for its own account or the account of any other person or client of the CIF, under SFTs and/or TTCA, as at the reference date</t>
  </si>
  <si>
    <t xml:space="preserve">1.8 </t>
  </si>
  <si>
    <t xml:space="preserve">1.8.1 </t>
  </si>
  <si>
    <t>Does the entity have any group liquidity providers established in a third country?</t>
  </si>
  <si>
    <t>"Liquidity providers" includes firms that hold themselves out as being willing to deal on own account, and which provide liquidity as part of their normal business activity, whether or not they have formal agreements in place or commit to providing liquidity on a continuous basis.</t>
  </si>
  <si>
    <t>Is the CIF involved in Algorithmic trading/HFT and/or does it offer DEA?</t>
  </si>
  <si>
    <t>No execution services are provided by the entity</t>
  </si>
  <si>
    <t>Does the CIF offer any of the services of underwritting, market maker, other liquidity provider?</t>
  </si>
  <si>
    <t>If no trading platform is used please insert "N/A".</t>
  </si>
  <si>
    <t>Please insert the number of executing brokers.</t>
  </si>
  <si>
    <t>Please insert the number of liquidity providers with whom the entity has established a direct business relationship.</t>
  </si>
  <si>
    <t>"Intervention powers" as defined in Title VII of MiFIR.</t>
  </si>
  <si>
    <t xml:space="preserve">For the definition of the term ‘group’ refer to Article 2(11) of Directive 2013/34/EU.
</t>
  </si>
  <si>
    <r>
      <t xml:space="preserve">Please complete the required information / data in relation to the Clients' Assets. 
"Clients' Assets" refer to the financial properties (i.e. the funds and the financial instruments) of the clients, that are held or administered by the entity on their behalf. 
All figures should be provided in EUR.             
</t>
    </r>
    <r>
      <rPr>
        <b/>
        <sz val="12"/>
        <color rgb="FFFF0000"/>
        <rFont val="Calibri"/>
        <family val="2"/>
        <charset val="161"/>
        <scheme val="minor"/>
      </rPr>
      <t/>
    </r>
  </si>
  <si>
    <t xml:space="preserve">Deposits during the reporting period                                                                     </t>
  </si>
  <si>
    <t xml:space="preserve">Withdrawals during the reporting period                         </t>
  </si>
  <si>
    <t xml:space="preserve">Volume of Transactions during the reporting period                                           </t>
  </si>
  <si>
    <t xml:space="preserve">Deposits during the reporting period                                                                      </t>
  </si>
  <si>
    <t xml:space="preserve">Withdrawals during the reporting period                                                              </t>
  </si>
  <si>
    <t xml:space="preserve">Volume of Transactions during the reporting period                                              </t>
  </si>
  <si>
    <t xml:space="preserve">Deposits during the reporting period                                                                   </t>
  </si>
  <si>
    <t xml:space="preserve">Withdrawals during the reporting period                                                               </t>
  </si>
  <si>
    <t xml:space="preserve">Withdrawals during the reporting period                                                                  </t>
  </si>
  <si>
    <t xml:space="preserve">Volume of Transactions during the reporting period                                                </t>
  </si>
  <si>
    <t xml:space="preserve">Deposits during the reporting period                                                                    </t>
  </si>
  <si>
    <t>Deposits during the reporting period</t>
  </si>
  <si>
    <t>Withdrawals during the reporting period</t>
  </si>
  <si>
    <t>Volume of Transactions during the reporting period</t>
  </si>
  <si>
    <t xml:space="preserve">Deposits during the reporting period </t>
  </si>
  <si>
    <t>Suspicious Activities during the reporting period</t>
  </si>
  <si>
    <t>Customers</t>
  </si>
  <si>
    <t xml:space="preserve">Customer Risk Categorisation                                                                                      </t>
  </si>
  <si>
    <t>High Risk Customers</t>
  </si>
  <si>
    <t>Please insert the total deposits from customers during the reporting period.
This includes customers' funds that were deposited and were held or administrated by the entity during the reporting period.
The amount should be reported in EUR.</t>
  </si>
  <si>
    <t>Please insert the total withdrawals from customers during the reporting period.
This includes customers' funds that were held or administrated by the entity and were withdrawn during the reporting period.
The amount should be reported in EUR.</t>
  </si>
  <si>
    <t>Normal Risk Customers</t>
  </si>
  <si>
    <t>Low Risk Customers</t>
  </si>
  <si>
    <t>Customers from EEA Countries</t>
  </si>
  <si>
    <t>Customers from Third Countries</t>
  </si>
  <si>
    <t>Types of High Risk Customers</t>
  </si>
  <si>
    <t xml:space="preserve">Number of Customers as at the reference date                                                         </t>
  </si>
  <si>
    <t>Number of Customers as at the reference date</t>
  </si>
  <si>
    <t>PEPs Customers</t>
  </si>
  <si>
    <t>Customers with complex or unusual transactions</t>
  </si>
  <si>
    <t>Other High Risk Customers</t>
  </si>
  <si>
    <t>Other Types of Customers</t>
  </si>
  <si>
    <t>Non face to face Customers</t>
  </si>
  <si>
    <t>Customers whose shares are in a bearer form</t>
  </si>
  <si>
    <t>Trust Customers</t>
  </si>
  <si>
    <t>"Omnibus" refers to "customers accounts" in the name of a third person, as these are defined in D144-2007-08, Fourth Appendix, Point 4.</t>
  </si>
  <si>
    <t>Customers involved in e-gambling / gaming through the internet</t>
  </si>
  <si>
    <t>Nominee Customers</t>
  </si>
  <si>
    <t>Customers considered as High Net Worth Individuals</t>
  </si>
  <si>
    <t>Customers for whom the entity has relied on eligible third parties to perform Due Diligence and KYC procedures</t>
  </si>
  <si>
    <t>Number of customers' accounts closed following an internal suspicion report and/or a request by MOKAS</t>
  </si>
  <si>
    <t>Total volume of Transactions of Customers during the reporting period</t>
  </si>
  <si>
    <t>Customers established in EC High Risk Third Countries</t>
  </si>
  <si>
    <t>Please insert the part of Customers' deposits reported in Cell D19 of Point 1.3 above, related to entity's high risk customers for AML purposes.</t>
  </si>
  <si>
    <t>Please insert the part of Customers' withdrawals reported in Cell D22 of Point 1.4 above, related to entity's high risk customers for AML purposes.</t>
  </si>
  <si>
    <t>Section K - Products, Services and Transactions</t>
  </si>
  <si>
    <t>Section L - Countries and Geographical Areas</t>
  </si>
  <si>
    <t>EEA refers to European Economic Area.</t>
  </si>
  <si>
    <t>Third countries refer to countries outside the EEA.</t>
  </si>
  <si>
    <r>
      <t xml:space="preserve">Please insert the total Clients' Money that the CIF holds, as per its authorisation, as at the reference date. 
The total of on and off balance sheet items should be included.                                                                                                                                                                                                    </t>
    </r>
    <r>
      <rPr>
        <b/>
        <i/>
        <sz val="12"/>
        <rFont val="Calibri"/>
        <family val="2"/>
        <charset val="161"/>
        <scheme val="minor"/>
      </rPr>
      <t xml:space="preserve">  </t>
    </r>
  </si>
  <si>
    <r>
      <t xml:space="preserve">Tax                                                                                                                                                                                                                                                                                                                                                                                                                            </t>
    </r>
    <r>
      <rPr>
        <i/>
        <sz val="12"/>
        <rFont val="Calibri"/>
        <family val="2"/>
        <charset val="161"/>
        <scheme val="minor"/>
      </rPr>
      <t xml:space="preserve">For tax expense insert a positive value and for tax income a negative value. </t>
    </r>
  </si>
  <si>
    <t xml:space="preserve">"Net uncovered position" is the net naked position, i.e. position, either long or short, that is not hedged.  The average of the monthly net uncovered position during the reporting period should be reported. </t>
  </si>
  <si>
    <t xml:space="preserve">"Debt" includes long-term borrowings, interest generating liabilities (e.g. bonds, loans and commercial paper) etc.  
Long-term financial obligations are the obligations that last over 12 months. </t>
  </si>
  <si>
    <t>Number of Authorised services that are outsourced or partially outsourced  (if any)</t>
  </si>
  <si>
    <t>1.6.1</t>
  </si>
  <si>
    <t>1.8</t>
  </si>
  <si>
    <t>1.9</t>
  </si>
  <si>
    <t>Safekeeping and administration of financial instruments for the account of clients,
including custodianship and related services such as cash/collateral management and
excluding maintaining securities accounts at the top tier level (“central maintenance
service”), as referred to in point 2 of Section A of the Annex to Regulation (EU) No
909/2014.</t>
  </si>
  <si>
    <t>Foreign exchange services where these are connected to the provision of investment
services.</t>
  </si>
  <si>
    <t>Provision of advice to undertakings on capital structure, industrial strategy and related
matters and advice and services relating to mergers and the purchase of undertakings.</t>
  </si>
  <si>
    <t>Granting credits or loans to an investor to allow him to carry out a transaction in one or
more financial instruments, where the firm granting the credit or loan is involved in the
transaction.</t>
  </si>
  <si>
    <t>Services related to underwriting.</t>
  </si>
  <si>
    <t>Investment research and financial analysis or other forms of general recommendation
relating to transactions in financial instruments.</t>
  </si>
  <si>
    <r>
      <rPr>
        <i/>
        <sz val="12"/>
        <rFont val="Calibri"/>
        <family val="2"/>
        <charset val="161"/>
        <scheme val="minor"/>
      </rPr>
      <t>The term “subsidiary company” has the meaning ascribed to this term in section 148 of the Companies Law.</t>
    </r>
    <r>
      <rPr>
        <i/>
        <sz val="12"/>
        <color rgb="FFD60093"/>
        <rFont val="Calibri"/>
        <family val="2"/>
        <charset val="161"/>
        <scheme val="minor"/>
      </rPr>
      <t xml:space="preserve">
</t>
    </r>
    <r>
      <rPr>
        <i/>
        <sz val="12"/>
        <rFont val="Calibri"/>
        <family val="2"/>
        <charset val="161"/>
        <scheme val="minor"/>
      </rPr>
      <t>"Regulated subsidiaries" refers to entities regulated by CBC, CySEC or other competent authorities of Member States or other equivalent third countries.</t>
    </r>
  </si>
  <si>
    <t>Number of Affiliates</t>
  </si>
  <si>
    <t>What is the percentage of clients' funds deposited with a credit institution, bank or money market fund as at the reference date?</t>
  </si>
  <si>
    <t>Does the CIF have a BO, a parent or subsidiary company, a branch or representative office in/from:</t>
  </si>
  <si>
    <t>Third countries (countries that are not included in European Economic Area)</t>
  </si>
  <si>
    <t>Investment services and activities as well as ancillary services of the type included under
Part I or II of First Appendix of Law 87(I)/2017  related to the underlying of the derivatives included under points 5), 6), 7) and 10) of Part III of First Appendix of Law 87(I)/2017 where these are connected to the provision of investment or ancillary services.</t>
  </si>
  <si>
    <t xml:space="preserve">"Sales persons" may also refer to Relationship Managers.
Persons employed in the entity's representative offices, responsible for the promotion of its services, should also be taken into account. </t>
  </si>
  <si>
    <r>
      <t>1) Section A:</t>
    </r>
    <r>
      <rPr>
        <sz val="12"/>
        <color rgb="FF000000"/>
        <rFont val="Calibri"/>
        <family val="2"/>
        <charset val="161"/>
        <scheme val="minor"/>
      </rPr>
      <t xml:space="preserve"> General Information</t>
    </r>
  </si>
  <si>
    <r>
      <t xml:space="preserve">2) Section B: </t>
    </r>
    <r>
      <rPr>
        <sz val="12"/>
        <color rgb="FF000000"/>
        <rFont val="Calibri"/>
        <family val="2"/>
        <charset val="161"/>
        <scheme val="minor"/>
      </rPr>
      <t>Clientele</t>
    </r>
  </si>
  <si>
    <r>
      <t>3) Section C:</t>
    </r>
    <r>
      <rPr>
        <sz val="12"/>
        <color rgb="FF000000"/>
        <rFont val="Calibri"/>
        <family val="2"/>
        <charset val="161"/>
        <scheme val="minor"/>
      </rPr>
      <t xml:space="preserve"> Information for top 10 Clients</t>
    </r>
  </si>
  <si>
    <r>
      <t xml:space="preserve">4) Section D: </t>
    </r>
    <r>
      <rPr>
        <sz val="12"/>
        <color rgb="FF000000"/>
        <rFont val="Calibri"/>
        <family val="2"/>
        <charset val="161"/>
        <scheme val="minor"/>
      </rPr>
      <t>Clients' Assets</t>
    </r>
  </si>
  <si>
    <r>
      <t>5) Section E:</t>
    </r>
    <r>
      <rPr>
        <sz val="12"/>
        <color rgb="FF000000"/>
        <rFont val="Calibri"/>
        <family val="2"/>
        <charset val="161"/>
        <scheme val="minor"/>
      </rPr>
      <t xml:space="preserve"> Financial Information</t>
    </r>
  </si>
  <si>
    <r>
      <t xml:space="preserve">6) Section F: </t>
    </r>
    <r>
      <rPr>
        <sz val="12"/>
        <color rgb="FF000000"/>
        <rFont val="Calibri"/>
        <family val="2"/>
        <charset val="161"/>
        <scheme val="minor"/>
      </rPr>
      <t>Governance and Ownership</t>
    </r>
  </si>
  <si>
    <r>
      <t xml:space="preserve">7) Section G: </t>
    </r>
    <r>
      <rPr>
        <sz val="12"/>
        <color rgb="FF000000"/>
        <rFont val="Calibri"/>
        <family val="2"/>
        <charset val="161"/>
        <scheme val="minor"/>
      </rPr>
      <t>Services</t>
    </r>
  </si>
  <si>
    <r>
      <t xml:space="preserve">8) Section H: </t>
    </r>
    <r>
      <rPr>
        <sz val="12"/>
        <color rgb="FF000000"/>
        <rFont val="Calibri"/>
        <family val="2"/>
        <charset val="161"/>
        <scheme val="minor"/>
      </rPr>
      <t>Distribution Network</t>
    </r>
  </si>
  <si>
    <t>This ensures that all control checks in the aforesaid tab indicate  'TRUE'         . Kindly note, that an explanation for each control test is provided.</t>
  </si>
  <si>
    <t>Contact Details</t>
  </si>
  <si>
    <r>
      <t xml:space="preserve">In this section, you are requested to provide information in relation to the entity's Customers such as number of customers, volume of transactions, deposits and withdrawals etc, for each of the sub-categories as outlined below.
</t>
    </r>
    <r>
      <rPr>
        <b/>
        <sz val="12"/>
        <color theme="1"/>
        <rFont val="Calibri"/>
        <family val="2"/>
        <charset val="161"/>
        <scheme val="minor"/>
      </rPr>
      <t xml:space="preserve">For the purposes of this Form the terms "customers" and "clients" are used interchangeably.    
</t>
    </r>
    <r>
      <rPr>
        <b/>
        <i/>
        <sz val="12"/>
        <rFont val="Calibri"/>
        <family val="2"/>
        <charset val="161"/>
        <scheme val="minor"/>
      </rPr>
      <t xml:space="preserve">                                                 </t>
    </r>
    <r>
      <rPr>
        <b/>
        <i/>
        <sz val="12"/>
        <color rgb="FFFF0000"/>
        <rFont val="Calibri"/>
        <family val="2"/>
        <charset val="161"/>
        <scheme val="minor"/>
      </rPr>
      <t xml:space="preserve">                                                                                                                                                                                                                                                                                                                                                                                 </t>
    </r>
    <r>
      <rPr>
        <sz val="12"/>
        <color theme="1"/>
        <rFont val="Calibri"/>
        <family val="2"/>
        <charset val="161"/>
        <scheme val="minor"/>
      </rPr>
      <t xml:space="preserve">
</t>
    </r>
    <r>
      <rPr>
        <b/>
        <i/>
        <sz val="12"/>
        <color theme="1"/>
        <rFont val="Calibri"/>
        <family val="2"/>
        <charset val="161"/>
        <scheme val="minor"/>
      </rPr>
      <t xml:space="preserve">                                                                       </t>
    </r>
    <r>
      <rPr>
        <b/>
        <i/>
        <sz val="12"/>
        <color theme="8" tint="-0.249977111117893"/>
        <rFont val="Calibri"/>
        <family val="2"/>
        <charset val="161"/>
        <scheme val="minor"/>
      </rPr>
      <t xml:space="preserve">
</t>
    </r>
  </si>
  <si>
    <t xml:space="preserve">Number of Customers as at the reference date                                                           </t>
  </si>
  <si>
    <t xml:space="preserve">Number of Customers as at the reference date                                                            </t>
  </si>
  <si>
    <r>
      <t xml:space="preserve">Number of Customers as at the reference date   
</t>
    </r>
    <r>
      <rPr>
        <sz val="12"/>
        <rFont val="Calibri"/>
        <family val="2"/>
        <charset val="161"/>
        <scheme val="minor"/>
      </rPr>
      <t xml:space="preserve">Please insert the number of Customers reported in Cell D12 of Point 1.1 above, that were categorized as high risk customers for AML purposes.    </t>
    </r>
    <r>
      <rPr>
        <b/>
        <sz val="12"/>
        <rFont val="Calibri"/>
        <family val="2"/>
        <charset val="161"/>
        <scheme val="minor"/>
      </rPr>
      <t xml:space="preserve">                                                                    </t>
    </r>
  </si>
  <si>
    <r>
      <t xml:space="preserve">Volume of Transactions during the reporting period       
</t>
    </r>
    <r>
      <rPr>
        <sz val="12"/>
        <rFont val="Calibri"/>
        <family val="2"/>
        <charset val="161"/>
        <scheme val="minor"/>
      </rPr>
      <t xml:space="preserve">Please insert the part of customers' volume of transactions reported in Cell D15 of Point 1.2 above, related to entity's high risk customers for AML purposes.  </t>
    </r>
    <r>
      <rPr>
        <b/>
        <sz val="12"/>
        <rFont val="Calibri"/>
        <family val="2"/>
        <charset val="161"/>
        <scheme val="minor"/>
      </rPr>
      <t xml:space="preserve">                                                          </t>
    </r>
  </si>
  <si>
    <t xml:space="preserve">"Normal risk customers" are all the Customers that are not categorised as high or low risk customers.                                                                                              </t>
  </si>
  <si>
    <r>
      <t>Section C</t>
    </r>
    <r>
      <rPr>
        <sz val="12"/>
        <color theme="0"/>
        <rFont val="Calibri"/>
        <family val="2"/>
        <charset val="161"/>
        <scheme val="minor"/>
      </rPr>
      <t xml:space="preserve"> </t>
    </r>
    <r>
      <rPr>
        <b/>
        <sz val="12"/>
        <color theme="0"/>
        <rFont val="Calibri"/>
        <family val="2"/>
        <charset val="161"/>
        <scheme val="minor"/>
      </rPr>
      <t>- Information for top 10 Clients</t>
    </r>
  </si>
  <si>
    <r>
      <t xml:space="preserve">Please complete the required information / data for the entity's top ten clients.
</t>
    </r>
    <r>
      <rPr>
        <b/>
        <sz val="12"/>
        <color theme="1"/>
        <rFont val="Calibri"/>
        <family val="2"/>
        <charset val="161"/>
        <scheme val="minor"/>
      </rPr>
      <t>"Top 10 clients"</t>
    </r>
    <r>
      <rPr>
        <sz val="12"/>
        <color theme="1"/>
        <rFont val="Calibri"/>
        <family val="2"/>
        <charset val="161"/>
        <scheme val="minor"/>
      </rPr>
      <t xml:space="preserve"> refer to the 10 biggest clients of the regulated entity in terms of the sum of total inflows and ouflows of money in/from each client's account.
All figures should be provided in EUR.</t>
    </r>
  </si>
  <si>
    <r>
      <t xml:space="preserve">Top ten (10) clients
</t>
    </r>
    <r>
      <rPr>
        <b/>
        <sz val="12"/>
        <color rgb="FF0066CC"/>
        <rFont val="Calibri"/>
        <family val="2"/>
        <charset val="161"/>
        <scheme val="minor"/>
      </rPr>
      <t>(Note 1)</t>
    </r>
  </si>
  <si>
    <r>
      <t>Section D</t>
    </r>
    <r>
      <rPr>
        <sz val="12"/>
        <color theme="0"/>
        <rFont val="Calibri"/>
        <family val="2"/>
        <charset val="161"/>
        <scheme val="minor"/>
      </rPr>
      <t xml:space="preserve"> </t>
    </r>
    <r>
      <rPr>
        <b/>
        <sz val="12"/>
        <color theme="0"/>
        <rFont val="Calibri"/>
        <family val="2"/>
        <charset val="161"/>
        <scheme val="minor"/>
      </rPr>
      <t>- Clients' Assets</t>
    </r>
  </si>
  <si>
    <r>
      <t xml:space="preserve">Clients' Money as at the reference date   
</t>
    </r>
    <r>
      <rPr>
        <sz val="12"/>
        <rFont val="Calibri"/>
        <family val="2"/>
        <charset val="161"/>
        <scheme val="minor"/>
      </rPr>
      <t xml:space="preserve">Please insert the part of clients' money reported in Cell D15 of Point 1.2, Section D of the Current Form, related to entity's high risk customers for AML purposes. </t>
    </r>
    <r>
      <rPr>
        <b/>
        <sz val="12"/>
        <rFont val="Calibri"/>
        <family val="2"/>
        <charset val="161"/>
        <scheme val="minor"/>
      </rPr>
      <t xml:space="preserve">                                                            </t>
    </r>
  </si>
  <si>
    <t>Reserves should include any other type of reserves the entity created 
(e.g. Revaluation Reserve, Available-for-Sale Reserve etc.).</t>
  </si>
  <si>
    <r>
      <t xml:space="preserve">Please report the total volume of transactions (in EUR) that were performed by the entity, </t>
    </r>
    <r>
      <rPr>
        <b/>
        <i/>
        <u/>
        <sz val="12"/>
        <color theme="1"/>
        <rFont val="Calibri"/>
        <family val="2"/>
        <charset val="161"/>
        <scheme val="minor"/>
      </rPr>
      <t xml:space="preserve">either on own account and/or on behalf of clients </t>
    </r>
    <r>
      <rPr>
        <b/>
        <i/>
        <sz val="12"/>
        <color theme="1"/>
        <rFont val="Calibri"/>
        <family val="2"/>
        <charset val="161"/>
        <scheme val="minor"/>
      </rPr>
      <t xml:space="preserve">during the reporting period.   </t>
    </r>
    <r>
      <rPr>
        <i/>
        <sz val="12"/>
        <color theme="1"/>
        <rFont val="Calibri"/>
        <family val="2"/>
        <charset val="161"/>
        <scheme val="minor"/>
      </rPr>
      <t xml:space="preserve">                                                                                                                                                                                                           
In case the entity acts as a Market Maker, please make sure that volume of transactions is not duplicated (i.e. not counted twice as own account and under brokerage).
In case transactions involve funds provided by the regulated entity to its clients as bonuses, this should be calculated in the reported volume.
Where transactions are performed with leverage, this should be included in the reported value.
Any forex transactions that for rollover purposes are closed and re-opened the next day should not be included in the reported volume of transactions.                                             </t>
    </r>
  </si>
  <si>
    <r>
      <t>Section G</t>
    </r>
    <r>
      <rPr>
        <sz val="12"/>
        <color theme="0"/>
        <rFont val="Calibri"/>
        <family val="2"/>
        <charset val="161"/>
        <scheme val="minor"/>
      </rPr>
      <t xml:space="preserve"> </t>
    </r>
    <r>
      <rPr>
        <b/>
        <sz val="12"/>
        <color theme="0"/>
        <rFont val="Calibri"/>
        <family val="2"/>
        <charset val="161"/>
        <scheme val="minor"/>
      </rPr>
      <t>- Services</t>
    </r>
  </si>
  <si>
    <t>The information to be provided below relate to the regulated entity's authorised services and means of providing such services.</t>
  </si>
  <si>
    <t xml:space="preserve">Number of Sales Persons </t>
  </si>
  <si>
    <t>Please complete the required information / data in relation to the Distribution Network of the entity.
"Distribution Network" refers to the regulated entity's arrangements for making available and distributing its services/products to its clients.                                                                                                                                     
All data in this section must be completed as at the reference date.</t>
  </si>
  <si>
    <r>
      <t>Section H</t>
    </r>
    <r>
      <rPr>
        <sz val="12"/>
        <color theme="0"/>
        <rFont val="Calibri"/>
        <family val="2"/>
        <charset val="161"/>
        <scheme val="minor"/>
      </rPr>
      <t xml:space="preserve"> </t>
    </r>
    <r>
      <rPr>
        <b/>
        <sz val="12"/>
        <color theme="0"/>
        <rFont val="Calibri"/>
        <family val="2"/>
        <charset val="161"/>
        <scheme val="minor"/>
      </rPr>
      <t>- Distribution Network</t>
    </r>
  </si>
  <si>
    <r>
      <t>Section D</t>
    </r>
    <r>
      <rPr>
        <sz val="12"/>
        <color indexed="8"/>
        <rFont val="Calibri"/>
        <family val="2"/>
        <charset val="161"/>
        <scheme val="minor"/>
      </rPr>
      <t xml:space="preserve"> </t>
    </r>
    <r>
      <rPr>
        <b/>
        <sz val="12"/>
        <color indexed="8"/>
        <rFont val="Calibri"/>
        <family val="2"/>
        <charset val="161"/>
        <scheme val="minor"/>
      </rPr>
      <t>- Clients' Assets</t>
    </r>
  </si>
  <si>
    <r>
      <t xml:space="preserve">Section E </t>
    </r>
    <r>
      <rPr>
        <b/>
        <sz val="12"/>
        <color indexed="8"/>
        <rFont val="Calibri"/>
        <family val="2"/>
        <charset val="161"/>
        <scheme val="minor"/>
      </rPr>
      <t>- Financial Information</t>
    </r>
  </si>
  <si>
    <r>
      <t>Section F</t>
    </r>
    <r>
      <rPr>
        <sz val="12"/>
        <color indexed="8"/>
        <rFont val="Calibri"/>
        <family val="2"/>
        <charset val="161"/>
        <scheme val="minor"/>
      </rPr>
      <t xml:space="preserve"> </t>
    </r>
    <r>
      <rPr>
        <b/>
        <sz val="12"/>
        <color indexed="8"/>
        <rFont val="Calibri"/>
        <family val="2"/>
        <charset val="161"/>
        <scheme val="minor"/>
      </rPr>
      <t>- Governance &amp; Ownership</t>
    </r>
  </si>
  <si>
    <r>
      <t>Section G</t>
    </r>
    <r>
      <rPr>
        <sz val="12"/>
        <color indexed="8"/>
        <rFont val="Calibri"/>
        <family val="2"/>
        <charset val="161"/>
        <scheme val="minor"/>
      </rPr>
      <t xml:space="preserve"> </t>
    </r>
    <r>
      <rPr>
        <b/>
        <sz val="12"/>
        <color indexed="8"/>
        <rFont val="Calibri"/>
        <family val="2"/>
        <charset val="161"/>
        <scheme val="minor"/>
      </rPr>
      <t>- Services</t>
    </r>
  </si>
  <si>
    <r>
      <t>Section H</t>
    </r>
    <r>
      <rPr>
        <sz val="12"/>
        <color indexed="8"/>
        <rFont val="Calibri"/>
        <family val="2"/>
        <charset val="161"/>
        <scheme val="minor"/>
      </rPr>
      <t xml:space="preserve"> </t>
    </r>
    <r>
      <rPr>
        <b/>
        <sz val="12"/>
        <color indexed="8"/>
        <rFont val="Calibri"/>
        <family val="2"/>
        <charset val="161"/>
        <scheme val="minor"/>
      </rPr>
      <t>- Distribution Network</t>
    </r>
  </si>
  <si>
    <r>
      <t xml:space="preserve">Please enter the </t>
    </r>
    <r>
      <rPr>
        <b/>
        <u/>
        <sz val="12"/>
        <color rgb="FF000000"/>
        <rFont val="Calibri"/>
        <family val="2"/>
        <charset val="161"/>
        <scheme val="minor"/>
      </rPr>
      <t>total value</t>
    </r>
    <r>
      <rPr>
        <sz val="12"/>
        <color rgb="FF000000"/>
        <rFont val="Calibri"/>
        <family val="2"/>
        <charset val="161"/>
        <scheme val="minor"/>
      </rPr>
      <t xml:space="preserve"> of </t>
    </r>
    <r>
      <rPr>
        <b/>
        <sz val="12"/>
        <color rgb="FF000000"/>
        <rFont val="Calibri"/>
        <family val="2"/>
        <charset val="161"/>
        <scheme val="minor"/>
      </rPr>
      <t>cash deposits exceeding EUR10.000</t>
    </r>
    <r>
      <rPr>
        <sz val="12"/>
        <color rgb="FF000000"/>
        <rFont val="Calibri"/>
        <family val="2"/>
        <charset val="161"/>
        <scheme val="minor"/>
      </rPr>
      <t xml:space="preserve"> for the reporting period, as reported in Form 144-08-11 (per month).  
Please enter the value in EUR.</t>
    </r>
  </si>
  <si>
    <r>
      <t xml:space="preserve">Please enter the </t>
    </r>
    <r>
      <rPr>
        <b/>
        <u/>
        <sz val="12"/>
        <color rgb="FF000000"/>
        <rFont val="Calibri"/>
        <family val="2"/>
        <charset val="161"/>
        <scheme val="minor"/>
      </rPr>
      <t>total value</t>
    </r>
    <r>
      <rPr>
        <sz val="12"/>
        <color rgb="FF000000"/>
        <rFont val="Calibri"/>
        <family val="2"/>
        <charset val="161"/>
        <scheme val="minor"/>
      </rPr>
      <t xml:space="preserve"> of </t>
    </r>
    <r>
      <rPr>
        <b/>
        <sz val="12"/>
        <color rgb="FF000000"/>
        <rFont val="Calibri"/>
        <family val="2"/>
        <charset val="161"/>
        <scheme val="minor"/>
      </rPr>
      <t>cash withdrawals exceeding EUR10.000</t>
    </r>
    <r>
      <rPr>
        <sz val="12"/>
        <color rgb="FF000000"/>
        <rFont val="Calibri"/>
        <family val="2"/>
        <charset val="161"/>
        <scheme val="minor"/>
      </rPr>
      <t xml:space="preserve"> for the reporting period (total for each month).
The amount should be reported in absolute number.
Please enter the value in EUR.</t>
    </r>
  </si>
  <si>
    <t>Customer Risk Categorisation</t>
  </si>
  <si>
    <t>The total number of high risk, normal risk and low risk customers equals the total number of customers</t>
  </si>
  <si>
    <t>The total volume of transactions of high risk, normal risk and low risk customers equals the total volume of transactions of customers</t>
  </si>
  <si>
    <t>Total high risk, normal risk and low risk clients' money equal the total clients' money</t>
  </si>
  <si>
    <t>The total number of high risk customers does not exceed the total number of customers</t>
  </si>
  <si>
    <t>The total volume of transactions of high risk customers does not exceed the total volume of transactions of customers</t>
  </si>
  <si>
    <t>Total deposits of high risk customers do not exceed the total deposits of customers</t>
  </si>
  <si>
    <t>Total deposits of high risk, normal risk and low risk customers equal the total deposits of customers</t>
  </si>
  <si>
    <t>Total withdrawals of high risk, normal risk and low risk customers equal the total withdrawals of customers</t>
  </si>
  <si>
    <t>Total withdrawals of high risk customers do not exceed the total withdrawals of customers</t>
  </si>
  <si>
    <t>The total number of normal risk customers does not exceed the total number of customers</t>
  </si>
  <si>
    <t>The total volume of transactions of normal risk customers does not exceed the total volume of transactions of customers</t>
  </si>
  <si>
    <t>Total deposits of normal risk customers do not exceed the total deposits of customers</t>
  </si>
  <si>
    <t>Total withdrawals of normal risk customers do not exceed the total withdrawals of customers</t>
  </si>
  <si>
    <t>The total number of low risk customers does not exceed the total number of customers</t>
  </si>
  <si>
    <t>The total volume of transactions of low risk customers does not exceed the total volume of transactions of customers</t>
  </si>
  <si>
    <t>Total deposits of low risk customers do not exceed the total deposits of customers</t>
  </si>
  <si>
    <t>Total withdrawals of low risk customers do not exceed the total withdrawals of customers</t>
  </si>
  <si>
    <t>The total number of customers from EEA and third countries equals the total number of customers</t>
  </si>
  <si>
    <t>The total volume of transactions of customers from EEA and third countries equals the total volume of transactions of customers</t>
  </si>
  <si>
    <t>Total deposits of customers from EEA and third countries equal the total deposits of customers</t>
  </si>
  <si>
    <t>Total withdrawals of customers from EEA and third countries equal the total withdrawals of customers</t>
  </si>
  <si>
    <t xml:space="preserve">    General High Risk Customers Validations</t>
  </si>
  <si>
    <t>The total number of customers established in EC High Risk Third Countries does not exceed the total number of high risk customers</t>
  </si>
  <si>
    <t>The total number of customers from third countries does not exceed the total number of customers</t>
  </si>
  <si>
    <t>The total volume of transactions of customers from third countries does not exceed the total volume of transactions of customers</t>
  </si>
  <si>
    <t>Total deposits of customers from third countries do not exceed the total deposits of customers</t>
  </si>
  <si>
    <t>Total withdrawals of customers from third countries do not exceed the total withdrawals of customers</t>
  </si>
  <si>
    <t>The total number of customers from EEA countries does not exceed the total number of customers</t>
  </si>
  <si>
    <t>The total volume of transactions of customers from EEA countries does not exceed the total volume of transactions of customers</t>
  </si>
  <si>
    <t>Total money of clients from EEA countries do not exceed the total clients' money</t>
  </si>
  <si>
    <t>Total deposits of customers from EEA countries do not exceed the total deposits of customers</t>
  </si>
  <si>
    <t>Total withdrawals of customers from EEA countries do not exceed the total withdrawals of customers</t>
  </si>
  <si>
    <t>Total money of customers established in EC High Risk Third Countries do not exceed the total high risk clients' money</t>
  </si>
  <si>
    <t>The total volume of transactions of customers established in EC High Risk Third Countries does not exceed the total volume of transactions of high risk customers</t>
  </si>
  <si>
    <t>Total deposits of customers established in EC High Risk Third Countries do not exceed the total deposits of high risk customers</t>
  </si>
  <si>
    <t>Total withdrawals of customers established in EC High Risk Third Countries do not exceed the total withdrawals of high risk customers</t>
  </si>
  <si>
    <t>The total number of PEPs customers does not exceed the total number of high risk customers</t>
  </si>
  <si>
    <t>The total volume of transactions of PEPs customers does not exceed the total volume of transactions of high risk customers</t>
  </si>
  <si>
    <t>Total deposits of PEPs customers do not exceed the total deposits of high risk customers</t>
  </si>
  <si>
    <t>Total withdrawals of PEPs customers do not exceed the total withdrawals of high risk customers</t>
  </si>
  <si>
    <t>Total money of PEPs customers do not exceed the total high risk clients' money</t>
  </si>
  <si>
    <t>The total number of customers with complex or unusual transactions does not exceed the total number of high risk customers</t>
  </si>
  <si>
    <t>The total volume of transactions of customers with complex or unusual transactions does not exceed the total volume of transactions of high risk customers</t>
  </si>
  <si>
    <t>Total money of customers with complex or unusual transactions do not exceed the total high risk clients' money</t>
  </si>
  <si>
    <t>Total deposits of customers with complex or unusual transactions do not exceed the total deposits of high risk customers</t>
  </si>
  <si>
    <t>Total withdrawals of customers with complex or unusual transactions do not exceed the total withdrawals of high risk customers</t>
  </si>
  <si>
    <t xml:space="preserve">The total number of other high risk customers does not exceed the total number of high risk customers </t>
  </si>
  <si>
    <t xml:space="preserve">The total volume of transactions of other high risk customers does not exceed the total volume of transactions of high risk customers </t>
  </si>
  <si>
    <t>Total money of other high risk customers do not exceed the total high risk clients' money</t>
  </si>
  <si>
    <t xml:space="preserve">Total deposits of other high risk customers do not exceed the total deposits of high risk customers </t>
  </si>
  <si>
    <t xml:space="preserve">Total withdrawals of other high risk customers do not exceed the total withdrawals of high risk customers </t>
  </si>
  <si>
    <t xml:space="preserve">The total breakdown of high risk customers is equal to or higher than the total number of high risk customers </t>
  </si>
  <si>
    <t xml:space="preserve">The total breakdown of clients' money of high risk customers is equal to or higher than the total clients' money of high risk customers </t>
  </si>
  <si>
    <t>If the total number of high risk customers is equal to zero, then the total number of each type of high risk customers should be equal to zero</t>
  </si>
  <si>
    <t xml:space="preserve">The total breakdown of volume of transactions of high risk customers is equal to or higher than the total volume of transactions of high risk customers </t>
  </si>
  <si>
    <t xml:space="preserve">The total breakdown of deposits of high risk customers is equal to or higher than total deposits of high risk customers </t>
  </si>
  <si>
    <t xml:space="preserve">The total breakdown of withdrawals of high risk customers is equal to or higher than total withdrawals of high risk customers </t>
  </si>
  <si>
    <t>Non face to face customers</t>
  </si>
  <si>
    <t>The total number of non face to face customers does not exceed the total number of customers</t>
  </si>
  <si>
    <t>The total volume of transactions of non face to face customers does not exceed the total volume of transactions of customers</t>
  </si>
  <si>
    <t>Total money of non face to face customers do not exceed the total clients' money</t>
  </si>
  <si>
    <t>Total deposits of non face to face customers do not exceed the total deposits of customers</t>
  </si>
  <si>
    <t>Total withdrawals of non face to face customers do not exceed the total withdrawals of customers</t>
  </si>
  <si>
    <t>The total number of customers whose shares are in a bearer form does not exceed the total number of customers</t>
  </si>
  <si>
    <t>The total volume of transactions of customers whose shares are in a bearer form does not exceed the total volume of transactions of customers</t>
  </si>
  <si>
    <t>Total money of customers whose shares are in a bearer form do not exceed the total clients' money</t>
  </si>
  <si>
    <t>Total deposits of customers whose shares are in a bearer form do not exceed the total deposits of customers</t>
  </si>
  <si>
    <t>Total withdrawals of customers whose shares are in a bearer form do not exceed the total withdrawals of customers</t>
  </si>
  <si>
    <t>The total number of trust customers does not exceed the total number of customers</t>
  </si>
  <si>
    <t>The total volume of transactions of trust customers does not exceed the total volume of transactions of customers</t>
  </si>
  <si>
    <t>Total money of trust customers do not exceed the total clients' money</t>
  </si>
  <si>
    <t>Total deposits of trust customers do not exceed the total deposits of customers</t>
  </si>
  <si>
    <t>Total withdrawals of trust customers do not exceed the total withdrawals of customers</t>
  </si>
  <si>
    <t>The total number of customers with omnibus accounts does not exceed the total number of customers</t>
  </si>
  <si>
    <t>The total volume of transactions of customers with omnibus accounts does not exceed the total volume of transactions of customers</t>
  </si>
  <si>
    <t>Total money of customers with omnibus accounts do not exceed the total clients' money</t>
  </si>
  <si>
    <t>Total deposits of customers with omnibus accounts do not exceed the total deposits of customers</t>
  </si>
  <si>
    <t>Total withdrawals of customers with omnibus accounts do not exceed the total withdrawals of customers</t>
  </si>
  <si>
    <t>The total number of customers involved in e-gambling / gaming through the internet does not exceed the total number of customers</t>
  </si>
  <si>
    <t>The total volume of transactions of customers involved in e-gambling / gaming through the internet does not exceed the total volume of transactions of customers</t>
  </si>
  <si>
    <t>Total money of customers involved in e-gambling / gaming through the internet do not exceed the total clients' money</t>
  </si>
  <si>
    <t>Total deposits of customers involved in e-gambling / gaming through the internet do not exceed the total deposits of customers</t>
  </si>
  <si>
    <t>Total withdrawals of customers involved in e-gambling / gaming through the internet do not exceed the total withdrawals of customers</t>
  </si>
  <si>
    <t>The total number of nominee customers does not exceed the total number of customers</t>
  </si>
  <si>
    <t>The total volume of transactions of nominee customers does not exceed the total volume of transactions of customers</t>
  </si>
  <si>
    <t>Total money of nominee customers do not exceed the total clients' money</t>
  </si>
  <si>
    <t>Total deposits of nominee customers do not exceed the total deposits of customers</t>
  </si>
  <si>
    <t>Total withdrawals of nominee customers do not exceed the total withdrawals of customers</t>
  </si>
  <si>
    <t>The total number of customers considered as HNWI does not exceed the total number of customers</t>
  </si>
  <si>
    <t>The total volume of transactions of customers considered as HNWI does not exceed the total volume of transactions of customers</t>
  </si>
  <si>
    <t>Total money of customers considered as HNWI do not exceed the total clients' money</t>
  </si>
  <si>
    <t>Total deposits of customers considered as HNWI do not exceed the total deposits of customers</t>
  </si>
  <si>
    <t>Total withdrawals of customers considered as HNWI do not exceed the total withdrawals of customers</t>
  </si>
  <si>
    <t>Convicted customers / Customers with charges or investigation procedures against them for any financial crime and/or predicate offence</t>
  </si>
  <si>
    <t>The total number of convicted customers /customers with charges or investigation procedures against them for any financial crime and/or predicate offence does not exceed the total number of customers</t>
  </si>
  <si>
    <t>The total volume of transactions of convicted customers /customers with charges or investigation procedures against them for any financial crime and/or predicate offence does not exceed the total volume of transactions of customers</t>
  </si>
  <si>
    <t>Total money of convicted customers /customers with charges or investigation procedures against them for any financial crime and/or predicate offence do not exceed the total clients' money</t>
  </si>
  <si>
    <t>Total deposits of convicted customers /customers with charges or investigation procedures against them for any financial crime and/or predicate offence do not exceed the total deposits of customers</t>
  </si>
  <si>
    <t>Total withdrawals of convicted customers /customers with charges or investigation procedures against them for any financial crime and/or predicate offence do not exceed the total withdrawals of customers</t>
  </si>
  <si>
    <t>The total number of customers for whom the entity has relied on eligible third parties to perform Due Diligence and KYC procedures does not exceed the total number of customers</t>
  </si>
  <si>
    <t>The total volume of transactions of customers for whom the entity has relied on eligible third parties to perform Due Diligence and KYC procedures does not exceed the total volume of transactions of customers</t>
  </si>
  <si>
    <t>Total money of customers for whom the entity has relied on eligible third parties to perform Due Diligence and KYC procedures do not exceed the total clients' money</t>
  </si>
  <si>
    <t>Total deposits of customers for whom the entity has relied on eligible third parties to perform Due Diligence and KYC procedures do not exceed the total deposits of customers</t>
  </si>
  <si>
    <t>Total withdrawals of customers for whom the entity has relied on eligible third parties to perform Due Diligence and KYC procedures do not exceed the total withdrawals of customers</t>
  </si>
  <si>
    <t>Eligible clients</t>
  </si>
  <si>
    <t>The total number of retail clients does not exceed the total number of customers</t>
  </si>
  <si>
    <t>The total volume of transactions of retail clients does not exceed the total volume of transactions of customers</t>
  </si>
  <si>
    <t>Total deposits of retail clients do not exceed the total deposits of customers</t>
  </si>
  <si>
    <t>Total withdrawals of retail clients do not exceed the total withdrawals of customers</t>
  </si>
  <si>
    <t>The total number of eligible clients does not exceed the total number of customers</t>
  </si>
  <si>
    <t>Off Balance Sheet Clients' Money do no exceed the total Clients' Money</t>
  </si>
  <si>
    <t>Clients' Assets used by the CIF for its own account or the account of any other person or client of the CIF, under SFTs and/or TTCA do not exceed the total Clients' Assets</t>
  </si>
  <si>
    <t>Clients' Money deposited in third countries do not exceed the total Clients' Money</t>
  </si>
  <si>
    <t>Volume of Transactions under DOA (excluding Market Making) with other CIFs does not exceed the Total Volume of Transactions under DOA (excluding Market Making)</t>
  </si>
  <si>
    <t>Volume of Transactions under DOA (excluding Market Making) does not exceed the Total Volume of Transactions</t>
  </si>
  <si>
    <t>Total Volume of Transactions of clients does not exceed the Total Volume of Transactions, during the reporting period</t>
  </si>
  <si>
    <t>Total Volume of Transactions of clients does not exceed the Total Volume of Transactions, during the previous reporting period</t>
  </si>
  <si>
    <t>The sum of the VOT of clients in CFDs related to currencies (forex) and the VOT of clients in CFDs, excluding those related to currencies (forex), equals to the total VOT of clients in CFDs</t>
  </si>
  <si>
    <t>Total volume of transactions of clients in Contracts for Difference (CFDs) does not exceed the total volume of transactions of clients</t>
  </si>
  <si>
    <t>Number of clients to whom Portfolio Management and/or Investment Advice services were provided does not exceed the total number of clients</t>
  </si>
  <si>
    <t>Total Assets excluding clients' assets do not exceed the Total Assets</t>
  </si>
  <si>
    <t>The number of non EEA regulated subsidiaries does not exceed the total number of regulated subsidiaries</t>
  </si>
  <si>
    <r>
      <t>TRS Identification Code of Entity</t>
    </r>
    <r>
      <rPr>
        <i/>
        <sz val="12"/>
        <color indexed="8"/>
        <rFont val="Calibri"/>
        <family val="2"/>
        <charset val="161"/>
        <scheme val="minor"/>
      </rPr>
      <t xml:space="preserve"> (as provided by CySEC)</t>
    </r>
  </si>
  <si>
    <t>CIF's Telephone Number</t>
  </si>
  <si>
    <t>Total Deposits of Customers during the reporting period</t>
  </si>
  <si>
    <t>Total Withdrawals of Customers during the reporting period</t>
  </si>
  <si>
    <t>"Clients' financial instruments" refer to instruments held or administered by the regulated entity on behalf of the clients.
On and off balance sheet clients' financial instruments should be reported.</t>
  </si>
  <si>
    <t>Please select from dropdown list.
Please refer to tab "Allowed Values" to map the relevant country to the corresponding ISO code.</t>
  </si>
  <si>
    <t>Please select from dropdown list.
Please refer to tab "Allowed Values" to map the relevant country to the corresponding ISO code.
Include the details of the 3 BOs with the largest shareholding. If the BOs are less than 3, the relevant cells should be indicated as N/A.  
In cases of shareholders with equal holding, please provide the details of those who are considered of highest AML risk as per the Company's policy.</t>
  </si>
  <si>
    <t>Deposits include clients' funds that were deposited in third countries and are held or administrated by the entity, as per its authorization.
On and off balance clients' money should be reported. 
"Third Countries" refer to countries outside the EEA.</t>
  </si>
  <si>
    <t>Does the CIF have Customers or Customers' BOs (for legal entities) whose residence is from:</t>
  </si>
  <si>
    <t xml:space="preserve">Please enter the % of the Inflows and Outflows (in Customer's Bank Accounts) of such Customers, over the total Inflows and Outflows of all Customers. </t>
  </si>
  <si>
    <t>Please enter the number of Customers that have cash intensive business.</t>
  </si>
  <si>
    <r>
      <t xml:space="preserve">A </t>
    </r>
    <r>
      <rPr>
        <b/>
        <i/>
        <sz val="11"/>
        <color rgb="FF000000"/>
        <rFont val="Calibri"/>
        <family val="2"/>
        <charset val="161"/>
      </rPr>
      <t>cash intensive business</t>
    </r>
    <r>
      <rPr>
        <i/>
        <sz val="11"/>
        <color rgb="FF000000"/>
        <rFont val="Calibri"/>
        <family val="2"/>
        <charset val="161"/>
      </rPr>
      <t xml:space="preserve"> is one that receives a significant amount of receipts in cash or an industry that practices cash payments for services. 
</t>
    </r>
    <r>
      <rPr>
        <b/>
        <i/>
        <u/>
        <sz val="11"/>
        <color rgb="FF000000"/>
        <rFont val="Calibri"/>
        <family val="2"/>
        <charset val="161"/>
      </rPr>
      <t>Examples:</t>
    </r>
    <r>
      <rPr>
        <i/>
        <sz val="11"/>
        <color rgb="FF000000"/>
        <rFont val="Calibri"/>
        <family val="2"/>
        <charset val="161"/>
      </rPr>
      <t xml:space="preserve"> Sectors of bars, Restaurants, Construction companies, Motor vehicle retailers, Car washes, Art and antique dealers, Auction houses, Pawnshops, Jewelleries, Textile retail, Liquor and tobacco stores, Retail/night shops, Gambling services.</t>
    </r>
  </si>
  <si>
    <t>Please enter the number of Customers that are Non Profit Organisations (NPO).</t>
  </si>
  <si>
    <t>Please enter the number of Customers that have in their Group Structure a NPO.</t>
  </si>
  <si>
    <t>Please enter the number of Customers that are identified by the entity to have close links with TF.</t>
  </si>
  <si>
    <r>
      <rPr>
        <b/>
        <i/>
        <sz val="11"/>
        <color rgb="FF000000"/>
        <rFont val="Calibri"/>
        <family val="2"/>
        <charset val="161"/>
      </rPr>
      <t xml:space="preserve">Close links </t>
    </r>
    <r>
      <rPr>
        <i/>
        <sz val="11"/>
        <color rgb="FF000000"/>
        <rFont val="Calibri"/>
        <family val="2"/>
        <charset val="161"/>
      </rPr>
      <t>refer to Close association or/and relation to countries with active terrorist organisations or organisations operating to high risk countries in relation to terrorism financing through:
(a) Transactional or business relationship with counterparties which are directly or indirectly related to active terrorist organisations or are operating in high risk to TF countries
(b) if the client's parent or subsidiary undertaking is related to TF
(c) if client owns or controls 25 % or more of the voting or capital to organisations which are related to TF
(d) if client owns or controls indirectly 25% or more of the voting or capital to organisations which are related to TF</t>
    </r>
  </si>
  <si>
    <t>Please enter the number of Customers that are corporate customers with complex structures.</t>
  </si>
  <si>
    <r>
      <rPr>
        <b/>
        <i/>
        <sz val="11"/>
        <color rgb="FF000000"/>
        <rFont val="Calibri"/>
        <family val="2"/>
        <charset val="161"/>
      </rPr>
      <t xml:space="preserve">Complex Structures </t>
    </r>
    <r>
      <rPr>
        <i/>
        <sz val="11"/>
        <color rgb="FF000000"/>
        <rFont val="Calibri"/>
        <family val="2"/>
        <charset val="161"/>
      </rPr>
      <t>refer to a company structure consists of more than 3 levels of ownership.</t>
    </r>
  </si>
  <si>
    <t>Please enter the number of Customers involved in virtual assets.</t>
  </si>
  <si>
    <r>
      <rPr>
        <b/>
        <i/>
        <sz val="11"/>
        <color rgb="FF000000"/>
        <rFont val="Calibri"/>
        <family val="2"/>
        <charset val="161"/>
      </rPr>
      <t>Involved</t>
    </r>
    <r>
      <rPr>
        <i/>
        <sz val="11"/>
        <color rgb="FF000000"/>
        <rFont val="Calibri"/>
        <family val="2"/>
        <charset val="161"/>
      </rPr>
      <t xml:space="preserve"> means investing, transacting or holding virtual assets.</t>
    </r>
  </si>
  <si>
    <t>Please enter the total number of Customers that use anonymous prepaid cards as a method of payment.</t>
  </si>
  <si>
    <t>Volume (amount) of customers' transactions in cross-border transaction of currency and bearer negotiable instruments (CBNIs).</t>
  </si>
  <si>
    <r>
      <rPr>
        <b/>
        <i/>
        <sz val="11"/>
        <color rgb="FF000000"/>
        <rFont val="Calibri"/>
        <family val="2"/>
        <charset val="161"/>
      </rPr>
      <t xml:space="preserve">CBNI </t>
    </r>
    <r>
      <rPr>
        <i/>
        <sz val="11"/>
        <color rgb="FF000000"/>
        <rFont val="Calibri"/>
        <family val="2"/>
        <charset val="161"/>
      </rPr>
      <t>means cash or negotiable instrument, such as bearer cheque, promissory note, bearer bond, traveller’s cheque, money order and postal order.
Please report amount in Euro.</t>
    </r>
  </si>
  <si>
    <t>Number of customers' transactions in cross-border transaction of currency and bearer negotiable instruments (CBNIs).</t>
  </si>
  <si>
    <r>
      <t xml:space="preserve">Volume (amount) of customers' incoming Cross Border Wire Transfers (CBWTs).
</t>
    </r>
    <r>
      <rPr>
        <i/>
        <sz val="11"/>
        <color rgb="FF000000"/>
        <rFont val="Calibri"/>
        <family val="2"/>
        <charset val="161"/>
      </rPr>
      <t>Please report amount in Euro.</t>
    </r>
  </si>
  <si>
    <t>Number of customers' incoming Cross Border Wire Transfers (CBWTs).</t>
  </si>
  <si>
    <t>Volume (amount) of customers' currency conversions (equivalent in EUR).</t>
  </si>
  <si>
    <t>Physical currency transaction (spot FX) as defined in article 10(2) commission delegated regulation (EU) 2017/565.
Please report amount in Euro.</t>
  </si>
  <si>
    <t>12.1</t>
  </si>
  <si>
    <t>Number of customers' currency conversions.</t>
  </si>
  <si>
    <t>Number of customers' suspicion reports (STRs/SARs) on TF submitted to FIU.</t>
  </si>
  <si>
    <t>Section M - Customer Analysis</t>
  </si>
  <si>
    <t>Please see Section L for the countries mentioned above.</t>
  </si>
  <si>
    <t xml:space="preserve">Section M - Customer Analysis            </t>
  </si>
  <si>
    <t>The total number of customers that have cash intensive business does not exceed the total number of customers</t>
  </si>
  <si>
    <t>The total number of customers that are Non Profit Organisations (NPO) does not exceed the total number of customers</t>
  </si>
  <si>
    <t>The total number of customers that have in their Group Structure a NPO does not exceed the total number of customers</t>
  </si>
  <si>
    <t>The total number of customers that are identified by the entity to have close links with TF does not exceed the total number of customers</t>
  </si>
  <si>
    <t>The total number of customers that are corporate customers with complex structures does not exceed the total number of customers</t>
  </si>
  <si>
    <t>The total number of customers involved in virtual assets does not exceed the total number of customers</t>
  </si>
  <si>
    <t>The total number of customers that use anonymous prepaid cards as a method of payment does not exceed the total number of customers</t>
  </si>
  <si>
    <t>Does the firm have business-wide AML/CFT policies and procedures?</t>
  </si>
  <si>
    <t>Does the firm’s AML/CFT policies and procedures reflect the requirements of the legislation (i.e. AML/CFT Law and CySEC's AML/CFT Directive)?</t>
  </si>
  <si>
    <t>Has the firm reviewed, and if were appropriate, updated its policies and procedures in the last 12 months?</t>
  </si>
  <si>
    <t xml:space="preserve">Has the firm performed a risk assessment of AML/CFT risks for all its business lines in the last 12 months? </t>
  </si>
  <si>
    <t>Has the firm identified and assessed the ML/TF risk associated with the products and services it provides?</t>
  </si>
  <si>
    <t>Has the firm identified and assessed the ML/TF risk associated with the jurisdictions it operates in based on its customer base?</t>
  </si>
  <si>
    <t>Has the firm identified and assessed the ML/TF risk associated with its customers?</t>
  </si>
  <si>
    <t>Has the firm identified and assessed the ML/TF risk associated with its transactions?</t>
  </si>
  <si>
    <t>Has the firm identified and assessed the ML/TF risk associated with the delivery channels it uses to service its customers?</t>
  </si>
  <si>
    <t>Have all the members of the Board, Senior Management and other staff, of the firm received training in respect of their AML/CFT obligations, as set out in the legislation (i.e. AML/CFT Law and CySEC's AML/CFT Directive) in the past 12 months?</t>
  </si>
  <si>
    <t>Members of the Board</t>
  </si>
  <si>
    <t>Senior Management</t>
  </si>
  <si>
    <t>10.3</t>
  </si>
  <si>
    <t>Other Staff</t>
  </si>
  <si>
    <t xml:space="preserve">Has the firm put in place a plan for ongoing training, to ensure that the relevant management and staff are aware of the firm’s AML/CFT obligations and its processes and procedures for fulfilment of same? </t>
  </si>
  <si>
    <t xml:space="preserve">Is specialised/targeted training provided to personnel in key compliance roles? </t>
  </si>
  <si>
    <t xml:space="preserve">Has the firm established reliable and independent sources to verify its customers identity? </t>
  </si>
  <si>
    <t xml:space="preserve">Has the firm used reliable and independent sources to verify the purpose and nature of its business relationship? </t>
  </si>
  <si>
    <t>Has the firm implemented policies and procedures reflecting a risk-based approach to ongoing monitoring aligned to the ML/TF risks presented by its business?</t>
  </si>
  <si>
    <t>Does the firm have policies and procedures in place for updating CDD on existing customers as prescribed by the legislation (i.e. AML/CFT Law and CySEC's AML/CFT Directive)?</t>
  </si>
  <si>
    <t>On what percentage of its customers has the firm performed monitoring of CDD/economic profile information for the reporting year?</t>
  </si>
  <si>
    <t>On what percentage of its customers has the firm updated CDD/economic profile information for the reporting year?</t>
  </si>
  <si>
    <t>On what percentage of its customers has the firm performed specific transaction monitoring?</t>
  </si>
  <si>
    <t>Does the firm have in place transaction monitoring automated system to enable and facilitate monitoring of customers' transactions against their economic profile data and to identify complex and unusual transactions?</t>
  </si>
  <si>
    <t>Does the firm have policies and procedures in place for the investigation, documentation and escalation of suspicious activity and/or suspicious transactions?</t>
  </si>
  <si>
    <t>Suspicious activity/transaction reporting. Please complete the following:</t>
  </si>
  <si>
    <t>22.1</t>
  </si>
  <si>
    <t>The number of suspicious activity/transaction reports that were raised to the AMLCO in the last 12 months.</t>
  </si>
  <si>
    <t>22.2</t>
  </si>
  <si>
    <t xml:space="preserve">How many of these resulted in reporting to the relevant external authorities? </t>
  </si>
  <si>
    <t>22.3</t>
  </si>
  <si>
    <t>What is the value in Euros of the associated transaction of the STRs reported to external authorities?</t>
  </si>
  <si>
    <t>What is the average number of days taken to analyse a suspicious transaction/activity before the submission of a STR/SAR to external authorities (FIU)?</t>
  </si>
  <si>
    <t>Does the firm have policies and procedures in respect to the records that must be retained, and the period of retention as set out in the legislation (i.e. AML/CFT Law and CySEC's AML/CFT Directive)?</t>
  </si>
  <si>
    <t xml:space="preserve">Does the firm record and document their ML/TF risk assessments of business relationships? </t>
  </si>
  <si>
    <t xml:space="preserve">Does the firm record and document any changes made to the risk assessment policies and procedure as part of their review and monitoring? </t>
  </si>
  <si>
    <t xml:space="preserve">Is the AML/CFT a standard agenda item at Board and/or Senior Management meetings? </t>
  </si>
  <si>
    <t>How many times during the last 12 months has AML/CFT been an agenda item at the Meeting of:</t>
  </si>
  <si>
    <t>28.1</t>
  </si>
  <si>
    <t>Board</t>
  </si>
  <si>
    <t>28.2</t>
  </si>
  <si>
    <t>28.3</t>
  </si>
  <si>
    <t>Does the firm’s policy specifically address the handling of TF cases (potential cases), including escalation/reporting process?</t>
  </si>
  <si>
    <t xml:space="preserve">Has the firm's policies and procedures been updated following the issuance of the "Combating of Terrorism and Victim Protection Law of 2019" (N.75(I)/2019)? </t>
  </si>
  <si>
    <t>Does the firm's risk-based approach specifically address TF risks?</t>
  </si>
  <si>
    <t>Does the firm use automated screening systems for the ongoing evaluation of the risk posed by customers (i.e background checks), identification of PEPs and inclusion of customers on Sanctions Lists /Restrictive Measures adopted by the United Nations (UN)/European Union (EU)?</t>
  </si>
  <si>
    <t>For all the questions below, please use scale from 1 to 10, where 
1 means 'Poor' and 10 means 'Excellent'.</t>
  </si>
  <si>
    <t>How would you rate the quality of the Firm's business-wide ML/TF risk assessment?</t>
  </si>
  <si>
    <t xml:space="preserve">How would you rate the quality of the Firm's individual business relationship ML/TF risk? </t>
  </si>
  <si>
    <t>How would you rate the Firm’s awareness of ML/TF risks, including availability and effectiveness of staff AML/CFT training?</t>
  </si>
  <si>
    <t>How would you rate the adequacy of the Firm’s identification and verification policies and procedures?</t>
  </si>
  <si>
    <t>How would you rate the effectiveness of the Firm’s identification and verification policies and procedures?</t>
  </si>
  <si>
    <t>How would you rate the adequacy of the Firm’s ongoing monitoring policies and procedures, including transaction monitoring?</t>
  </si>
  <si>
    <t>How would you rate the effectiveness of the Firm’s ongoing monitoring policies and procedures, including transaction monitoring?</t>
  </si>
  <si>
    <t>How would you rate the adequacy of the Firm’s suspicious transaction reporting policies and procedures?</t>
  </si>
  <si>
    <t>How would you rate the effectiveness of the Firm’s suspicious transaction reporting?</t>
  </si>
  <si>
    <t>How would you rate the adequacy of the Firm’s record-keeping policies and procedures?</t>
  </si>
  <si>
    <t>How would you rate the effectiveness of the Firm’s record-keeping policies and procedures?</t>
  </si>
  <si>
    <t>How would you rate the adequacy of the Firm’s AML/CFT resources?</t>
  </si>
  <si>
    <t>How would you rate the adequacy of governance structures, including reporting lines and senior management buy-in?</t>
  </si>
  <si>
    <t>How would you rate the effectiveness of governance structures, including reporting lines and senior management buy-in?</t>
  </si>
  <si>
    <t>Instructions:</t>
  </si>
  <si>
    <r>
      <rPr>
        <b/>
        <sz val="11"/>
        <color rgb="FF000000"/>
        <rFont val="Calibri"/>
        <family val="2"/>
        <charset val="161"/>
      </rPr>
      <t>Row 20:</t>
    </r>
    <r>
      <rPr>
        <sz val="11"/>
        <color theme="1"/>
        <rFont val="Calibri"/>
        <family val="2"/>
        <charset val="161"/>
        <scheme val="minor"/>
      </rPr>
      <t xml:space="preserve"> All cells of row 20 must be completed by the entity. If a cell of row 20 is not applicable, please insert '0' or 'N/A', accordingly.</t>
    </r>
  </si>
  <si>
    <r>
      <rPr>
        <b/>
        <sz val="11"/>
        <color rgb="FF000000"/>
        <rFont val="Calibri"/>
        <family val="2"/>
        <charset val="161"/>
      </rPr>
      <t xml:space="preserve">Rows 21-269: </t>
    </r>
    <r>
      <rPr>
        <sz val="11"/>
        <color theme="1"/>
        <rFont val="Calibri"/>
        <family val="2"/>
        <charset val="161"/>
        <scheme val="minor"/>
      </rPr>
      <t xml:space="preserve">If Column C is completed by the entity, then Column D must be completed by the entity. </t>
    </r>
  </si>
  <si>
    <r>
      <rPr>
        <b/>
        <sz val="11"/>
        <color rgb="FF000000"/>
        <rFont val="Calibri"/>
        <family val="2"/>
        <charset val="161"/>
      </rPr>
      <t xml:space="preserve">Rows 21-269: </t>
    </r>
    <r>
      <rPr>
        <sz val="11"/>
        <color theme="1"/>
        <rFont val="Calibri"/>
        <family val="2"/>
        <charset val="161"/>
        <scheme val="minor"/>
      </rPr>
      <t xml:space="preserve">If Column F is completed by the entity, then Column G must be completed by the entity. </t>
    </r>
  </si>
  <si>
    <r>
      <rPr>
        <b/>
        <sz val="11"/>
        <color rgb="FF000000"/>
        <rFont val="Calibri"/>
        <family val="2"/>
        <charset val="161"/>
      </rPr>
      <t>Rows 21-269:</t>
    </r>
    <r>
      <rPr>
        <sz val="11"/>
        <color theme="1"/>
        <rFont val="Calibri"/>
        <family val="2"/>
        <charset val="161"/>
        <scheme val="minor"/>
      </rPr>
      <t xml:space="preserve"> If Column I is completed by the entity, then Column J must be completed by the entity. </t>
    </r>
  </si>
  <si>
    <t>drop down tests</t>
  </si>
  <si>
    <t>completion tests</t>
  </si>
  <si>
    <r>
      <t xml:space="preserve">1. Please analyse the total number of </t>
    </r>
    <r>
      <rPr>
        <b/>
        <sz val="11"/>
        <color rgb="FF000000"/>
        <rFont val="Calibri"/>
        <family val="2"/>
        <charset val="161"/>
      </rPr>
      <t>natural persons (customers and customers' beneficial owners)</t>
    </r>
    <r>
      <rPr>
        <sz val="11"/>
        <color theme="1"/>
        <rFont val="Calibri"/>
        <family val="2"/>
        <charset val="161"/>
        <scheme val="minor"/>
      </rPr>
      <t>, per country of residence.</t>
    </r>
  </si>
  <si>
    <r>
      <t xml:space="preserve">2. Please analyse the total number of </t>
    </r>
    <r>
      <rPr>
        <b/>
        <sz val="11"/>
        <color rgb="FF000000"/>
        <rFont val="Calibri"/>
        <family val="2"/>
        <charset val="161"/>
      </rPr>
      <t>customers (legal entities)</t>
    </r>
    <r>
      <rPr>
        <sz val="11"/>
        <color theme="1"/>
        <rFont val="Calibri"/>
        <family val="2"/>
        <charset val="161"/>
        <scheme val="minor"/>
      </rPr>
      <t>, per country of registration.</t>
    </r>
  </si>
  <si>
    <r>
      <t xml:space="preserve">3. Please analyse the total number of </t>
    </r>
    <r>
      <rPr>
        <b/>
        <sz val="11"/>
        <color rgb="FF000000"/>
        <rFont val="Calibri"/>
        <family val="2"/>
        <charset val="161"/>
      </rPr>
      <t>PEP customers and/or PEP beneficial owners</t>
    </r>
    <r>
      <rPr>
        <sz val="11"/>
        <color theme="1"/>
        <rFont val="Calibri"/>
        <family val="2"/>
        <charset val="161"/>
        <scheme val="minor"/>
      </rPr>
      <t xml:space="preserve">, per country of residence / incorporation, as at the reference date. </t>
    </r>
  </si>
  <si>
    <t>Country Name</t>
  </si>
  <si>
    <t>Number</t>
  </si>
  <si>
    <t>Country Name (excl. Cyprus)</t>
  </si>
  <si>
    <t>Section O - Geographical Analysis</t>
  </si>
  <si>
    <t>Section N - Internal Policies and Procedures</t>
  </si>
  <si>
    <t>Board Members and/or shareholders</t>
  </si>
  <si>
    <t>Does the CIF have any Board Members and/or shareholders who are Politically Exposed Persons (PEP)?</t>
  </si>
  <si>
    <t>Does the CIF have any Board Members and/or shareholders that obtained residency or citizenship in Cyprus in exchange of capital transfers, purchase of property or government bonds, or investment in corporate entities in Cyprus?</t>
  </si>
  <si>
    <r>
      <t xml:space="preserve">6. Please select the countries (other than Cyprus) where the CIF has </t>
    </r>
    <r>
      <rPr>
        <b/>
        <sz val="11"/>
        <color rgb="FF000000"/>
        <rFont val="Calibri"/>
        <family val="2"/>
        <charset val="161"/>
      </rPr>
      <t xml:space="preserve">business promotion establishments.
</t>
    </r>
    <r>
      <rPr>
        <i/>
        <sz val="10"/>
        <color rgb="FF000000"/>
        <rFont val="Calibri"/>
        <family val="2"/>
        <charset val="161"/>
      </rPr>
      <t>(Introducers/agents/alliances/ fund distributors/sub-distributors / tied agents).</t>
    </r>
  </si>
  <si>
    <r>
      <t xml:space="preserve">4. Please select the countries (other than Cyprus) where the CIF has </t>
    </r>
    <r>
      <rPr>
        <b/>
        <sz val="11"/>
        <color rgb="FF000000"/>
        <rFont val="Calibri"/>
        <family val="2"/>
        <charset val="161"/>
      </rPr>
      <t xml:space="preserve">presence.
</t>
    </r>
    <r>
      <rPr>
        <i/>
        <sz val="10"/>
        <color rgb="FF000000"/>
        <rFont val="Calibri"/>
        <family val="2"/>
        <charset val="161"/>
      </rPr>
      <t>(Presence in the group company, branches, rep office, affiliates, tied agents).</t>
    </r>
  </si>
  <si>
    <r>
      <t xml:space="preserve">5. Please select the countries (other than Cyprus) where the CIF has </t>
    </r>
    <r>
      <rPr>
        <b/>
        <sz val="11"/>
        <color rgb="FF000000"/>
        <rFont val="Calibri"/>
        <family val="2"/>
        <charset val="161"/>
      </rPr>
      <t>financial and other trade linkages.</t>
    </r>
    <r>
      <rPr>
        <sz val="11"/>
        <color theme="1"/>
        <rFont val="Calibri"/>
        <family val="2"/>
        <charset val="161"/>
        <scheme val="minor"/>
      </rPr>
      <t xml:space="preserve"> 
</t>
    </r>
    <r>
      <rPr>
        <b/>
        <i/>
        <sz val="10"/>
        <color rgb="FF000000"/>
        <rFont val="Calibri"/>
        <family val="2"/>
        <charset val="161"/>
      </rPr>
      <t>Financial linkages</t>
    </r>
    <r>
      <rPr>
        <i/>
        <sz val="10"/>
        <color rgb="FF000000"/>
        <rFont val="Calibri"/>
        <family val="2"/>
        <charset val="161"/>
      </rPr>
      <t xml:space="preserve"> can be considered through fund flows within or across jurisdiction, bank deposits, correspondent banking, investments, incoming and outgoing wire transfers.
</t>
    </r>
    <r>
      <rPr>
        <b/>
        <i/>
        <sz val="10"/>
        <color rgb="FF000000"/>
        <rFont val="Calibri"/>
        <family val="2"/>
        <charset val="161"/>
      </rPr>
      <t>Trade linkages</t>
    </r>
    <r>
      <rPr>
        <i/>
        <sz val="10"/>
        <color rgb="FF000000"/>
        <rFont val="Calibri"/>
        <family val="2"/>
        <charset val="161"/>
      </rPr>
      <t>can be considered those links between the trade centre and funds or assets to designated individuals or entities and their associates.</t>
    </r>
  </si>
  <si>
    <r>
      <t xml:space="preserve">Third countries (countries that are not included in European Economic Area)
</t>
    </r>
    <r>
      <rPr>
        <i/>
        <sz val="12"/>
        <color rgb="FF000000"/>
        <rFont val="Calibri"/>
        <family val="2"/>
        <charset val="161"/>
      </rPr>
      <t xml:space="preserve">If 'Yes' please enter the total number of such customers. If 'No' please enter 0 ("zero"). </t>
    </r>
  </si>
  <si>
    <r>
      <t xml:space="preserve">Countries included in the draft list of high risk third countries issued by European Commission
</t>
    </r>
    <r>
      <rPr>
        <i/>
        <sz val="12"/>
        <color rgb="FF000000"/>
        <rFont val="Calibri"/>
        <family val="2"/>
        <charset val="161"/>
      </rPr>
      <t xml:space="preserve">If 'Yes' please enter the total number of such customers. If 'No' please enter 0 ("zero"). </t>
    </r>
  </si>
  <si>
    <t>Countries included in the draft list of high risk third countries issued by European Commission</t>
  </si>
  <si>
    <t xml:space="preserve">Section L - Countries and Geographical Areas            </t>
  </si>
  <si>
    <t>The total number of customers or customers' BOs (for legal entities) whose residence is from European Commission High Risk Third Countries does not exceed the total number of customers</t>
  </si>
  <si>
    <t>The total number of customers or customers' BOs (for legal entities) whose residence is from Third Countries does not exceed the total number of customers</t>
  </si>
  <si>
    <t>2.5</t>
  </si>
  <si>
    <t>2.6</t>
  </si>
  <si>
    <r>
      <t xml:space="preserve">Does the CIF offer products or services with low transparency, that allow the customer's BO to remain anonymous or facilitate hiding the identity? Specifically, does the CIF offer products or services with the following features:
</t>
    </r>
    <r>
      <rPr>
        <i/>
        <sz val="12"/>
        <color rgb="FF000000"/>
        <rFont val="Calibri"/>
        <family val="2"/>
        <charset val="161"/>
        <scheme val="minor"/>
      </rPr>
      <t>If 'Yes' please enter the total number of such customers. If 'No' please enter 0 ("zero").</t>
    </r>
  </si>
  <si>
    <r>
      <t xml:space="preserve">Does the CIF offer any </t>
    </r>
    <r>
      <rPr>
        <b/>
        <u/>
        <sz val="12"/>
        <color rgb="FF000000"/>
        <rFont val="Calibri"/>
        <family val="2"/>
        <charset val="161"/>
        <scheme val="minor"/>
      </rPr>
      <t>other</t>
    </r>
    <r>
      <rPr>
        <b/>
        <sz val="12"/>
        <color rgb="FF000000"/>
        <rFont val="Calibri"/>
        <family val="2"/>
        <charset val="161"/>
        <scheme val="minor"/>
      </rPr>
      <t xml:space="preserve"> products or services with low transparency/encouraging anonymity, as per its own assessment?
</t>
    </r>
    <r>
      <rPr>
        <i/>
        <sz val="12"/>
        <color rgb="FF000000"/>
        <rFont val="Calibri"/>
        <family val="2"/>
        <charset val="161"/>
        <scheme val="minor"/>
      </rPr>
      <t>If 'Yes' please enter the total number of such customers. If 'No' please enter 0 ("zero").</t>
    </r>
  </si>
  <si>
    <r>
      <t xml:space="preserve">Does the CIF offer complex products or services that allow payments from 3rd parties or accept overpayments where this would not normally be expected?
</t>
    </r>
    <r>
      <rPr>
        <i/>
        <sz val="12"/>
        <color rgb="FF000000"/>
        <rFont val="Calibri"/>
        <family val="2"/>
        <charset val="161"/>
        <scheme val="minor"/>
      </rPr>
      <t>If 'Yes' please enter the total number of such customers. If 'No' please enter 0 ("zero").</t>
    </r>
  </si>
  <si>
    <r>
      <t xml:space="preserve">Does the CIF offer any </t>
    </r>
    <r>
      <rPr>
        <b/>
        <u/>
        <sz val="12"/>
        <color rgb="FF000000"/>
        <rFont val="Calibri"/>
        <family val="2"/>
        <charset val="161"/>
        <scheme val="minor"/>
      </rPr>
      <t>other</t>
    </r>
    <r>
      <rPr>
        <b/>
        <sz val="12"/>
        <color rgb="FF000000"/>
        <rFont val="Calibri"/>
        <family val="2"/>
        <charset val="161"/>
        <scheme val="minor"/>
      </rPr>
      <t xml:space="preserve"> complex products or services, as per its own assessment?
</t>
    </r>
    <r>
      <rPr>
        <i/>
        <sz val="12"/>
        <color rgb="FF000000"/>
        <rFont val="Calibri"/>
        <family val="2"/>
        <charset val="161"/>
        <scheme val="minor"/>
      </rPr>
      <t>If 'Yes' please enter the total number of such customers. If 'No' please enter 0 ("zero").</t>
    </r>
  </si>
  <si>
    <r>
      <t xml:space="preserve">Does the CIF offer products/services that facilitate or encourage high value or unlimited value transactions (e.g. structured products)?
</t>
    </r>
    <r>
      <rPr>
        <i/>
        <sz val="12"/>
        <color rgb="FF000000"/>
        <rFont val="Calibri"/>
        <family val="2"/>
        <charset val="161"/>
        <scheme val="minor"/>
      </rPr>
      <t>If 'Yes' please enter the total number of such customers. If 'No' please enter 0 ("zero").</t>
    </r>
  </si>
  <si>
    <r>
      <t xml:space="preserve">Does the CIF allow the use of virtual assets, as a method of payment from and/or to its customers?
</t>
    </r>
    <r>
      <rPr>
        <i/>
        <sz val="12"/>
        <color rgb="FF000000"/>
        <rFont val="Calibri"/>
        <family val="2"/>
        <charset val="161"/>
        <scheme val="minor"/>
      </rPr>
      <t>If 'Yes' please enter the total number of such customers. If 'No' please enter 0 ("zero").</t>
    </r>
  </si>
  <si>
    <t xml:space="preserve">Section K - Products, Services and Transactions  </t>
  </si>
  <si>
    <t>The total number of customers reported in point 1.1.1 of Section K does not exceed the total number of customers reported in point 1.1 of Section B</t>
  </si>
  <si>
    <t>The total number of customers reported in point 1.1.2 of Section K does not exceed the total number of customers reported in point 1.1 of Section B</t>
  </si>
  <si>
    <t>The total number of customers reported in point 1.1.3 of Section K does not exceed the total number of customers reported in point 1.1 of Section B</t>
  </si>
  <si>
    <t>The total number of customers reported in point 1.2 of Section K does not exceed the total number of customers reported in point 1.1 of Section B</t>
  </si>
  <si>
    <t>The total number of customers reported in point 2.1 of Section K does not exceed the total number of customers reported in point 1.1 of Section B</t>
  </si>
  <si>
    <t>The total number of customers reported in point 2.2 of Section K does not exceed the total number of customers reported in point 1.1 of Section B</t>
  </si>
  <si>
    <t>The total number of customers reported in point 2.3 of Section K does not exceed the total number of customers reported in point 1.1 of Section B</t>
  </si>
  <si>
    <t>The total number of customers reported in point 2.4 of Section K does not exceed the total number of customers reported in point 1.1 of Section B</t>
  </si>
  <si>
    <t>The total number of customers reported in point 2.5 of Section K does not exceed the total number of customers reported in point 1.1 of Section B</t>
  </si>
  <si>
    <t>The total number of customers reported in point 2.6 of Section K does not exceed the total number of customers reported in point 1.1 of Section B</t>
  </si>
  <si>
    <t>The total number of customers reported in point 3.1 of Section K does not exceed the total number of customers reported in point 1.1 of Section B</t>
  </si>
  <si>
    <r>
      <t>Section F</t>
    </r>
    <r>
      <rPr>
        <sz val="12"/>
        <color theme="0"/>
        <rFont val="Calibri"/>
        <family val="2"/>
        <charset val="161"/>
        <scheme val="minor"/>
      </rPr>
      <t xml:space="preserve"> </t>
    </r>
    <r>
      <rPr>
        <b/>
        <sz val="12"/>
        <color theme="0"/>
        <rFont val="Calibri"/>
        <family val="2"/>
        <charset val="161"/>
        <scheme val="minor"/>
      </rPr>
      <t>- Governance and Ownership</t>
    </r>
  </si>
  <si>
    <t>Risk Management and Statistics Department</t>
  </si>
  <si>
    <t xml:space="preserve">Natural persons or customer with Beneficial Owner(s), with a Net Worth of at least €3 mln. 
For example, if for a particular BO who is considered HNWI, there are 4 customers associated with, then the correct figure in this point is 4 and not 1. In addition, if for 2 BOs who are considered HNWI, there is 1 customer associated with, then the correct figure in this point is 1 and not 2. </t>
  </si>
  <si>
    <t xml:space="preserve">Please select from dropdown list.
Please refer to tab "Allowed Values" to map the relevant country to the corresponding ISO code.  
Where client is a natural person select N/A from the dropdown list. </t>
  </si>
  <si>
    <r>
      <t xml:space="preserve">Number of BO(s)
</t>
    </r>
    <r>
      <rPr>
        <i/>
        <sz val="12"/>
        <color indexed="8"/>
        <rFont val="Calibri"/>
        <family val="2"/>
        <charset val="161"/>
        <scheme val="minor"/>
      </rPr>
      <t>(For a natural person insert 1)</t>
    </r>
    <r>
      <rPr>
        <b/>
        <sz val="12"/>
        <color indexed="8"/>
        <rFont val="Calibri"/>
        <family val="2"/>
        <charset val="161"/>
        <scheme val="minor"/>
      </rPr>
      <t xml:space="preserve">
</t>
    </r>
    <r>
      <rPr>
        <b/>
        <sz val="12"/>
        <color indexed="30"/>
        <rFont val="Calibri"/>
        <family val="2"/>
        <charset val="161"/>
        <scheme val="minor"/>
      </rPr>
      <t>(Note 2)</t>
    </r>
  </si>
  <si>
    <t>"Dominant shareholder" refers to a natural person or entity that owns more than 50% of a company's share capital and controls more than half of the voting interests in the company. The majority shareholder has a very significant influence in the business operations and strategic direction of the entity.</t>
  </si>
  <si>
    <r>
      <t xml:space="preserve">Country of residence
</t>
    </r>
    <r>
      <rPr>
        <i/>
        <sz val="12"/>
        <color indexed="8"/>
        <rFont val="Calibri"/>
        <family val="2"/>
        <charset val="161"/>
        <scheme val="minor"/>
      </rPr>
      <t>(Applicable only for natural persons)</t>
    </r>
    <r>
      <rPr>
        <b/>
        <sz val="12"/>
        <color indexed="8"/>
        <rFont val="Calibri"/>
        <family val="2"/>
        <charset val="161"/>
        <scheme val="minor"/>
      </rPr>
      <t xml:space="preserve">
</t>
    </r>
    <r>
      <rPr>
        <b/>
        <sz val="12"/>
        <color rgb="FF0066CC"/>
        <rFont val="Calibri"/>
        <family val="2"/>
        <charset val="161"/>
        <scheme val="minor"/>
      </rPr>
      <t>(Note 5)</t>
    </r>
  </si>
  <si>
    <t>"Persons" refer to natural and/or legal persons</t>
  </si>
  <si>
    <t xml:space="preserve">"Eligible funds" refer to the funds of the covered clients as these are defined in Directive DI87-07 for the operation of the Investor Compensation Fund. </t>
  </si>
  <si>
    <t xml:space="preserve">"Eligible clients" refer to the covered clients as these are defined in Directive DI87-07 for the operation of the Investor Compensation Fund. </t>
  </si>
  <si>
    <r>
      <t xml:space="preserve">Client's money </t>
    </r>
    <r>
      <rPr>
        <i/>
        <sz val="12"/>
        <color indexed="8"/>
        <rFont val="Calibri"/>
        <family val="2"/>
        <charset val="161"/>
        <scheme val="minor"/>
      </rPr>
      <t>(Balance as at</t>
    </r>
    <r>
      <rPr>
        <i/>
        <sz val="12"/>
        <rFont val="Calibri"/>
        <family val="2"/>
        <charset val="161"/>
        <scheme val="minor"/>
      </rPr>
      <t xml:space="preserve"> the reference date)</t>
    </r>
    <r>
      <rPr>
        <b/>
        <sz val="12"/>
        <rFont val="Calibri"/>
        <family val="2"/>
        <charset val="161"/>
        <scheme val="minor"/>
      </rPr>
      <t xml:space="preserve">
</t>
    </r>
    <r>
      <rPr>
        <b/>
        <sz val="12"/>
        <color rgb="FF0066CC"/>
        <rFont val="Calibri"/>
        <family val="2"/>
        <charset val="161"/>
        <scheme val="minor"/>
      </rPr>
      <t>(Note 3)</t>
    </r>
  </si>
  <si>
    <r>
      <t xml:space="preserve">Client's financial instruments
</t>
    </r>
    <r>
      <rPr>
        <i/>
        <sz val="12"/>
        <color indexed="8"/>
        <rFont val="Calibri"/>
        <family val="2"/>
        <charset val="161"/>
        <scheme val="minor"/>
      </rPr>
      <t>(Balance as at the reference date)</t>
    </r>
    <r>
      <rPr>
        <b/>
        <sz val="12"/>
        <color indexed="8"/>
        <rFont val="Calibri"/>
        <family val="2"/>
        <charset val="161"/>
        <scheme val="minor"/>
      </rPr>
      <t xml:space="preserve">
</t>
    </r>
    <r>
      <rPr>
        <b/>
        <sz val="12"/>
        <color rgb="FF0066CC"/>
        <rFont val="Calibri"/>
        <family val="2"/>
        <charset val="161"/>
        <scheme val="minor"/>
      </rPr>
      <t>(Note 4)</t>
    </r>
  </si>
  <si>
    <r>
      <t xml:space="preserve">Total Inflows and Ouflows of money in/from Client's Account                               </t>
    </r>
    <r>
      <rPr>
        <i/>
        <sz val="12"/>
        <color indexed="8"/>
        <rFont val="Calibri"/>
        <family val="2"/>
        <charset val="161"/>
        <scheme val="minor"/>
      </rPr>
      <t>(column K + column L)</t>
    </r>
  </si>
  <si>
    <t>A customer is considered to be a Trust customer if a Trust (as this is defined in Trustees Law, Cap. 193) is included in the customer's shareholding structure.</t>
  </si>
  <si>
    <t>A customer is considered to be a Nominee Customer if a Nominee Shareholder is included in the customer's shareholding structure.</t>
  </si>
  <si>
    <r>
      <t xml:space="preserve">Cyprus Securities and Exchange Commission ('CySEC') requests </t>
    </r>
    <r>
      <rPr>
        <b/>
        <sz val="12"/>
        <color rgb="FF000000"/>
        <rFont val="Calibri"/>
        <family val="2"/>
        <charset val="161"/>
        <scheme val="minor"/>
      </rPr>
      <t>all Cypriot Investment Firms ('CIFs')</t>
    </r>
    <r>
      <rPr>
        <sz val="12"/>
        <color rgb="FF000000"/>
        <rFont val="Calibri"/>
        <family val="2"/>
        <charset val="161"/>
        <scheme val="minor"/>
      </rPr>
      <t xml:space="preserve">, pursuant to Section 25(1)(c)(ii) of CySEC's Law 
</t>
    </r>
  </si>
  <si>
    <r>
      <t xml:space="preserve">of 2009, as amended, to complete </t>
    </r>
    <r>
      <rPr>
        <b/>
        <sz val="12"/>
        <color rgb="FF000000"/>
        <rFont val="Calibri"/>
        <family val="2"/>
        <charset val="161"/>
        <scheme val="minor"/>
      </rPr>
      <t xml:space="preserve">Form RBSF-CIF </t>
    </r>
    <r>
      <rPr>
        <sz val="12"/>
        <color rgb="FF000000"/>
        <rFont val="Calibri"/>
        <family val="2"/>
        <charset val="161"/>
        <scheme val="minor"/>
      </rPr>
      <t xml:space="preserve">(the 'Form').  CySEC will use this information for the purposes of conducting statistical analyses, </t>
    </r>
  </si>
  <si>
    <t>risk management and other purposes.</t>
  </si>
  <si>
    <r>
      <t xml:space="preserve">Please complete the required financial information / data in relation to the entity. Figures should be reported on the basis defined in Section A.
Audited Financial Statements' figures should be used. 
Where projections are to be made, these need to be based on prudent assumptions.
All figures should be provided in EUR.                                                                                                                                                                                               </t>
    </r>
    <r>
      <rPr>
        <b/>
        <sz val="12"/>
        <rFont val="Calibri"/>
        <family val="2"/>
        <charset val="161"/>
        <scheme val="minor"/>
      </rPr>
      <t xml:space="preserve"> </t>
    </r>
  </si>
  <si>
    <t>Please enter the total number of customers who fund exclusively the products and services from a bank account in their name that is kept at a credit institution which is subject to AML/CFT standards and oversight comparable to those required under Directive (EU) 2015/849.</t>
  </si>
  <si>
    <r>
      <t xml:space="preserve">EU list of non-cooperative jurisdictions for tax purposes
</t>
    </r>
    <r>
      <rPr>
        <i/>
        <sz val="12"/>
        <color rgb="FF000000"/>
        <rFont val="Calibri"/>
        <family val="2"/>
        <charset val="161"/>
      </rPr>
      <t xml:space="preserve">If 'Yes' please enter the total number of such customers. If 'No' please enter 0 ("zero"). </t>
    </r>
  </si>
  <si>
    <t>https://www.consilium.europa.eu/en/policies/eu-list-of-non-cooperative-jurisdictions/</t>
  </si>
  <si>
    <t>EU list of non-cooperative jurisdictions for tax purposes</t>
  </si>
  <si>
    <t>Please enter the number of Customers whose activities are related with donations, crowdfunding, non-profit organisations, weapons trading, or virtual assets.</t>
  </si>
  <si>
    <t>Please enter the total number of customers who fund exclusively the products and services from a bank account in their name.</t>
  </si>
  <si>
    <r>
      <t xml:space="preserve">9) Section J: </t>
    </r>
    <r>
      <rPr>
        <sz val="12"/>
        <color rgb="FF000000"/>
        <rFont val="Calibri"/>
        <family val="2"/>
        <charset val="161"/>
        <scheme val="minor"/>
      </rPr>
      <t xml:space="preserve">CIF's Exposure to Risks                                                                                                                                                                                                                           </t>
    </r>
    <r>
      <rPr>
        <b/>
        <sz val="11"/>
        <color rgb="FF000000"/>
        <rFont val="Calibri"/>
        <family val="2"/>
        <charset val="161"/>
        <scheme val="minor"/>
      </rPr>
      <t/>
    </r>
  </si>
  <si>
    <r>
      <t xml:space="preserve">10) Section K: </t>
    </r>
    <r>
      <rPr>
        <sz val="12"/>
        <color rgb="FF000000"/>
        <rFont val="Calibri"/>
        <family val="2"/>
        <charset val="161"/>
        <scheme val="minor"/>
      </rPr>
      <t>Products, Services and Transactions</t>
    </r>
  </si>
  <si>
    <r>
      <t xml:space="preserve">11) Section L: </t>
    </r>
    <r>
      <rPr>
        <sz val="12"/>
        <color rgb="FF000000"/>
        <rFont val="Calibri"/>
        <family val="2"/>
        <charset val="161"/>
        <scheme val="minor"/>
      </rPr>
      <t>Countries and Geographical Areas</t>
    </r>
  </si>
  <si>
    <r>
      <t xml:space="preserve">12) Section M: </t>
    </r>
    <r>
      <rPr>
        <sz val="12"/>
        <color rgb="FF000000"/>
        <rFont val="Calibri"/>
        <family val="2"/>
        <charset val="161"/>
        <scheme val="minor"/>
      </rPr>
      <t>Customer Analysis</t>
    </r>
  </si>
  <si>
    <r>
      <t xml:space="preserve">13) Section N: </t>
    </r>
    <r>
      <rPr>
        <sz val="12"/>
        <color rgb="FF000000"/>
        <rFont val="Calibri"/>
        <family val="2"/>
        <charset val="161"/>
        <scheme val="minor"/>
      </rPr>
      <t>Internal Policies and Procedures</t>
    </r>
  </si>
  <si>
    <r>
      <t xml:space="preserve">14) Section O: </t>
    </r>
    <r>
      <rPr>
        <sz val="12"/>
        <color rgb="FF000000"/>
        <rFont val="Calibri"/>
        <family val="2"/>
        <charset val="161"/>
        <scheme val="minor"/>
      </rPr>
      <t>Geographical Analysis</t>
    </r>
  </si>
  <si>
    <r>
      <rPr>
        <b/>
        <sz val="12"/>
        <rFont val="Calibri"/>
        <family val="2"/>
        <charset val="161"/>
        <scheme val="minor"/>
      </rPr>
      <t xml:space="preserve">Customers in EU and UN sanctions/restrictive measures </t>
    </r>
    <r>
      <rPr>
        <sz val="12"/>
        <rFont val="Calibri"/>
        <family val="2"/>
        <charset val="161"/>
        <scheme val="minor"/>
      </rPr>
      <t xml:space="preserve">
</t>
    </r>
    <r>
      <rPr>
        <i/>
        <sz val="12"/>
        <rFont val="Calibri"/>
        <family val="2"/>
        <charset val="161"/>
        <scheme val="minor"/>
      </rPr>
      <t xml:space="preserve">Customers in the International Sanctions adopted by the UN Security Council and the Restrictive Measures adopted by the Council of the EU.
</t>
    </r>
    <r>
      <rPr>
        <u/>
        <sz val="12"/>
        <color theme="10"/>
        <rFont val="Calibri"/>
        <family val="2"/>
        <charset val="161"/>
        <scheme val="minor"/>
      </rPr>
      <t>https://www.cysec.gov.cy/en-GB/legislation/SANCTIONS/</t>
    </r>
  </si>
  <si>
    <t>The total number of customers or customers' BOs (for legal entities) whose residence is from EU list of non-cooperative jurisdictions for tax purposes does not exceed the total number of customers</t>
  </si>
  <si>
    <t>The total number of customers whose activities are related with donations, crowdfunding, non-profit organisations, weapons trading, or virtual assets does not exceed the total number of customers</t>
  </si>
  <si>
    <r>
      <rPr>
        <b/>
        <i/>
        <sz val="12"/>
        <rFont val="Calibri"/>
        <family val="2"/>
        <charset val="161"/>
        <scheme val="minor"/>
      </rPr>
      <t xml:space="preserve">Please enter the total number of customers as at the reference date.
Please refer to Article 2 of AML/CFT Law of 2007 [188(I)/2007], as amended.
“customer” </t>
    </r>
    <r>
      <rPr>
        <i/>
        <sz val="12"/>
        <rFont val="Calibri"/>
        <family val="2"/>
        <charset val="161"/>
        <scheme val="minor"/>
      </rPr>
      <t xml:space="preserve">means a person which aims to enter into a business relationship or carry out an occassional transaction with an obliged entity in or from the Republic.
</t>
    </r>
    <r>
      <rPr>
        <b/>
        <i/>
        <sz val="12"/>
        <rFont val="Calibri"/>
        <family val="2"/>
        <charset val="161"/>
        <scheme val="minor"/>
      </rPr>
      <t xml:space="preserve">
“business relationship”</t>
    </r>
    <r>
      <rPr>
        <i/>
        <sz val="12"/>
        <rFont val="Calibri"/>
        <family val="2"/>
        <charset val="161"/>
        <scheme val="minor"/>
      </rPr>
      <t xml:space="preserve"> 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
Where "T" refers to the reference date of this report and "T-1" to the previous reference date (refer to section A).                                           
</t>
    </r>
    <r>
      <rPr>
        <b/>
        <sz val="10"/>
        <color rgb="FFFF0000"/>
        <rFont val="Calibri"/>
        <family val="2"/>
        <charset val="161"/>
        <scheme val="minor"/>
      </rPr>
      <t/>
    </r>
  </si>
  <si>
    <r>
      <t xml:space="preserve">Please enter the number of high risk customers, for whom the CIF applies enhanced customer Due Diligence measures, as per </t>
    </r>
    <r>
      <rPr>
        <b/>
        <i/>
        <sz val="12"/>
        <rFont val="Calibri"/>
        <family val="2"/>
        <charset val="161"/>
        <scheme val="minor"/>
      </rPr>
      <t>Article 64 of AML/CFT Law of 2007 [188(I)/2007], as amended.</t>
    </r>
  </si>
  <si>
    <r>
      <t xml:space="preserve">Please enter the number of low risk customers, for whom the CIF applies simplified customer Due Diligence measures, as per </t>
    </r>
    <r>
      <rPr>
        <b/>
        <i/>
        <sz val="12"/>
        <rFont val="Calibri"/>
        <family val="2"/>
        <charset val="161"/>
        <scheme val="minor"/>
      </rPr>
      <t>Article 63 of AML/CFT Law of 2007 [188(I)/2007], as amended.</t>
    </r>
  </si>
  <si>
    <r>
      <t xml:space="preserve">Please enter the number of Customers who are established in European Commission High Risk Third Countries, as per </t>
    </r>
    <r>
      <rPr>
        <b/>
        <i/>
        <sz val="12"/>
        <rFont val="Calibri"/>
        <family val="2"/>
        <charset val="161"/>
        <scheme val="minor"/>
      </rPr>
      <t>Article 64(1)(a) of AML/CFT Law of 2007 [188(I)/2007], as amended.</t>
    </r>
  </si>
  <si>
    <r>
      <t xml:space="preserve">Please enter the number of Customers who are Politically Exposed Persons (PEPs), as per </t>
    </r>
    <r>
      <rPr>
        <b/>
        <i/>
        <sz val="12"/>
        <rFont val="Calibri"/>
        <family val="2"/>
        <charset val="161"/>
        <scheme val="minor"/>
      </rPr>
      <t xml:space="preserve">Article 64(1)(c) of AML/CFT Law of 2007 [188(I)/2007], as amended. </t>
    </r>
    <r>
      <rPr>
        <i/>
        <sz val="12"/>
        <rFont val="Calibri"/>
        <family val="2"/>
        <charset val="161"/>
        <scheme val="minor"/>
      </rPr>
      <t>This should include the number of customers who have a Beneficial Owner (BO) or a family member or a close associate that is a PEP.</t>
    </r>
  </si>
  <si>
    <r>
      <t xml:space="preserve">Please enter the number of customers who have complex and unusually large transactions, or unusual patterns of transactions, that have no obvious economic or lawful purpose, as per </t>
    </r>
    <r>
      <rPr>
        <b/>
        <i/>
        <sz val="12"/>
        <rFont val="Calibri"/>
        <family val="2"/>
        <charset val="161"/>
        <scheme val="minor"/>
      </rPr>
      <t>Article 64(4) of AML/CFT Law of 2007 [188(I)/2007], as amended.</t>
    </r>
  </si>
  <si>
    <r>
      <t xml:space="preserve">"Other high risk" customers refer to customers who are defined as high risk as per CIF's assessment and do not fall under any of the high risk categories above, i.e. in questions 4.1 to 4.3.
Please also refer to </t>
    </r>
    <r>
      <rPr>
        <b/>
        <i/>
        <sz val="12"/>
        <rFont val="Calibri"/>
        <family val="2"/>
        <charset val="161"/>
        <scheme val="minor"/>
      </rPr>
      <t>Article 64(3) of AML/CFT Law of 2007 [188(I)/2007], as amended.</t>
    </r>
  </si>
  <si>
    <r>
      <t xml:space="preserve">Convicted customers / Customers with charges or investigation procedures against them for any financial crime and/or predicate offence  </t>
    </r>
    <r>
      <rPr>
        <sz val="12"/>
        <rFont val="Calibri"/>
        <family val="2"/>
        <charset val="161"/>
        <scheme val="minor"/>
      </rPr>
      <t>(</t>
    </r>
    <r>
      <rPr>
        <i/>
        <sz val="12"/>
        <rFont val="Calibri"/>
        <family val="2"/>
        <charset val="161"/>
        <scheme val="minor"/>
      </rPr>
      <t xml:space="preserve">for the definition of predicate offence please refer to </t>
    </r>
    <r>
      <rPr>
        <b/>
        <i/>
        <sz val="12"/>
        <rFont val="Calibri"/>
        <family val="2"/>
        <charset val="161"/>
        <scheme val="minor"/>
      </rPr>
      <t>Article 5 of AML/CFT Law of 2007 [188(I)/2007], as amended</t>
    </r>
    <r>
      <rPr>
        <i/>
        <sz val="12"/>
        <rFont val="Calibri"/>
        <family val="2"/>
        <charset val="161"/>
        <scheme val="minor"/>
      </rPr>
      <t>).</t>
    </r>
  </si>
  <si>
    <r>
      <t xml:space="preserve">Regarding "eligible third parties" please refer to </t>
    </r>
    <r>
      <rPr>
        <b/>
        <i/>
        <sz val="12"/>
        <rFont val="Calibri"/>
        <family val="2"/>
        <charset val="161"/>
        <scheme val="minor"/>
      </rPr>
      <t>Article 67 of AML/CFT Law of 2007 [188(I)/2007], as amended.</t>
    </r>
  </si>
  <si>
    <t>"BO": Beneficial Owner - Please refer to Article 2 of AML/CFT Law of 2007 [188(I)/2007], as amended.</t>
  </si>
  <si>
    <t>"Parent" as defined in article 4(15) of the European Regulation 575/2013.
"BO" refers to beneficial owner as defined in Article 2 of AML/CFT Law of 2007 [188(I)/2007], as amended.</t>
  </si>
  <si>
    <r>
      <t xml:space="preserve">Does the CIF offer complex products or services that allow directly or indirectly the use of virtual assets?
</t>
    </r>
    <r>
      <rPr>
        <i/>
        <sz val="12"/>
        <color rgb="FF000000"/>
        <rFont val="Calibri"/>
        <family val="2"/>
        <charset val="161"/>
        <scheme val="minor"/>
      </rPr>
      <t>If 'Yes' please enter the total number of such customers. If 'No' please enter 0 ("zero").
For the definition of "virtual assets" please see Article 2 of the 'AML/CFT Law of 2007 [188(I)/2007], as amended'.</t>
    </r>
  </si>
  <si>
    <r>
      <rPr>
        <sz val="11"/>
        <rFont val="Calibri"/>
        <family val="2"/>
        <charset val="161"/>
        <scheme val="minor"/>
      </rPr>
      <t>European Commission High Risk Third Countries, as per Article 64(1)(a) of AML/CFT Law of 2007 [188(I)/2007], as amended</t>
    </r>
    <r>
      <rPr>
        <u/>
        <sz val="11"/>
        <color theme="10"/>
        <rFont val="Calibri"/>
        <family val="2"/>
        <charset val="161"/>
        <scheme val="minor"/>
      </rPr>
      <t xml:space="preserve">
https://ec.europa.eu/info/business-economy-euro/banking-and-finance/financial-supervision-and-risk-management/anti-money-laundering-and-countering-financing-terrorism/eu-policy-high-risk-third-countries_en</t>
    </r>
  </si>
  <si>
    <r>
      <t xml:space="preserve">Please insert the total value of on and off balance sheet high risk Clients' Financial Instruments that the CIF holds, administers or manages, as per its authorization (i.e. as per Ancillary Service number 1, Part II, First Appendix, Law 87(I)/2017, as amended), as at the reference date. Value is the mark to market values of all financial instruments as at the reference date. Repos and Reverse Repos must also be included in this figure. For CFDs the value is the value of the notional value, as at the reference date. Clients’ CFDs long and short positions, in the same CFDs instrument, must be netted when calculating the CFDs notional value. If the end result is a short notional position in a specific CFDs instrument, then the respective figure must be included in the calculation of the CFDs value, as an absolute value. For CFDs in FX, only clients' open positions should be included in the reported figure.
</t>
    </r>
    <r>
      <rPr>
        <b/>
        <i/>
        <sz val="12"/>
        <color theme="1"/>
        <rFont val="Calibri"/>
        <family val="2"/>
        <charset val="161"/>
        <scheme val="minor"/>
      </rPr>
      <t>Please insert the part of clients' financial instruments reported in Cell D19 of Point 1.3, Section D of the Current Form, related to entity's high risk customers for AML purposes.</t>
    </r>
  </si>
  <si>
    <t>“Retail clients” refer to clients who are not Professional Clients as these are defined in Article 2 of Law 87(I)/2017, as amended.</t>
  </si>
  <si>
    <r>
      <t xml:space="preserve">Please insert the total value of on and off balance sheet Clients' Financial Instruments that the CIF holds, administers or manages, as per its authorization (i.e. as per Ancillary Service number 1, Part II, First Appendix, Law 87(I)/2017, as amended), as at the reference date.                                                                                                                                                                                                                                                                                                                
Value is the mark to market values of all financial instruments as at the reference date. Repos and Reverse Repos must be included in this figure. </t>
    </r>
    <r>
      <rPr>
        <i/>
        <sz val="12"/>
        <color theme="1"/>
        <rFont val="Calibri"/>
        <family val="2"/>
        <charset val="161"/>
        <scheme val="minor"/>
      </rPr>
      <t>For CFDs the value is the value of the notional value, as at the reference date. Clients’ CFDs long and short positions, in the same CFDs instrument, must be netted when calculating the CFDs notional value. If the end result is a short notional position in a specific CFDs instrument, then the respective figure must be included in the calculation of the CFDs value, as an absolute value.</t>
    </r>
    <r>
      <rPr>
        <b/>
        <sz val="10"/>
        <color rgb="FFFF0000"/>
        <rFont val="Calibri"/>
        <family val="2"/>
        <charset val="161"/>
        <scheme val="minor"/>
      </rPr>
      <t/>
    </r>
  </si>
  <si>
    <r>
      <t xml:space="preserve">Refer to Financial Instrument 9 as defined in Part III, First Appendix, Law 87(I)/2017, as amended.
In case transactions involve funds provided by the regulated entity to its clients as bonuses, this should be calculated in the reported volume.
Where transactions are performed with leverage, this should be included in the reported value.
Any transactions that for rollover purposes are closed and re-opened the next day should not be included in the reported volume of transactions.
The amount should be reported in EUR.                                                                                                                                                                                                                          </t>
    </r>
    <r>
      <rPr>
        <b/>
        <i/>
        <sz val="12"/>
        <color theme="1"/>
        <rFont val="Calibri"/>
        <family val="2"/>
        <charset val="161"/>
        <scheme val="minor"/>
      </rPr>
      <t xml:space="preserve">       </t>
    </r>
  </si>
  <si>
    <t>Refer to transactions in financial instruments 4,5,6 and 7 as defined in Part III, First Appendix, Law 87(I)/2017, as amended.
Any transactions that for rollover purposes are closed and re-opened the next day should not be included in the reported volume of transactions.
In case transactions involve funds provided by the regulated entity to its clients as bonuses, this should be calculated in the reported volume.
The amount should be reported in EUR.</t>
  </si>
  <si>
    <t>"Financial Instruments" as defined in Part III, First Appendix, Law 87(I)/2017, as amended.</t>
  </si>
  <si>
    <t>"SI" as defined in Article 2 of Law 87(I)/2017, as amended.</t>
  </si>
  <si>
    <t>"Algorithmic trading" and "Direct electronic access" as defined in Article 2 of Law 87(I)/2017, as amended.</t>
  </si>
  <si>
    <t xml:space="preserve">"Senior Staff" refers to Senior Management that is the persons who effectively direct the business of the investment firm (as these are defined in Article 2 of Law 87(I)/2017, as amended), the head of Departments and persons involved in the second and third line of defence (i.e. Compliance / AML officer, Risk Manager, Internal Auditor etc).
"Remuneration" can be either in cash or other financial remuneration, such as shares, options, cancellations of loans to relevant persons at dismissal, pension contributions etc. In the case of non cash remuneration, valuation should be performed as at the date of allowance.                                                                                    </t>
  </si>
  <si>
    <t>"Authorised services" as these are defined in Parts I-II, First Appendix, Law 87(I)/2017, as amended.</t>
  </si>
  <si>
    <t>"Market Maker" as defined in Article 2 of Law 87(I)/2017, as amended.
"Other liquidity providers" include firms that hold themselves out as being willing to deal on own account, and which provide liquidity as part of their normal business activity, whether or not they have formal agreements in place or commit to providing liquidity on a commitment basis.</t>
  </si>
  <si>
    <t xml:space="preserve">"Complex products" are any products which do not fall under the definition of non-complex as per Article 26(4)(a) of Law 87(I)/2017, as amended, and Article 57 of Delegated Regulation EU 2017/565.                                                        </t>
  </si>
  <si>
    <t>Please include the number of clients to whom Investment Advice and/or Portfolio Management services were provided as per the CIF's authorization (i.e. as per Investment service point 4 and/or point 5 of Part I, First Appendix of the Law 87(I)/2017, as amended) as at the reference date.</t>
  </si>
  <si>
    <t xml:space="preserve">"Credit granting" refers to the ancillary service point 2 of Part II, First Appendix of the Law 87(I)/2017, as amended.
Amount should be reported in EUR. 
</t>
  </si>
  <si>
    <t>"Tied agent" as defined in Article 2 of the Law 87(I)/2017, as amended.</t>
  </si>
  <si>
    <t>How would you rate the policies and procedures that the firm has in place, to assess the compatibility of investment products with the needs, characteristics and objectives of the target market?</t>
  </si>
  <si>
    <t>49.1</t>
  </si>
  <si>
    <t>Have you offered/recommended any investment products during the reporting period, that the firm has not been offering or recommending in previous years?</t>
  </si>
  <si>
    <t>49.2</t>
  </si>
  <si>
    <t>If the answer to 49.1 above is 'YES', how would you rate the level of expertise, knowledge and understanding of personnel involved in the marketing of these products, concerning the characteristics and risks involved in these new products? Otherwise, please report 'N/A'.</t>
  </si>
  <si>
    <t>How would you rate the level of training provided to personnel (involved in the marketing of investment products), to ensure the understanding of the implementation of cost and charges disclosure requirements?</t>
  </si>
  <si>
    <t>Through a standalone document (which could still be sent together with other periodic documents to clients)</t>
  </si>
  <si>
    <t>Within a document of wider content, provided that it is given the necessary prominence to allow clients to find it easily</t>
  </si>
  <si>
    <t>In a secured area of firm’s website</t>
  </si>
  <si>
    <t>Other media in electronic form/any durable medium</t>
  </si>
  <si>
    <t>Technological innovation (i.e interactive sliding scales, pop-ups and hyperlinks showing charges breakdown)</t>
  </si>
  <si>
    <t>a)</t>
  </si>
  <si>
    <t>b)</t>
  </si>
  <si>
    <t>c)</t>
  </si>
  <si>
    <t>d)</t>
  </si>
  <si>
    <t>e)</t>
  </si>
  <si>
    <t>How would you rate the adequacy and skills of personnel to prevent, detect and mitigate cyberattacks, to support the ICT operational needs and ICT/Security risk management processes on an ongoing basis?</t>
  </si>
  <si>
    <t>Completely internally</t>
  </si>
  <si>
    <t>Completely externally</t>
  </si>
  <si>
    <t>Partially internally and partially externally</t>
  </si>
  <si>
    <t>Where "T" refers to the current reporting period and "T-1" to the previous reporting period (refer to Section A).</t>
  </si>
  <si>
    <t>TYPE OF CLIENT</t>
  </si>
  <si>
    <t>AGE (YEARS)</t>
  </si>
  <si>
    <t>18-25</t>
  </si>
  <si>
    <t>26-40</t>
  </si>
  <si>
    <t>41-60</t>
  </si>
  <si>
    <t>&gt;60</t>
  </si>
  <si>
    <t>TOTAL CLIENTS</t>
  </si>
  <si>
    <t>NUMBER OF RETAIL CLIENTS</t>
  </si>
  <si>
    <t>Max % of commission received by the CIF during the reporting period</t>
  </si>
  <si>
    <r>
      <t xml:space="preserve">How would you rate the product governance arrangements* that the firm has in place, to assess the compatibility of investment products with the needs, characteristics and objectives of the target market? 
</t>
    </r>
    <r>
      <rPr>
        <i/>
        <sz val="10"/>
        <color rgb="FF000000"/>
        <rFont val="Calibri"/>
        <family val="2"/>
        <charset val="161"/>
      </rPr>
      <t>* Product governance arrangements include, inter alia, identification and detailed analysis of target market, robust research to understand investors’ needs and objectives, firm’s distribution strategy to be based solely on the best interest for the investor, firm to obtain adequate information for the product to adequately train their staff, to ensure that the primary purpose of training is educational and not to be used as a marketing tool, etc.</t>
    </r>
  </si>
  <si>
    <t>How would you rate the awareness of personnel among the entity, regarding cyber security? 
(i.e. not visiting/opening untrusted websites/emails, safeguarding of passwords etc.)</t>
  </si>
  <si>
    <t>Retail</t>
  </si>
  <si>
    <t>Per se Professional</t>
  </si>
  <si>
    <t>Professional on request</t>
  </si>
  <si>
    <t>Eligible Counterparty</t>
  </si>
  <si>
    <t>Trading Income generated by the distribution network of the CIF, during the reporting period</t>
  </si>
  <si>
    <t xml:space="preserve">Percentage of trading income generated by the distribution network of the CIF over the total trading income (Section E, Cell D12) </t>
  </si>
  <si>
    <t>Under DOA (excluding Market Making) during the reporting period</t>
  </si>
  <si>
    <t>Under DOA (excluding Market Making) with other CIFs during the reporting period</t>
  </si>
  <si>
    <t>Total volume of transactions of clients during the reporting period (as per Section B, point 1.2)</t>
  </si>
  <si>
    <t>Total Number of Clients that had the above transactions during the reporting period</t>
  </si>
  <si>
    <t xml:space="preserve">Please include the number of clients that had transactions during the reporting period.
In the number of clients include all retail, professional and eligible counterparties as these are defined in Law 87(I)/2017, as amended (Articles 2 and 31(2)(a)).
</t>
  </si>
  <si>
    <t>Total volume of transactions of clients in Contracts for Difference (CFDs) during the reporting period</t>
  </si>
  <si>
    <t>Volume of Transactions of clients in CFDs related to currencies (forex) during the reporting period</t>
  </si>
  <si>
    <t>Volume of Transactions of clients in CFDs, excluding those related to currencies (forex), during the reporting period</t>
  </si>
  <si>
    <t>Volume of personal transactions during the reporting period</t>
  </si>
  <si>
    <t>Senior staff's total remuneration during the reporting period</t>
  </si>
  <si>
    <t>"DOA" refers to Dealing on Own Account. In case the entity acts as a Market Maker, please make sure that such volume of transactions is not included here, but it is reported in 4.1 above and in Section B,  point 1.2 "Total volume of Transactions of clients during the reporting period" so as the Volume of Transactions as a Market Maker is not duplicated.</t>
  </si>
  <si>
    <t>Volume of Transactions of clients in binaries during the reporting period</t>
  </si>
  <si>
    <t>"SFTs" and "TTCA" as defined in Directive 87-01.</t>
  </si>
  <si>
    <t>Deposits include clients' funds that were deposited in the abovementioned institutions and are held or administered by the entity, as per its authorization. On and off balance clients' money should be reported.</t>
  </si>
  <si>
    <t>Does the CIF deposit client funds and/or financial instruments with a third party in a jurisdiction where the safekeeping of funds and/or financial instruments for the account of another person, is not subject to specific regulation and supervision, or that third party is not subject to this specific regulation and supervision?</t>
  </si>
  <si>
    <t>Has the CIF been marketing "zero commission trading", during the reporting period?</t>
  </si>
  <si>
    <t>LP1/EV1</t>
  </si>
  <si>
    <t>LP2/EV2</t>
  </si>
  <si>
    <t>LP3/EV3</t>
  </si>
  <si>
    <t>LP4/EV4</t>
  </si>
  <si>
    <t>LP5/EV5</t>
  </si>
  <si>
    <t>LP6/EV6</t>
  </si>
  <si>
    <t>LP7/EV7</t>
  </si>
  <si>
    <t>LP8/EV8</t>
  </si>
  <si>
    <t>LP9/EV9</t>
  </si>
  <si>
    <t>LP10/EV10</t>
  </si>
  <si>
    <t>Relation</t>
  </si>
  <si>
    <t>Related</t>
  </si>
  <si>
    <t>Non-Related</t>
  </si>
  <si>
    <t>Amount of commission received (in Euro)</t>
  </si>
  <si>
    <t>Section P - Additional Information of Clientele</t>
  </si>
  <si>
    <r>
      <t xml:space="preserve">15) Section P: </t>
    </r>
    <r>
      <rPr>
        <sz val="12"/>
        <color rgb="FF000000"/>
        <rFont val="Calibri"/>
        <family val="2"/>
        <charset val="161"/>
        <scheme val="minor"/>
      </rPr>
      <t>Additional Information of Clientele</t>
    </r>
  </si>
  <si>
    <t>4.7</t>
  </si>
  <si>
    <t>4.8</t>
  </si>
  <si>
    <t>4.9</t>
  </si>
  <si>
    <t xml:space="preserve">Section P - Additional Information of Clientele    </t>
  </si>
  <si>
    <t>"Complex products" as above.</t>
  </si>
  <si>
    <t>Percentage of volume of transactions of complex products offered to retail clients over the total volume of transactions of complex products traded, during the reporting period</t>
  </si>
  <si>
    <t>Liquidity Provider (LP) / Execution Venue (EV)</t>
  </si>
  <si>
    <t>Country of origin/registration of the Liquidity Provider/Execution Venue</t>
  </si>
  <si>
    <t>Volume of clients' transactions during the reporting period</t>
  </si>
  <si>
    <r>
      <t xml:space="preserve">Please complete the table below by reporting the country of origin of each Liquidity Provider (LP)/Execution Venue (EV), the Relation with the LP/EV, the volume of clients' transactions (in Euro), during the reporting period, that is directed for execution to each LP/EV, the maximum % of commission received by the CIF from the LP/EV and the total amount of commission received. In case no commission is received, please report 0% commission.
</t>
    </r>
    <r>
      <rPr>
        <i/>
        <sz val="12"/>
        <rFont val="Calibri"/>
        <family val="2"/>
        <charset val="161"/>
        <scheme val="minor"/>
      </rPr>
      <t xml:space="preserve">Please provide the volume for </t>
    </r>
    <r>
      <rPr>
        <b/>
        <i/>
        <sz val="12"/>
        <rFont val="Calibri"/>
        <family val="2"/>
        <charset val="161"/>
        <scheme val="minor"/>
      </rPr>
      <t xml:space="preserve">all financial instruments </t>
    </r>
    <r>
      <rPr>
        <i/>
        <u/>
        <sz val="12"/>
        <rFont val="Calibri"/>
        <family val="2"/>
        <charset val="161"/>
        <scheme val="minor"/>
      </rPr>
      <t>as per Section C of Annex I of Directive 2014/65/EU.</t>
    </r>
    <r>
      <rPr>
        <b/>
        <sz val="12"/>
        <rFont val="Calibri"/>
        <family val="2"/>
        <charset val="161"/>
        <scheme val="minor"/>
      </rPr>
      <t xml:space="preserve">
</t>
    </r>
    <r>
      <rPr>
        <b/>
        <i/>
        <u/>
        <sz val="11"/>
        <rFont val="Calibri"/>
        <family val="2"/>
        <charset val="161"/>
        <scheme val="minor"/>
      </rPr>
      <t>Instructions:</t>
    </r>
    <r>
      <rPr>
        <i/>
        <sz val="11"/>
        <rFont val="Calibri"/>
        <family val="2"/>
        <charset val="161"/>
        <scheme val="minor"/>
      </rPr>
      <t xml:space="preserve"> If the CIF does not use an execution venue/liquidity provider, please leave the table below empty.</t>
    </r>
  </si>
  <si>
    <t>How would you rate the compatibility of the costs and charges of the investment products that you offer or recommend, with the needs and objectives of the target market?</t>
  </si>
  <si>
    <t xml:space="preserve">Please indicate which of the methods described below, the firm uses to disclose the costs and charges to the clients. </t>
  </si>
  <si>
    <r>
      <t xml:space="preserve">How would you rate the effectiveness of the policies and procedures that the firm has in place for the prevention, detection and mitigation of Information Communication Technology (ICT)/Cyber risks*?
</t>
    </r>
    <r>
      <rPr>
        <i/>
        <sz val="10"/>
        <color rgb="FF000000"/>
        <rFont val="Calibri"/>
        <family val="2"/>
        <charset val="161"/>
      </rPr>
      <t>*ICT/Cyber risks encompass targeted incidents, that when they take place against an organisation, there is a great probability of having as a result negative impact of its digital and physical environment. These incidents can be Phishing attacks, Malwares, Brute Force attacks, DDoS, Trojan Horses and more.</t>
    </r>
  </si>
  <si>
    <t>a) Externally:</t>
  </si>
  <si>
    <t>b) Internally:</t>
  </si>
  <si>
    <t>57.1</t>
  </si>
  <si>
    <t>57.2</t>
  </si>
  <si>
    <t>Has the company experienced any cyber-attacks? If 'YES', how many cyber-attacks has experienced during the reporting period? Otherwise, please report '0'.</t>
  </si>
  <si>
    <t>How would you rate the extent to which the Business Continuity Plan is updated, to address new events/emerging risks?</t>
  </si>
  <si>
    <r>
      <rPr>
        <sz val="12"/>
        <rFont val="Calibri"/>
        <family val="2"/>
        <charset val="161"/>
        <scheme val="minor"/>
      </rPr>
      <t xml:space="preserve">Please provide the </t>
    </r>
    <r>
      <rPr>
        <b/>
        <u/>
        <sz val="12"/>
        <rFont val="Calibri"/>
        <family val="2"/>
        <charset val="161"/>
        <scheme val="minor"/>
      </rPr>
      <t>total number of clients*</t>
    </r>
    <r>
      <rPr>
        <sz val="12"/>
        <rFont val="Calibri"/>
        <family val="2"/>
        <charset val="161"/>
        <scheme val="minor"/>
      </rPr>
      <t xml:space="preserve"> to whom at least one investment service</t>
    </r>
    <r>
      <rPr>
        <i/>
        <sz val="12"/>
        <rFont val="Calibri"/>
        <family val="2"/>
        <charset val="161"/>
        <scheme val="minor"/>
      </rPr>
      <t xml:space="preserve"> </t>
    </r>
    <r>
      <rPr>
        <i/>
        <u/>
        <sz val="12"/>
        <rFont val="Calibri"/>
        <family val="2"/>
        <charset val="161"/>
        <scheme val="minor"/>
      </rPr>
      <t>(as per Section A of Annex I of Directive 2014/65/EU)</t>
    </r>
    <r>
      <rPr>
        <sz val="12"/>
        <rFont val="Calibri"/>
        <family val="2"/>
        <charset val="161"/>
        <scheme val="minor"/>
      </rPr>
      <t xml:space="preserve"> and/or ancillary service </t>
    </r>
    <r>
      <rPr>
        <i/>
        <u/>
        <sz val="12"/>
        <rFont val="Calibri"/>
        <family val="2"/>
        <charset val="161"/>
        <scheme val="minor"/>
      </rPr>
      <t>(as per Section B of Annex I of Directive 2014/65/EU)</t>
    </r>
    <r>
      <rPr>
        <sz val="12"/>
        <rFont val="Calibri"/>
        <family val="2"/>
        <charset val="161"/>
        <scheme val="minor"/>
      </rPr>
      <t xml:space="preserve"> was provided </t>
    </r>
    <r>
      <rPr>
        <b/>
        <sz val="12"/>
        <rFont val="Calibri"/>
        <family val="2"/>
        <charset val="161"/>
        <scheme val="minor"/>
      </rPr>
      <t>during the reporting period.</t>
    </r>
    <r>
      <rPr>
        <b/>
        <sz val="8"/>
        <rFont val="Calibri"/>
        <family val="2"/>
        <charset val="161"/>
        <scheme val="minor"/>
      </rPr>
      <t xml:space="preserve">
</t>
    </r>
    <r>
      <rPr>
        <i/>
        <sz val="10"/>
        <rFont val="Calibri"/>
        <family val="2"/>
        <charset val="161"/>
        <scheme val="minor"/>
      </rPr>
      <t>*Please categorize clients in the four categories below, as these are defined in MiFID II and Articles 2 and 31(2)(a) of Law 87(I)/2017, as amended.</t>
    </r>
  </si>
  <si>
    <t xml:space="preserve">Please complete the required information/data in relation to the total number of Clients. </t>
  </si>
  <si>
    <r>
      <t xml:space="preserve">Please state the number of </t>
    </r>
    <r>
      <rPr>
        <b/>
        <u/>
        <sz val="12"/>
        <rFont val="Calibri"/>
        <family val="2"/>
        <charset val="161"/>
        <scheme val="minor"/>
      </rPr>
      <t>retail clients</t>
    </r>
    <r>
      <rPr>
        <sz val="12"/>
        <rFont val="Calibri"/>
        <family val="2"/>
        <charset val="161"/>
        <scheme val="minor"/>
      </rPr>
      <t xml:space="preserve">, out of the number of retail clients reported in point 1 above, </t>
    </r>
    <r>
      <rPr>
        <b/>
        <sz val="12"/>
        <rFont val="Calibri"/>
        <family val="2"/>
        <charset val="161"/>
        <scheme val="minor"/>
      </rPr>
      <t xml:space="preserve">to whom complex products* were offered through the provision of investment and/or ancillary services, that fall within the negative target market** </t>
    </r>
    <r>
      <rPr>
        <sz val="12"/>
        <rFont val="Calibri"/>
        <family val="2"/>
        <charset val="161"/>
        <scheme val="minor"/>
      </rPr>
      <t>and the number of</t>
    </r>
    <r>
      <rPr>
        <b/>
        <sz val="12"/>
        <rFont val="Calibri"/>
        <family val="2"/>
        <charset val="161"/>
        <scheme val="minor"/>
      </rPr>
      <t xml:space="preserve"> </t>
    </r>
    <r>
      <rPr>
        <b/>
        <u/>
        <sz val="12"/>
        <rFont val="Calibri"/>
        <family val="2"/>
        <charset val="161"/>
        <scheme val="minor"/>
      </rPr>
      <t>retail clients</t>
    </r>
    <r>
      <rPr>
        <sz val="12"/>
        <rFont val="Calibri"/>
        <family val="2"/>
        <charset val="161"/>
        <scheme val="minor"/>
      </rPr>
      <t xml:space="preserve"> </t>
    </r>
    <r>
      <rPr>
        <b/>
        <sz val="12"/>
        <rFont val="Calibri"/>
        <family val="2"/>
        <charset val="161"/>
        <scheme val="minor"/>
      </rPr>
      <t>that fall within the ‘grey’ area, i.e. between the positive and negative target markets</t>
    </r>
    <r>
      <rPr>
        <sz val="12"/>
        <rFont val="Calibri"/>
        <family val="2"/>
        <charset val="161"/>
        <scheme val="minor"/>
      </rPr>
      <t xml:space="preserve">, during the reporting period.
</t>
    </r>
    <r>
      <rPr>
        <i/>
        <sz val="10"/>
        <rFont val="Calibri"/>
        <family val="2"/>
        <charset val="161"/>
        <scheme val="minor"/>
      </rPr>
      <t>*"</t>
    </r>
    <r>
      <rPr>
        <i/>
        <u/>
        <sz val="10"/>
        <rFont val="Calibri"/>
        <family val="2"/>
        <charset val="161"/>
        <scheme val="minor"/>
      </rPr>
      <t>Complex products</t>
    </r>
    <r>
      <rPr>
        <i/>
        <sz val="10"/>
        <rFont val="Calibri"/>
        <family val="2"/>
        <charset val="161"/>
        <scheme val="minor"/>
      </rPr>
      <t>" as defined in point 1.6 of Section G.
**</t>
    </r>
    <r>
      <rPr>
        <i/>
        <u/>
        <sz val="10"/>
        <rFont val="Calibri"/>
        <family val="2"/>
        <charset val="161"/>
        <scheme val="minor"/>
      </rPr>
      <t>Negative target market</t>
    </r>
    <r>
      <rPr>
        <i/>
        <sz val="10"/>
        <rFont val="Calibri"/>
        <family val="2"/>
        <charset val="161"/>
        <scheme val="minor"/>
      </rPr>
      <t xml:space="preserve"> is considered any group(s) of clients for whose needs, characteristics and objectives the financial instrument is not compatible.</t>
    </r>
  </si>
  <si>
    <t>The sum of the retail clients, to whom complex products were offered through the provision of investment and/or ancillary services, that fall within the negative target market and the retail clients that fall within the ‘grey’ area, i.e. between the positive and negative target markets does not exceed the total number of retail clients for the reporting period</t>
  </si>
  <si>
    <t>The sum of the retail clients, to whom complex products were offered through the provision of investment and/or ancillary services, that fall within the negative target market and the retail clients that fall within the ‘grey’ area, i.e. between the positive and negative target markets does not exceed the total number of retail clients for the previous reporting period</t>
  </si>
  <si>
    <t>The total volume of clients' transactions that is directed for execution to LPs/EVs does not exceed the total clients' volume of transactions</t>
  </si>
  <si>
    <t>It should be noted that such instances of provision of services to retail clients who fall outside the positive target market, should be justified by the individual facts of the case, and the reason for the deviation should be clearly documented. In particular for the negative target market, it should be noted that the sale to investors within this group should be a rare occurrence, the justification for the deviation should be accordingly significant and is generally expected to be more substantiated than a justification for a sale outside the positive target market. It is important that if the distributor becomes aware, for example, through the analysis of clients’ complaints or other sources and data, that the sale of a certain product outside the target market identified ex-ante has become a significant phenomenon (for instance, in terms of number of clients involved), such input will be taken into due consideration in the course of its periodic review of the products and related services offered. In such cases, the distributor may, for example, come to the conclusion that the target market originally identified was not correct and that it needs to be reviewed or that the related distribution strategy was not appropriate for the product and has to be reconsidered.</t>
  </si>
  <si>
    <t>a) Negative target market</t>
  </si>
  <si>
    <t>b) Grey area</t>
  </si>
  <si>
    <t>Number of clients to whom Portfolio Management and/or Investment Advice services were provided as at the reference date</t>
  </si>
  <si>
    <r>
      <t xml:space="preserve">How would you rate the security of the ICT activities carried out </t>
    </r>
    <r>
      <rPr>
        <b/>
        <u/>
        <sz val="12"/>
        <color rgb="FF000000"/>
        <rFont val="Calibri"/>
        <family val="2"/>
        <charset val="161"/>
      </rPr>
      <t>externally or partially externally</t>
    </r>
    <r>
      <rPr>
        <b/>
        <sz val="12"/>
        <color rgb="FF000000"/>
        <rFont val="Calibri"/>
        <family val="2"/>
        <charset val="161"/>
      </rPr>
      <t>, if applicable?</t>
    </r>
  </si>
  <si>
    <r>
      <t xml:space="preserve">How would you rate the security of the ICT activities carried out </t>
    </r>
    <r>
      <rPr>
        <b/>
        <u/>
        <sz val="12"/>
        <color rgb="FF000000"/>
        <rFont val="Calibri"/>
        <family val="2"/>
        <charset val="161"/>
      </rPr>
      <t>internally or partially internally,</t>
    </r>
    <r>
      <rPr>
        <b/>
        <sz val="12"/>
        <color rgb="FF000000"/>
        <rFont val="Calibri"/>
        <family val="2"/>
        <charset val="161"/>
      </rPr>
      <t xml:space="preserve"> if applicable?</t>
    </r>
  </si>
  <si>
    <t xml:space="preserve">Please provide an indication of the extent that the firm carries out the ICT activities. </t>
  </si>
  <si>
    <t>Percentage of volume of transactions of clients on products other than financial instruments over total clients' volume of transactions, during the reporting period</t>
  </si>
  <si>
    <r>
      <t xml:space="preserve">How would you rate the adequacy and the effectiveness of the systems that the firm has in place to prevent, detect and mitigate ICT/Cyber risks?
</t>
    </r>
    <r>
      <rPr>
        <i/>
        <sz val="10"/>
        <color rgb="FF000000"/>
        <rFont val="Calibri"/>
        <family val="2"/>
        <charset val="161"/>
      </rPr>
      <t>"ICT/Cyber risks" as above.</t>
    </r>
  </si>
  <si>
    <t xml:space="preserve">e.g. if the reporting period is 01/01/2023-31/12/2023, the reference date is 31/12/2023. </t>
  </si>
  <si>
    <r>
      <t xml:space="preserve">All CIFs are required to report volume of transactions if they are authorised with any of the following services according to Part I, First Appendix Law 87(I)/2017, as amended:
(1) Reception and transmission of orders in relation to one or more financial instruments;
(2) Execution of orders on behalf of clients;
(3) Portfolio management.
In this respect, </t>
    </r>
    <r>
      <rPr>
        <b/>
        <i/>
        <sz val="12"/>
        <color theme="1"/>
        <rFont val="Calibri"/>
        <family val="2"/>
        <charset val="161"/>
        <scheme val="minor"/>
      </rPr>
      <t>CIFs that provide only one of the above services, must complete and report the respective volume of transactions.</t>
    </r>
    <r>
      <rPr>
        <i/>
        <sz val="12"/>
        <color theme="1"/>
        <rFont val="Calibri"/>
        <family val="2"/>
        <charset val="161"/>
        <scheme val="minor"/>
      </rPr>
      <t xml:space="preserve">
Please report both opening and closing transactions, executed during 2023. For example, in case a transaction was opened during 2023 and closed after 2023, then report only the opening transaction.
</t>
    </r>
    <r>
      <rPr>
        <b/>
        <i/>
        <u/>
        <sz val="12"/>
        <color theme="1"/>
        <rFont val="Calibri"/>
        <family val="2"/>
        <charset val="161"/>
        <scheme val="minor"/>
      </rPr>
      <t>Further Clarifications:</t>
    </r>
    <r>
      <rPr>
        <i/>
        <sz val="12"/>
        <color theme="1"/>
        <rFont val="Calibri"/>
        <family val="2"/>
        <charset val="161"/>
        <scheme val="minor"/>
      </rPr>
      <t xml:space="preserve">
- Clients’ Volume of Transactions, include clients’ trading transactions, for all types of clients i.e. Retail, Professional and Eligible Counterparties.
- Where clients’ transactions are performed with leverage, this should be included in the reported volume.
- Any transactions that for rollover purposes are closed and re-opened the next day should not be included in the reported volume of transactions. </t>
    </r>
    <r>
      <rPr>
        <b/>
        <i/>
        <sz val="12"/>
        <color theme="1"/>
        <rFont val="Calibri"/>
        <family val="2"/>
        <charset val="161"/>
        <scheme val="minor"/>
      </rPr>
      <t xml:space="preserve">    </t>
    </r>
    <r>
      <rPr>
        <i/>
        <sz val="12"/>
        <color theme="1"/>
        <rFont val="Calibri"/>
        <family val="2"/>
        <charset val="161"/>
        <scheme val="minor"/>
      </rPr>
      <t xml:space="preserve">                                                         </t>
    </r>
  </si>
  <si>
    <t>Please report whether you have provided or not the following investment services, during 2023, according to Part I, First Appendix, Law 87(I)/2017, as amended.</t>
  </si>
  <si>
    <t>Please report whether you have provided or not the following ancillary services, during 2023, according to Part II, First Appendix, Law 87(I)/2017, as amended.</t>
  </si>
  <si>
    <t>Does the CIF distribute to clients any structured products whose issuers are exempted from the obligation of publishing audited financial statements?</t>
  </si>
  <si>
    <t>Structured products</t>
  </si>
  <si>
    <t>Customers from FATF high risk and increased monitoring jurisdictions</t>
  </si>
  <si>
    <t>“High risk and increased monitoring jurisdictions” are published on the FATF website (http://www.fatf-gafi.org/).</t>
  </si>
  <si>
    <t>FATF high risk and increased monitoring jurisdictions and/or EU high risk third countries</t>
  </si>
  <si>
    <t>Does any of the entity's shareholders and/or BOs belong to any of the following groups?</t>
  </si>
  <si>
    <t>The total number of customers from FATF high risk and increased monitoring jurisdictions does not exceed the total number of customers</t>
  </si>
  <si>
    <t>The total volume of transactions of customers from FATF high risk and increased monitoring jurisdictions does not exceed the total volume of transactions of customers</t>
  </si>
  <si>
    <t>Total money of customers from FATF high risk and increased monitoring jurisdictions do not exceed the total clients' money</t>
  </si>
  <si>
    <t>Total deposits of customers from FATF high risk and increased monitoring jurisdictions do not exceed the total deposits of customers</t>
  </si>
  <si>
    <t>Total withdrawals of customers from FATF high risk and increased monitoring jurisdictions do not exceed the total withdrawals of customers</t>
  </si>
  <si>
    <r>
      <t xml:space="preserve">FATF high risk and increased monitoring jurisdictions
</t>
    </r>
    <r>
      <rPr>
        <sz val="12"/>
        <color rgb="FF000000"/>
        <rFont val="Calibri"/>
        <family val="2"/>
        <charset val="161"/>
      </rPr>
      <t xml:space="preserve">Please include FATF High-Risk Jurisdictions and FATF Jurisdictions under Increased Monitoring. </t>
    </r>
    <r>
      <rPr>
        <i/>
        <sz val="12"/>
        <color rgb="FF000000"/>
        <rFont val="Calibri"/>
        <family val="2"/>
        <charset val="161"/>
      </rPr>
      <t xml:space="preserve">
If 'Yes' please enter the total number of such customers. If 'No' please enter 0 ("zero").</t>
    </r>
  </si>
  <si>
    <r>
      <rPr>
        <sz val="11"/>
        <rFont val="Calibri"/>
        <family val="2"/>
        <charset val="161"/>
      </rPr>
      <t xml:space="preserve">“High risk and increased monitoring  jurisdictions” are published on the FATF website </t>
    </r>
    <r>
      <rPr>
        <u/>
        <sz val="11"/>
        <color theme="10"/>
        <rFont val="Calibri"/>
        <family val="2"/>
        <charset val="161"/>
      </rPr>
      <t xml:space="preserve">
(http://www.fatf-gafi.org/)</t>
    </r>
  </si>
  <si>
    <r>
      <t xml:space="preserve">FATF high risk and increased monitoring jurisdictions
</t>
    </r>
    <r>
      <rPr>
        <sz val="12"/>
        <color rgb="FF000000"/>
        <rFont val="Calibri"/>
        <family val="2"/>
        <charset val="161"/>
      </rPr>
      <t xml:space="preserve">Please include FATF High-Risk Jurisdictions and FATF Jurisdictions under Increased Monitoring. </t>
    </r>
  </si>
  <si>
    <t>The total number of customers or customers' BOs (for legal entities) whose residence is from FATF high risk and increased monitoring jurisdictions does not exceed the total number of customers</t>
  </si>
  <si>
    <t>Please enter the total number of Customers who hold financial assets/instruments/investments in European Commission High Risk Third Countries and/or FATF high risk and increased monitoring jurisdictions and/or EU list of non-cooperative jurisdictions for tax purposes and/or their business activities are related with imports/exports of goods with those countries.</t>
  </si>
  <si>
    <t>The total number of Customers who hold financial assets/instruments/investments in European Commission High Risk Third Countries and/or FATF high risk and increased monitoring jurisdictions and/or EU list of non-cooperative jurisdictions for tax purposes and/or their business activities are related with imports/exports of goods with those countries does not exceed the total number of customers</t>
  </si>
  <si>
    <t>Other income from non-trading activities (i.e. out of the normal course of business / activities of the entity) may include rent income, profit from the disposal of non-inventory asset etc. 
For Other Income insert a positive value and for Other Expense insert a negative value.</t>
  </si>
  <si>
    <t>TOTAL RETAIL CLIENTS (physical persons only)</t>
  </si>
  <si>
    <r>
      <t xml:space="preserve">Please analyse the number of </t>
    </r>
    <r>
      <rPr>
        <b/>
        <u/>
        <sz val="12"/>
        <rFont val="Calibri"/>
        <family val="2"/>
        <charset val="161"/>
        <scheme val="minor"/>
      </rPr>
      <t>retail clients</t>
    </r>
    <r>
      <rPr>
        <b/>
        <sz val="12"/>
        <rFont val="Calibri"/>
        <family val="2"/>
        <charset val="161"/>
        <scheme val="minor"/>
      </rPr>
      <t xml:space="preserve"> (physical persons only) </t>
    </r>
    <r>
      <rPr>
        <sz val="12"/>
        <rFont val="Calibri"/>
        <family val="2"/>
        <charset val="161"/>
        <scheme val="minor"/>
      </rPr>
      <t>reported in point 1 above, by classifying them into the specific age group.</t>
    </r>
  </si>
  <si>
    <r>
      <t xml:space="preserve">Please state the number of </t>
    </r>
    <r>
      <rPr>
        <b/>
        <u/>
        <sz val="12"/>
        <rFont val="Calibri"/>
        <family val="2"/>
        <charset val="161"/>
        <scheme val="minor"/>
      </rPr>
      <t>retail clients</t>
    </r>
    <r>
      <rPr>
        <sz val="12"/>
        <rFont val="Calibri"/>
        <family val="2"/>
        <charset val="161"/>
        <scheme val="minor"/>
      </rPr>
      <t>, out of the number of retail clients reported in point 1 above,</t>
    </r>
    <r>
      <rPr>
        <b/>
        <sz val="12"/>
        <rFont val="Calibri"/>
        <family val="2"/>
        <charset val="161"/>
        <scheme val="minor"/>
      </rPr>
      <t xml:space="preserve"> that are classified/considered as first-time investors*.</t>
    </r>
    <r>
      <rPr>
        <sz val="12"/>
        <rFont val="Calibri"/>
        <family val="2"/>
        <charset val="161"/>
        <scheme val="minor"/>
      </rPr>
      <t xml:space="preserve"> 
</t>
    </r>
    <r>
      <rPr>
        <i/>
        <sz val="10"/>
        <rFont val="Calibri"/>
        <family val="2"/>
        <charset val="161"/>
        <scheme val="minor"/>
      </rPr>
      <t>*</t>
    </r>
    <r>
      <rPr>
        <i/>
        <u/>
        <sz val="10"/>
        <rFont val="Calibri"/>
        <family val="2"/>
        <charset val="161"/>
        <scheme val="minor"/>
      </rPr>
      <t>First-time investors:</t>
    </r>
    <r>
      <rPr>
        <i/>
        <sz val="10"/>
        <rFont val="Calibri"/>
        <family val="2"/>
        <charset val="161"/>
        <scheme val="minor"/>
      </rPr>
      <t xml:space="preserve"> investors with no prior experience in financial investments, based on the firms’ client suitability and/or appropriateness assessment. </t>
    </r>
  </si>
  <si>
    <t>The number of retail clients that are classified/considered as first-time investors does not exceed the total number of retail clients for the reporting period</t>
  </si>
  <si>
    <t>The number of retail clients that are classified/considered as first-time investors does not exceed the total number of retail clients for the previous reporting period</t>
  </si>
  <si>
    <t>The number of retail clients (physical persons only) does not exceed the total number of retail clients for the reporting period</t>
  </si>
  <si>
    <t>The number of retail clients (physical persons only) does not exceed the total number of retail clients for the previous reporting period</t>
  </si>
  <si>
    <t>https://www.cysec.gov.cy/en-GB/legislation/sanctions/</t>
  </si>
  <si>
    <t>Sanctions Regime</t>
  </si>
  <si>
    <t>(EU Sanctions Map /</t>
  </si>
  <si>
    <t>UN Sanctions)</t>
  </si>
  <si>
    <t>EU Afghanistan</t>
  </si>
  <si>
    <t>EU Belarus</t>
  </si>
  <si>
    <t>EU Burundi</t>
  </si>
  <si>
    <t>EU Central African Republic</t>
  </si>
  <si>
    <t>EU Chemical Weapons</t>
  </si>
  <si>
    <t>EU Cyber-attacks</t>
  </si>
  <si>
    <t>EU Democratic Republic of Congo</t>
  </si>
  <si>
    <t>EU Guatemala</t>
  </si>
  <si>
    <t>EU Guinea</t>
  </si>
  <si>
    <t>EU Guinea-Bissau</t>
  </si>
  <si>
    <t>EU Haiti</t>
  </si>
  <si>
    <t>EU Human Rights</t>
  </si>
  <si>
    <t>EU Iran</t>
  </si>
  <si>
    <t>EU Iraq</t>
  </si>
  <si>
    <t>EU Lebanon</t>
  </si>
  <si>
    <t>EU Libya</t>
  </si>
  <si>
    <t>EU Mali</t>
  </si>
  <si>
    <t>EU Moldova</t>
  </si>
  <si>
    <t>EU Myanmar/Burma</t>
  </si>
  <si>
    <t>EU Nicaragua</t>
  </si>
  <si>
    <t>EU Niger</t>
  </si>
  <si>
    <t>EU North Korea (DPRK)</t>
  </si>
  <si>
    <t>EU Somalia</t>
  </si>
  <si>
    <t>EU South Sudan</t>
  </si>
  <si>
    <t>EU Sudan</t>
  </si>
  <si>
    <t>EU Syria</t>
  </si>
  <si>
    <t>EU Terrorism (Al-Qaida)</t>
  </si>
  <si>
    <t>EU Terrorism (Hamas and Palestinian Islamic Jihad)</t>
  </si>
  <si>
    <t>EU Terrorism (General)</t>
  </si>
  <si>
    <t>EU Tunisia</t>
  </si>
  <si>
    <t>EU Turkey</t>
  </si>
  <si>
    <t>EU Ukraine (Crimea)</t>
  </si>
  <si>
    <t>EU Ukraine (MSF)</t>
  </si>
  <si>
    <t>EU Ukraine (oblasts)</t>
  </si>
  <si>
    <t>EU Ukraine (territorial integrity)</t>
  </si>
  <si>
    <t>EU Venezuela</t>
  </si>
  <si>
    <t>EU Yemen</t>
  </si>
  <si>
    <t>EU Zimbabwe</t>
  </si>
  <si>
    <t>UN Al-Shabaab</t>
  </si>
  <si>
    <t>UN ISIL (Da'esh) &amp; Al-Qaida</t>
  </si>
  <si>
    <t>UN Iraq</t>
  </si>
  <si>
    <t>UN Democratic Republic of Congo</t>
  </si>
  <si>
    <t>UN Sudan</t>
  </si>
  <si>
    <t>UN Lebanon</t>
  </si>
  <si>
    <t>UN North Korea (DPRK)</t>
  </si>
  <si>
    <t>UN Libya</t>
  </si>
  <si>
    <t>UN Afghanistan (Taliban)</t>
  </si>
  <si>
    <t>UN Guinea-Bissau</t>
  </si>
  <si>
    <t>UN Central African Republic</t>
  </si>
  <si>
    <t>UN Yemen</t>
  </si>
  <si>
    <t xml:space="preserve">UN South Sudan </t>
  </si>
  <si>
    <t>UN Haiti</t>
  </si>
  <si>
    <t>Any other Sanctions Regime (EU/UN)</t>
  </si>
  <si>
    <t>Number of customers included in the EU/UN Sanctions Lists as at the reference date</t>
  </si>
  <si>
    <t>Number of customers with frozen/blocked assets as at the reference date</t>
  </si>
  <si>
    <t>Customers’ frozen/blocked money as at the reference date</t>
  </si>
  <si>
    <t>Customers’ frozen/blocked financial instruments as at the reference date</t>
  </si>
  <si>
    <t>Customers’ money that were released or unfrozen during the reporting period</t>
  </si>
  <si>
    <t>Customers’ financial instruments that were released or unfrozen during the reporting period</t>
  </si>
  <si>
    <t>Deposits of customers included in the EU/UN Sanctions Lists during the reporting period</t>
  </si>
  <si>
    <t>Withdrawals of customers included in the EU/UN Sanctions Lists during the reporting period</t>
  </si>
  <si>
    <t>Number of customers included in the SDN List as at the reference date</t>
  </si>
  <si>
    <t>Deposits of customers included in the SDN List during the reporting period</t>
  </si>
  <si>
    <t>Withdrawals of customers included in the SDN List during the reporting period</t>
  </si>
  <si>
    <t>Number of customers included in the U.K. Designated Persons Sanctions List as at the reference date</t>
  </si>
  <si>
    <t>Deposits of customers included in the U.K. Designated Persons Sanctions List during the reporting period</t>
  </si>
  <si>
    <t>Withdrawals of customers included in the U.K. Designated Persons Sanctions List during the reporting period</t>
  </si>
  <si>
    <t>S/N</t>
  </si>
  <si>
    <r>
      <t>If you have selected the option "</t>
    </r>
    <r>
      <rPr>
        <b/>
        <sz val="11"/>
        <color rgb="FF000000"/>
        <rFont val="Calibri"/>
        <family val="2"/>
        <charset val="161"/>
      </rPr>
      <t>Any other Sanctions Regime (EU/UN)</t>
    </r>
    <r>
      <rPr>
        <sz val="11"/>
        <color theme="1"/>
        <rFont val="Calibri"/>
        <family val="2"/>
        <charset val="161"/>
        <scheme val="minor"/>
      </rPr>
      <t xml:space="preserve">" in </t>
    </r>
    <r>
      <rPr>
        <b/>
        <sz val="11"/>
        <color rgb="FF000000"/>
        <rFont val="Calibri"/>
        <family val="2"/>
        <charset val="161"/>
      </rPr>
      <t>Column C</t>
    </r>
    <r>
      <rPr>
        <sz val="11"/>
        <color theme="1"/>
        <rFont val="Calibri"/>
        <family val="2"/>
        <charset val="161"/>
        <scheme val="minor"/>
      </rPr>
      <t xml:space="preserve"> above, please specify in </t>
    </r>
    <r>
      <rPr>
        <b/>
        <sz val="11"/>
        <color rgb="FF000000"/>
        <rFont val="Calibri"/>
        <family val="2"/>
        <charset val="161"/>
      </rPr>
      <t>Cell C42</t>
    </r>
    <r>
      <rPr>
        <sz val="11"/>
        <color theme="1"/>
        <rFont val="Calibri"/>
        <family val="2"/>
        <charset val="161"/>
        <scheme val="minor"/>
      </rPr>
      <t xml:space="preserve"> below. Otherwise, please leave the </t>
    </r>
    <r>
      <rPr>
        <b/>
        <sz val="11"/>
        <color rgb="FF000000"/>
        <rFont val="Calibri"/>
        <family val="2"/>
        <charset val="161"/>
      </rPr>
      <t xml:space="preserve">Cell C42 </t>
    </r>
    <r>
      <rPr>
        <sz val="11"/>
        <color theme="1"/>
        <rFont val="Calibri"/>
        <family val="2"/>
        <charset val="161"/>
        <scheme val="minor"/>
      </rPr>
      <t>below blank.</t>
    </r>
  </si>
  <si>
    <t>Section Q - Customers subject to International Sanctions</t>
  </si>
  <si>
    <t>Customers' frozen/blocked money as at the reference date</t>
  </si>
  <si>
    <t>Customers' frozen/blocked financial instruments as at the reference date</t>
  </si>
  <si>
    <t>Mandatory</t>
  </si>
  <si>
    <t>Drop Down</t>
  </si>
  <si>
    <t>Duplication</t>
  </si>
  <si>
    <r>
      <rPr>
        <b/>
        <sz val="11"/>
        <rFont val="Calibri"/>
        <family val="2"/>
        <charset val="161"/>
      </rPr>
      <t xml:space="preserve">Validation Test: </t>
    </r>
    <r>
      <rPr>
        <sz val="11"/>
        <rFont val="Calibri"/>
        <family val="2"/>
        <charset val="161"/>
      </rPr>
      <t xml:space="preserve">When </t>
    </r>
    <r>
      <rPr>
        <b/>
        <sz val="11"/>
        <rFont val="Calibri"/>
        <family val="2"/>
        <charset val="161"/>
      </rPr>
      <t>Column C</t>
    </r>
    <r>
      <rPr>
        <sz val="11"/>
        <rFont val="Calibri"/>
        <family val="2"/>
        <charset val="161"/>
      </rPr>
      <t xml:space="preserve"> of each row is completed, automatically </t>
    </r>
    <r>
      <rPr>
        <b/>
        <sz val="11"/>
        <rFont val="Calibri"/>
        <family val="2"/>
        <charset val="161"/>
      </rPr>
      <t>Columns D-K</t>
    </r>
    <r>
      <rPr>
        <sz val="11"/>
        <rFont val="Calibri"/>
        <family val="2"/>
        <charset val="161"/>
      </rPr>
      <t xml:space="preserve"> of the same row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</si>
  <si>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C58 </t>
    </r>
    <r>
      <rPr>
        <sz val="11"/>
        <rFont val="Calibri"/>
        <family val="2"/>
        <charset val="161"/>
      </rPr>
      <t xml:space="preserve">is completed, automatically </t>
    </r>
    <r>
      <rPr>
        <b/>
        <sz val="11"/>
        <rFont val="Calibri"/>
        <family val="2"/>
        <charset val="161"/>
      </rPr>
      <t>Cells D58, E58, F58, G58 and H58</t>
    </r>
    <r>
      <rPr>
        <sz val="11"/>
        <rFont val="Calibri"/>
        <family val="2"/>
        <charset val="161"/>
      </rPr>
      <t xml:space="preserve">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</si>
  <si>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C50 </t>
    </r>
    <r>
      <rPr>
        <sz val="11"/>
        <rFont val="Calibri"/>
        <family val="2"/>
        <charset val="161"/>
      </rPr>
      <t xml:space="preserve">is completed, automatically </t>
    </r>
    <r>
      <rPr>
        <b/>
        <sz val="11"/>
        <rFont val="Calibri"/>
        <family val="2"/>
        <charset val="161"/>
      </rPr>
      <t>Cells D50, E50, F50, G50</t>
    </r>
    <r>
      <rPr>
        <sz val="11"/>
        <rFont val="Calibri"/>
        <family val="2"/>
        <charset val="161"/>
      </rPr>
      <t xml:space="preserve"> </t>
    </r>
    <r>
      <rPr>
        <b/>
        <sz val="11"/>
        <rFont val="Calibri"/>
        <family val="2"/>
        <charset val="161"/>
      </rPr>
      <t>and H50</t>
    </r>
    <r>
      <rPr>
        <sz val="11"/>
        <rFont val="Calibri"/>
        <family val="2"/>
        <charset val="161"/>
      </rPr>
      <t xml:space="preserve"> become mandatory.</t>
    </r>
  </si>
  <si>
    <r>
      <rPr>
        <b/>
        <sz val="12"/>
        <color rgb="FF000000"/>
        <rFont val="Calibri"/>
        <family val="2"/>
        <charset val="161"/>
        <scheme val="minor"/>
      </rPr>
      <t xml:space="preserve">16) Section Q: </t>
    </r>
    <r>
      <rPr>
        <sz val="12"/>
        <color rgb="FF000000"/>
        <rFont val="Calibri"/>
        <family val="2"/>
        <charset val="161"/>
        <scheme val="minor"/>
      </rPr>
      <t>Customers subject to International Sanctions</t>
    </r>
  </si>
  <si>
    <t>7.1.1</t>
  </si>
  <si>
    <t>7.1.2</t>
  </si>
  <si>
    <t>7.1.3</t>
  </si>
  <si>
    <t>7.1.4</t>
  </si>
  <si>
    <t>7.1.5</t>
  </si>
  <si>
    <t>7.1.6</t>
  </si>
  <si>
    <t>8.3</t>
  </si>
  <si>
    <t>8.4</t>
  </si>
  <si>
    <t>8.5</t>
  </si>
  <si>
    <t>8.6</t>
  </si>
  <si>
    <t>Clients' Money deposited in institutions which are either unrated or have a rating below BBB+ or Baa1 do not exceed the total Clients' Money</t>
  </si>
  <si>
    <t>Refers to income deriving from licensed activities, from activities as these are defined in section 5(5)(b) of Law 87(I)/2017, as amended, and from any other activities which fall within the normal trading activities of the Company.  
For Trading Income insert a positive value and for Trading Loss insert a negative value.</t>
  </si>
  <si>
    <r>
      <rPr>
        <b/>
        <sz val="11"/>
        <rFont val="Calibri"/>
        <family val="2"/>
        <charset val="161"/>
      </rPr>
      <t xml:space="preserve">Customers included in the </t>
    </r>
    <r>
      <rPr>
        <b/>
        <u/>
        <sz val="11"/>
        <color theme="10"/>
        <rFont val="Calibri"/>
        <family val="2"/>
        <charset val="161"/>
      </rPr>
      <t>United Nations Security Council Consolidated List</t>
    </r>
    <r>
      <rPr>
        <b/>
        <sz val="11"/>
        <rFont val="Calibri"/>
        <family val="2"/>
        <charset val="161"/>
      </rPr>
      <t xml:space="preserve"> (UN Sanctions List) and/or</t>
    </r>
  </si>
  <si>
    <r>
      <rPr>
        <b/>
        <sz val="11"/>
        <rFont val="Calibri"/>
        <family val="2"/>
        <charset val="161"/>
      </rPr>
      <t xml:space="preserve">in the </t>
    </r>
    <r>
      <rPr>
        <b/>
        <u/>
        <sz val="11"/>
        <color theme="10"/>
        <rFont val="Calibri"/>
        <family val="2"/>
        <charset val="161"/>
      </rPr>
      <t>European Union Consolidated Financial Sanctions List</t>
    </r>
    <r>
      <rPr>
        <b/>
        <sz val="11"/>
        <rFont val="Calibri"/>
        <family val="2"/>
        <charset val="161"/>
      </rPr>
      <t xml:space="preserve"> (EU Sanctions List) (segregation of customers according to the relevant sanctions regime)</t>
    </r>
  </si>
  <si>
    <r>
      <rPr>
        <b/>
        <sz val="11"/>
        <rFont val="Calibri"/>
        <family val="2"/>
        <charset val="161"/>
      </rPr>
      <t>Customers included in the U.S. OFAC’s Specially Designated Nationals And Blocked Persons List (the ‘</t>
    </r>
    <r>
      <rPr>
        <b/>
        <u/>
        <sz val="11"/>
        <color theme="10"/>
        <rFont val="Calibri"/>
        <family val="2"/>
        <charset val="161"/>
      </rPr>
      <t>SDN List</t>
    </r>
    <r>
      <rPr>
        <b/>
        <sz val="11"/>
        <rFont val="Calibri"/>
        <family val="2"/>
        <charset val="161"/>
      </rPr>
      <t>’)</t>
    </r>
  </si>
  <si>
    <r>
      <rPr>
        <b/>
        <sz val="11"/>
        <rFont val="Calibri"/>
        <family val="2"/>
        <charset val="161"/>
      </rPr>
      <t xml:space="preserve">Customers included in the U.K. Designated Persons Sanctions </t>
    </r>
    <r>
      <rPr>
        <b/>
        <u/>
        <sz val="11"/>
        <color theme="10"/>
        <rFont val="Calibri"/>
        <family val="2"/>
        <charset val="161"/>
      </rPr>
      <t>List</t>
    </r>
  </si>
  <si>
    <t>Off Balance Sheet Assets as at the reference date</t>
  </si>
  <si>
    <t>Other Off Balance Sheet Assets that do not fall under categories 2.1 and 2.2 above, as at the reference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</si>
</sst>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quot;€&quot;* #,##0.00_);_(&quot;€&quot;* \(#,##0.00\);_(&quot;€&quot;* &quot;-&quot;??_);_(@_)"/>
    <numFmt numFmtId="166" formatCode="_-* #,##0\ _€_-;\-* #,##0\ _€_-;_-* &quot;-&quot;??\ _€_-;_-@_-"/>
    <numFmt numFmtId="167" formatCode="dd/mm/yyyy;@"/>
    <numFmt numFmtId="168" formatCode="[$€-2]\ #,##0"/>
    <numFmt numFmtId="169" formatCode="&quot; &quot;#,##0.00&quot; &quot;;&quot; (&quot;#,##0.00&quot;)&quot;;&quot; -&quot;00&quot; &quot;;&quot; &quot;@&quot; &quot;"/>
    <numFmt numFmtId="170" formatCode="#,##0_ ;\-#,##0\ "/>
    <numFmt numFmtId="171" formatCode="#,##0\ &quot;€&quot;"/>
    <numFmt numFmtId="172" formatCode="[$€-402]&quot; &quot;#,##0"/>
    <numFmt numFmtId="173" formatCode="[$€-2]\ #,##0;\-[$€-2]\ #,##0"/>
  </numFmts>
  <fonts count="83" x14ac:knownFonts="1">
    <font>
      <sz val="11"/>
      <color theme="1"/>
      <name val="Calibri"/>
      <family val="2"/>
      <charset val="161"/>
      <scheme val="minor"/>
    </font>
    <font>
      <sz val="12"/>
      <color indexed="81"/>
      <name val="Tahoma"/>
      <family val="2"/>
      <charset val="161"/>
    </font>
    <font>
      <sz val="11"/>
      <color theme="1"/>
      <name val="Calibri"/>
      <family val="2"/>
      <charset val="161"/>
      <scheme val="minor"/>
    </font>
    <font>
      <sz val="12"/>
      <color theme="1"/>
      <name val="Calibri"/>
      <family val="2"/>
      <charset val="161"/>
      <scheme val="minor"/>
    </font>
    <font>
      <sz val="9"/>
      <color indexed="81"/>
      <name val="Tahoma"/>
      <family val="2"/>
      <charset val="161"/>
    </font>
    <font>
      <sz val="11"/>
      <color rgb="FF000000"/>
      <name val="Calibri"/>
      <family val="2"/>
      <charset val="161"/>
    </font>
    <font>
      <sz val="11"/>
      <color theme="1"/>
      <name val="Calibri"/>
      <family val="2"/>
      <scheme val="minor"/>
    </font>
    <font>
      <b/>
      <sz val="12"/>
      <color theme="1"/>
      <name val="Calibri"/>
      <family val="2"/>
      <charset val="161"/>
      <scheme val="minor"/>
    </font>
    <font>
      <u/>
      <sz val="11"/>
      <color theme="10"/>
      <name val="Calibri"/>
      <family val="2"/>
      <charset val="161"/>
      <scheme val="minor"/>
    </font>
    <font>
      <sz val="12"/>
      <color theme="0" tint="-0.249977111117893"/>
      <name val="Calibri"/>
      <family val="2"/>
      <charset val="161"/>
      <scheme val="minor"/>
    </font>
    <font>
      <b/>
      <sz val="12"/>
      <name val="Calibri"/>
      <family val="2"/>
      <charset val="161"/>
      <scheme val="minor"/>
    </font>
    <font>
      <b/>
      <sz val="12"/>
      <color theme="0"/>
      <name val="Calibri"/>
      <family val="2"/>
      <charset val="161"/>
      <scheme val="minor"/>
    </font>
    <font>
      <i/>
      <sz val="12"/>
      <color theme="1"/>
      <name val="Calibri"/>
      <family val="2"/>
      <charset val="161"/>
      <scheme val="minor"/>
    </font>
    <font>
      <sz val="12"/>
      <color rgb="FFFF0000"/>
      <name val="Calibri"/>
      <family val="2"/>
      <charset val="161"/>
      <scheme val="minor"/>
    </font>
    <font>
      <sz val="12"/>
      <name val="Calibri"/>
      <family val="2"/>
      <charset val="161"/>
      <scheme val="minor"/>
    </font>
    <font>
      <b/>
      <i/>
      <sz val="12"/>
      <name val="Calibri"/>
      <family val="2"/>
      <charset val="161"/>
      <scheme val="minor"/>
    </font>
    <font>
      <b/>
      <sz val="12"/>
      <color theme="0" tint="-0.249977111117893"/>
      <name val="Calibri"/>
      <family val="2"/>
      <charset val="161"/>
      <scheme val="minor"/>
    </font>
    <font>
      <b/>
      <i/>
      <sz val="12"/>
      <color theme="1"/>
      <name val="Calibri"/>
      <family val="2"/>
      <charset val="161"/>
      <scheme val="minor"/>
    </font>
    <font>
      <b/>
      <u/>
      <sz val="12"/>
      <color theme="1"/>
      <name val="Calibri"/>
      <family val="2"/>
      <charset val="161"/>
      <scheme val="minor"/>
    </font>
    <font>
      <u/>
      <sz val="12"/>
      <color theme="10"/>
      <name val="Calibri"/>
      <family val="2"/>
      <charset val="161"/>
      <scheme val="minor"/>
    </font>
    <font>
      <i/>
      <sz val="12"/>
      <name val="Calibri"/>
      <family val="2"/>
      <charset val="161"/>
      <scheme val="minor"/>
    </font>
    <font>
      <b/>
      <i/>
      <sz val="12"/>
      <color rgb="FFFF0000"/>
      <name val="Calibri"/>
      <family val="2"/>
      <charset val="161"/>
      <scheme val="minor"/>
    </font>
    <font>
      <b/>
      <sz val="12"/>
      <color rgb="FFFF0000"/>
      <name val="Calibri"/>
      <family val="2"/>
      <charset val="161"/>
      <scheme val="minor"/>
    </font>
    <font>
      <b/>
      <i/>
      <sz val="12"/>
      <color theme="8" tint="-0.249977111117893"/>
      <name val="Calibri"/>
      <family val="2"/>
      <charset val="161"/>
      <scheme val="minor"/>
    </font>
    <font>
      <sz val="12"/>
      <color indexed="8"/>
      <name val="Calibri"/>
      <family val="2"/>
      <charset val="161"/>
      <scheme val="minor"/>
    </font>
    <font>
      <b/>
      <sz val="12"/>
      <color indexed="8"/>
      <name val="Calibri"/>
      <family val="2"/>
      <charset val="161"/>
      <scheme val="minor"/>
    </font>
    <font>
      <sz val="12"/>
      <color rgb="FF000000"/>
      <name val="Calibri"/>
      <family val="2"/>
      <charset val="161"/>
      <scheme val="minor"/>
    </font>
    <font>
      <sz val="12"/>
      <color theme="7" tint="0.59999389629810485"/>
      <name val="Calibri"/>
      <family val="2"/>
      <charset val="161"/>
      <scheme val="minor"/>
    </font>
    <font>
      <i/>
      <sz val="12"/>
      <color indexed="8"/>
      <name val="Calibri"/>
      <family val="2"/>
      <charset val="161"/>
      <scheme val="minor"/>
    </font>
    <font>
      <b/>
      <sz val="12"/>
      <color rgb="FF0066CC"/>
      <name val="Calibri"/>
      <family val="2"/>
      <charset val="161"/>
      <scheme val="minor"/>
    </font>
    <font>
      <b/>
      <sz val="12"/>
      <color rgb="FF000000"/>
      <name val="Calibri"/>
      <family val="2"/>
      <charset val="161"/>
      <scheme val="minor"/>
    </font>
    <font>
      <b/>
      <sz val="11"/>
      <color rgb="FF000000"/>
      <name val="Calibri"/>
      <family val="2"/>
      <charset val="161"/>
      <scheme val="minor"/>
    </font>
    <font>
      <i/>
      <sz val="12"/>
      <color rgb="FF000000"/>
      <name val="Calibri"/>
      <family val="2"/>
      <charset val="161"/>
      <scheme val="minor"/>
    </font>
    <font>
      <b/>
      <i/>
      <sz val="12"/>
      <color rgb="FF000000"/>
      <name val="Calibri"/>
      <family val="2"/>
      <charset val="161"/>
      <scheme val="minor"/>
    </font>
    <font>
      <b/>
      <u/>
      <sz val="12"/>
      <color rgb="FF000000"/>
      <name val="Calibri"/>
      <family val="2"/>
      <charset val="161"/>
      <scheme val="minor"/>
    </font>
    <font>
      <b/>
      <sz val="10"/>
      <color rgb="FFFF0000"/>
      <name val="Calibri"/>
      <family val="2"/>
      <charset val="161"/>
      <scheme val="minor"/>
    </font>
    <font>
      <b/>
      <sz val="12"/>
      <color indexed="30"/>
      <name val="Calibri"/>
      <family val="2"/>
      <charset val="161"/>
      <scheme val="minor"/>
    </font>
    <font>
      <b/>
      <i/>
      <sz val="12"/>
      <color theme="3" tint="0.39997558519241921"/>
      <name val="Calibri"/>
      <family val="2"/>
      <charset val="161"/>
      <scheme val="minor"/>
    </font>
    <font>
      <b/>
      <i/>
      <u/>
      <sz val="12"/>
      <color theme="1"/>
      <name val="Calibri"/>
      <family val="2"/>
      <charset val="161"/>
      <scheme val="minor"/>
    </font>
    <font>
      <i/>
      <sz val="12"/>
      <color rgb="FFCC0099"/>
      <name val="Calibri"/>
      <family val="2"/>
      <charset val="161"/>
      <scheme val="minor"/>
    </font>
    <font>
      <sz val="12"/>
      <color rgb="FF777777"/>
      <name val="Calibri"/>
      <family val="2"/>
      <charset val="161"/>
      <scheme val="minor"/>
    </font>
    <font>
      <sz val="12"/>
      <color theme="0"/>
      <name val="Calibri"/>
      <family val="2"/>
      <charset val="161"/>
      <scheme val="minor"/>
    </font>
    <font>
      <i/>
      <sz val="12"/>
      <color rgb="FFD60093"/>
      <name val="Calibri"/>
      <family val="2"/>
      <charset val="161"/>
      <scheme val="minor"/>
    </font>
    <font>
      <b/>
      <sz val="12"/>
      <color rgb="FF000000"/>
      <name val="Calibri"/>
      <family val="2"/>
      <charset val="161"/>
    </font>
    <font>
      <i/>
      <sz val="12"/>
      <color theme="0" tint="-0.249977111117893"/>
      <name val="Calibri"/>
      <family val="2"/>
      <charset val="161"/>
      <scheme val="minor"/>
    </font>
    <font>
      <b/>
      <sz val="12"/>
      <name val="Calibri"/>
      <family val="2"/>
      <charset val="161"/>
    </font>
    <font>
      <sz val="12"/>
      <name val="Calibri"/>
      <family val="2"/>
      <charset val="161"/>
    </font>
    <font>
      <sz val="12"/>
      <color rgb="FF000000"/>
      <name val="Calibri"/>
      <family val="2"/>
      <charset val="161"/>
    </font>
    <font>
      <sz val="12"/>
      <color theme="1"/>
      <name val="Calibri"/>
      <family val="2"/>
      <charset val="161"/>
    </font>
    <font>
      <b/>
      <sz val="12"/>
      <color theme="0"/>
      <name val="Calibri"/>
      <family val="2"/>
      <charset val="161"/>
    </font>
    <font>
      <i/>
      <sz val="12"/>
      <color rgb="FF000000"/>
      <name val="Calibri"/>
      <family val="2"/>
      <charset val="161"/>
    </font>
    <font>
      <sz val="12"/>
      <color theme="0" tint="-0.249977111117893"/>
      <name val="Calibri"/>
      <family val="2"/>
      <charset val="161"/>
    </font>
    <font>
      <b/>
      <sz val="12"/>
      <color theme="0" tint="-0.249977111117893"/>
      <name val="Calibri"/>
      <family val="2"/>
      <charset val="161"/>
    </font>
    <font>
      <b/>
      <sz val="14"/>
      <color theme="4" tint="-0.249977111117893"/>
      <name val="Calibri"/>
      <family val="2"/>
      <charset val="161"/>
      <scheme val="minor"/>
    </font>
    <font>
      <b/>
      <i/>
      <sz val="12"/>
      <color rgb="FF000000"/>
      <name val="Calibri"/>
      <family val="2"/>
      <charset val="161"/>
    </font>
    <font>
      <i/>
      <sz val="11"/>
      <color rgb="FF000000"/>
      <name val="Calibri"/>
      <family val="2"/>
      <charset val="161"/>
    </font>
    <font>
      <b/>
      <i/>
      <sz val="11"/>
      <color rgb="FF000000"/>
      <name val="Calibri"/>
      <family val="2"/>
      <charset val="161"/>
    </font>
    <font>
      <b/>
      <i/>
      <u/>
      <sz val="11"/>
      <color rgb="FF000000"/>
      <name val="Calibri"/>
      <family val="2"/>
      <charset val="161"/>
    </font>
    <font>
      <b/>
      <sz val="12"/>
      <color theme="1"/>
      <name val="Calibri"/>
      <family val="2"/>
      <charset val="161"/>
    </font>
    <font>
      <sz val="11"/>
      <color theme="0" tint="-0.249977111117893"/>
      <name val="Calibri"/>
      <family val="2"/>
      <charset val="161"/>
      <scheme val="minor"/>
    </font>
    <font>
      <sz val="11"/>
      <color theme="0" tint="-0.249977111117893"/>
      <name val="Calibri"/>
      <family val="2"/>
      <charset val="161"/>
    </font>
    <font>
      <b/>
      <sz val="13"/>
      <color theme="8" tint="-0.499984740745262"/>
      <name val="Calibri"/>
      <family val="2"/>
      <charset val="161"/>
    </font>
    <font>
      <b/>
      <u/>
      <sz val="11"/>
      <color rgb="FF000000"/>
      <name val="Calibri"/>
      <family val="2"/>
      <charset val="161"/>
    </font>
    <font>
      <b/>
      <sz val="11"/>
      <color rgb="FF000000"/>
      <name val="Calibri"/>
      <family val="2"/>
      <charset val="161"/>
    </font>
    <font>
      <i/>
      <sz val="10"/>
      <color rgb="FF000000"/>
      <name val="Calibri"/>
      <family val="2"/>
      <charset val="161"/>
    </font>
    <font>
      <b/>
      <i/>
      <sz val="10"/>
      <color rgb="FF000000"/>
      <name val="Calibri"/>
      <family val="2"/>
      <charset val="161"/>
    </font>
    <font>
      <sz val="11"/>
      <name val="Calibri"/>
      <family val="2"/>
      <charset val="161"/>
      <scheme val="minor"/>
    </font>
    <font>
      <b/>
      <u/>
      <sz val="12"/>
      <color rgb="FF000000"/>
      <name val="Calibri"/>
      <family val="2"/>
      <charset val="161"/>
    </font>
    <font>
      <b/>
      <u/>
      <sz val="12"/>
      <name val="Calibri"/>
      <family val="2"/>
      <charset val="161"/>
      <scheme val="minor"/>
    </font>
    <font>
      <i/>
      <sz val="10"/>
      <name val="Calibri"/>
      <family val="2"/>
      <charset val="161"/>
      <scheme val="minor"/>
    </font>
    <font>
      <i/>
      <u/>
      <sz val="10"/>
      <name val="Calibri"/>
      <family val="2"/>
      <charset val="161"/>
      <scheme val="minor"/>
    </font>
    <font>
      <b/>
      <sz val="11"/>
      <color theme="1"/>
      <name val="Calibri"/>
      <family val="2"/>
      <charset val="161"/>
      <scheme val="minor"/>
    </font>
    <font>
      <i/>
      <u/>
      <sz val="12"/>
      <name val="Calibri"/>
      <family val="2"/>
      <charset val="161"/>
      <scheme val="minor"/>
    </font>
    <font>
      <i/>
      <sz val="11"/>
      <name val="Calibri"/>
      <family val="2"/>
      <charset val="161"/>
      <scheme val="minor"/>
    </font>
    <font>
      <b/>
      <sz val="11"/>
      <color theme="0" tint="-0.249977111117893"/>
      <name val="Calibri"/>
      <family val="2"/>
      <charset val="161"/>
    </font>
    <font>
      <b/>
      <i/>
      <u/>
      <sz val="11"/>
      <name val="Calibri"/>
      <family val="2"/>
      <charset val="161"/>
      <scheme val="minor"/>
    </font>
    <font>
      <b/>
      <sz val="8"/>
      <name val="Calibri"/>
      <family val="2"/>
      <charset val="161"/>
      <scheme val="minor"/>
    </font>
    <font>
      <sz val="10"/>
      <name val="Calibri"/>
      <family val="2"/>
      <charset val="161"/>
      <scheme val="minor"/>
    </font>
    <font>
      <u/>
      <sz val="11"/>
      <color theme="10"/>
      <name val="Calibri"/>
      <family val="2"/>
      <charset val="161"/>
    </font>
    <font>
      <sz val="11"/>
      <name val="Calibri"/>
      <family val="2"/>
      <charset val="161"/>
    </font>
    <font>
      <b/>
      <sz val="11"/>
      <name val="Calibri"/>
      <family val="2"/>
      <charset val="161"/>
    </font>
    <font>
      <b/>
      <u/>
      <sz val="11"/>
      <color theme="10"/>
      <name val="Calibri"/>
      <family val="2"/>
      <charset val="161"/>
      <scheme val="minor"/>
    </font>
    <font>
      <b/>
      <u/>
      <sz val="11"/>
      <color theme="10"/>
      <name val="Calibri"/>
      <family val="2"/>
      <charset val="161"/>
    </font>
  </fonts>
  <fills count="2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E2EFDA"/>
        <bgColor rgb="FFE2EFDA"/>
      </patternFill>
    </fill>
    <fill>
      <patternFill patternType="solid">
        <fgColor theme="4"/>
        <bgColor indexed="64"/>
      </patternFill>
    </fill>
    <fill>
      <patternFill patternType="solid">
        <fgColor theme="4" tint="-0.249977111117893"/>
        <bgColor indexed="64"/>
      </patternFill>
    </fill>
    <fill>
      <patternFill patternType="solid">
        <fgColor rgb="FFFFFFFF"/>
        <bgColor rgb="FFFFFFFF"/>
      </patternFill>
    </fill>
    <fill>
      <patternFill patternType="solid">
        <fgColor theme="0" tint="-0.249977111117893"/>
        <bgColor indexed="64"/>
      </patternFill>
    </fill>
    <fill>
      <patternFill patternType="solid">
        <fgColor rgb="FFA9D08E"/>
        <bgColor rgb="FFA9D08E"/>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79998168889431442"/>
        <bgColor rgb="FFA9D08E"/>
      </patternFill>
    </fill>
    <fill>
      <patternFill patternType="solid">
        <fgColor theme="4" tint="0.79998168889431442"/>
        <bgColor rgb="FFFFFFFF"/>
      </patternFill>
    </fill>
    <fill>
      <patternFill patternType="solid">
        <fgColor rgb="FFFF0000"/>
        <bgColor indexed="64"/>
      </patternFill>
    </fill>
    <fill>
      <patternFill patternType="solid">
        <fgColor theme="6" tint="0.39997558519241921"/>
        <bgColor rgb="FFA9D08E"/>
      </patternFill>
    </fill>
    <fill>
      <patternFill patternType="solid">
        <fgColor theme="6" tint="0.79998168889431442"/>
        <bgColor rgb="FFE2EFDA"/>
      </patternFill>
    </fill>
    <fill>
      <patternFill patternType="solid">
        <fgColor theme="0"/>
        <bgColor rgb="FFFFFFFF"/>
      </patternFill>
    </fill>
    <fill>
      <patternFill patternType="solid">
        <fgColor theme="5" tint="0.79998168889431442"/>
        <bgColor rgb="FFFFFFFF"/>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rgb="FFE2EFDA"/>
      </patternFill>
    </fill>
    <fill>
      <patternFill patternType="solid">
        <fgColor theme="0" tint="-0.249977111117893"/>
        <bgColor rgb="FFFFFFFF"/>
      </patternFill>
    </fill>
  </fills>
  <borders count="10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bottom style="thin">
        <color indexed="64"/>
      </bottom>
      <diagonal/>
    </border>
    <border>
      <left/>
      <right/>
      <top style="thin">
        <color theme="0" tint="-0.34998626667073579"/>
      </top>
      <bottom style="thin">
        <color theme="0" tint="-0.34998626667073579"/>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7" tint="-0.24994659260841701"/>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theme="6" tint="-0.499984740745262"/>
      </left>
      <right style="thin">
        <color theme="0" tint="-0.34998626667073579"/>
      </right>
      <top/>
      <bottom/>
      <diagonal/>
    </border>
    <border>
      <left/>
      <right/>
      <top/>
      <bottom style="thin">
        <color indexed="64"/>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bottom style="thin">
        <color theme="0" tint="-0.249977111117893"/>
      </bottom>
      <diagonal/>
    </border>
    <border>
      <left/>
      <right style="thin">
        <color theme="0" tint="-0.34998626667073579"/>
      </right>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top style="medium">
        <color theme="0" tint="-0.499984740745262"/>
      </top>
      <bottom/>
      <diagonal/>
    </border>
    <border>
      <left style="medium">
        <color theme="0" tint="-0.499984740745262"/>
      </left>
      <right style="medium">
        <color theme="7" tint="-0.24994659260841701"/>
      </right>
      <top style="medium">
        <color theme="0" tint="-0.499984740745262"/>
      </top>
      <bottom/>
      <diagonal/>
    </border>
    <border>
      <left/>
      <right/>
      <top/>
      <bottom style="medium">
        <color theme="7" tint="-0.24994659260841701"/>
      </bottom>
      <diagonal/>
    </border>
    <border>
      <left style="medium">
        <color theme="7" tint="-0.24994659260841701"/>
      </left>
      <right style="medium">
        <color theme="7" tint="-0.24994659260841701"/>
      </right>
      <top style="medium">
        <color theme="0" tint="-0.499984740745262"/>
      </top>
      <bottom style="medium">
        <color theme="0" tint="-0.499984740745262"/>
      </bottom>
      <diagonal/>
    </border>
    <border>
      <left style="medium">
        <color theme="7" tint="-0.24994659260841701"/>
      </left>
      <right style="medium">
        <color theme="0" tint="-0.499984740745262"/>
      </right>
      <top style="medium">
        <color theme="0" tint="-0.499984740745262"/>
      </top>
      <bottom style="medium">
        <color theme="0" tint="-0.499984740745262"/>
      </bottom>
      <diagonal/>
    </border>
    <border>
      <left style="medium">
        <color theme="7" tint="-0.24994659260841701"/>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7" tint="-0.24994659260841701"/>
      </bottom>
      <diagonal/>
    </border>
    <border>
      <left style="medium">
        <color theme="0" tint="-0.499984740745262"/>
      </left>
      <right style="medium">
        <color theme="0" tint="-0.499984740745262"/>
      </right>
      <top style="medium">
        <color theme="7" tint="-0.24994659260841701"/>
      </top>
      <bottom style="medium">
        <color theme="0" tint="-0.499984740745262"/>
      </bottom>
      <diagonal/>
    </border>
    <border>
      <left/>
      <right/>
      <top/>
      <bottom style="thin">
        <color theme="0"/>
      </bottom>
      <diagonal/>
    </border>
    <border>
      <left style="thin">
        <color theme="0"/>
      </left>
      <right style="medium">
        <color theme="0" tint="-0.499984740745262"/>
      </right>
      <top style="thin">
        <color theme="0"/>
      </top>
      <bottom/>
      <diagonal/>
    </border>
    <border>
      <left style="thin">
        <color theme="0"/>
      </left>
      <right/>
      <top/>
      <bottom/>
      <diagonal/>
    </border>
    <border>
      <left/>
      <right/>
      <top style="thin">
        <color theme="0"/>
      </top>
      <bottom/>
      <diagonal/>
    </border>
    <border>
      <left/>
      <right style="thin">
        <color theme="0" tint="-0.34998626667073579"/>
      </right>
      <top style="thin">
        <color theme="0"/>
      </top>
      <bottom/>
      <diagonal/>
    </border>
    <border>
      <left/>
      <right style="medium">
        <color theme="0" tint="-0.499984740745262"/>
      </right>
      <top style="thin">
        <color theme="0"/>
      </top>
      <bottom style="thin">
        <color theme="0"/>
      </bottom>
      <diagonal/>
    </border>
    <border>
      <left style="thin">
        <color theme="0" tint="-0.34998626667073579"/>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499984740745262"/>
      </top>
      <bottom style="thin">
        <color theme="0"/>
      </bottom>
      <diagonal/>
    </border>
    <border>
      <left style="medium">
        <color theme="0" tint="-0.499984740745262"/>
      </left>
      <right/>
      <top style="thin">
        <color theme="0"/>
      </top>
      <bottom style="thin">
        <color theme="0"/>
      </bottom>
      <diagonal/>
    </border>
    <border>
      <left style="medium">
        <color theme="0" tint="-0.499984740745262"/>
      </left>
      <right/>
      <top/>
      <bottom style="thin">
        <color theme="0"/>
      </bottom>
      <diagonal/>
    </border>
    <border>
      <left/>
      <right/>
      <top style="medium">
        <color theme="0" tint="-0.249977111117893"/>
      </top>
      <bottom/>
      <diagonal/>
    </border>
    <border>
      <left/>
      <right style="thin">
        <color theme="0"/>
      </right>
      <top/>
      <bottom/>
      <diagonal/>
    </border>
    <border>
      <left/>
      <right style="thin">
        <color theme="0"/>
      </right>
      <top style="thin">
        <color theme="0" tint="-0.249977111117893"/>
      </top>
      <bottom/>
      <diagonal/>
    </border>
    <border>
      <left style="thin">
        <color theme="0"/>
      </left>
      <right/>
      <top style="thin">
        <color theme="0" tint="-0.34998626667073579"/>
      </top>
      <bottom/>
      <diagonal/>
    </border>
    <border>
      <left/>
      <right style="thin">
        <color theme="0"/>
      </right>
      <top style="thin">
        <color theme="0"/>
      </top>
      <bottom/>
      <diagonal/>
    </border>
    <border>
      <left/>
      <right style="thin">
        <color theme="0"/>
      </right>
      <top style="thin">
        <color rgb="FF000000"/>
      </top>
      <bottom style="thin">
        <color theme="0"/>
      </bottom>
      <diagonal/>
    </border>
    <border>
      <left style="thin">
        <color theme="0"/>
      </left>
      <right style="thin">
        <color theme="0" tint="-0.249977111117893"/>
      </right>
      <top/>
      <bottom/>
      <diagonal/>
    </border>
    <border>
      <left style="thin">
        <color theme="0" tint="-0.249977111117893"/>
      </left>
      <right/>
      <top/>
      <bottom style="thin">
        <color theme="0"/>
      </bottom>
      <diagonal/>
    </border>
    <border>
      <left/>
      <right style="thin">
        <color theme="0" tint="-0.249977111117893"/>
      </right>
      <top/>
      <bottom style="thin">
        <color theme="0"/>
      </bottom>
      <diagonal/>
    </border>
    <border>
      <left style="thin">
        <color theme="0"/>
      </left>
      <right/>
      <top/>
      <bottom style="thin">
        <color theme="0" tint="-0.249977111117893"/>
      </bottom>
      <diagonal/>
    </border>
    <border>
      <left style="thin">
        <color theme="0"/>
      </left>
      <right style="thin">
        <color theme="0" tint="-0.249977111117893"/>
      </right>
      <top/>
      <bottom style="thin">
        <color theme="0" tint="-0.249977111117893"/>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style="thin">
        <color theme="0"/>
      </bottom>
      <diagonal/>
    </border>
    <border>
      <left/>
      <right style="thin">
        <color theme="0"/>
      </right>
      <top style="thin">
        <color theme="0" tint="-0.249977111117893"/>
      </top>
      <bottom style="thin">
        <color theme="0"/>
      </bottom>
      <diagonal/>
    </border>
    <border>
      <left style="thin">
        <color theme="0"/>
      </left>
      <right style="thin">
        <color theme="0" tint="-0.249977111117893"/>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medium">
        <color theme="0" tint="-0.499984740745262"/>
      </right>
      <top style="medium">
        <color theme="0" tint="-0.499984740745262"/>
      </top>
      <bottom style="medium">
        <color theme="0" tint="-0.499984740745262"/>
      </bottom>
      <diagonal/>
    </border>
    <border>
      <left/>
      <right/>
      <top/>
      <bottom style="thin">
        <color theme="2" tint="-0.249977111117893"/>
      </bottom>
      <diagonal/>
    </border>
    <border>
      <left/>
      <right style="thin">
        <color rgb="FF000000"/>
      </right>
      <top/>
      <bottom style="thin">
        <color theme="2" tint="-0.249977111117893"/>
      </bottom>
      <diagonal/>
    </border>
    <border>
      <left/>
      <right style="medium">
        <color theme="0" tint="-0.499984740745262"/>
      </right>
      <top/>
      <bottom/>
      <diagonal/>
    </border>
    <border>
      <left style="medium">
        <color theme="0" tint="-0.499984740745262"/>
      </left>
      <right/>
      <top style="thin">
        <color theme="0"/>
      </top>
      <bottom/>
      <diagonal/>
    </border>
    <border>
      <left/>
      <right style="thin">
        <color theme="0"/>
      </right>
      <top style="thin">
        <color theme="0" tint="-0.34998626667073579"/>
      </top>
      <bottom/>
      <diagonal/>
    </border>
    <border>
      <left style="thin">
        <color theme="0" tint="-0.34998626667073579"/>
      </left>
      <right/>
      <top/>
      <bottom style="thin">
        <color theme="0"/>
      </bottom>
      <diagonal/>
    </border>
    <border>
      <left/>
      <right style="thin">
        <color theme="0" tint="-0.34998626667073579"/>
      </right>
      <top/>
      <bottom style="thin">
        <color theme="0"/>
      </bottom>
      <diagonal/>
    </border>
    <border>
      <left/>
      <right style="thin">
        <color theme="2" tint="-0.249977111117893"/>
      </right>
      <top/>
      <bottom/>
      <diagonal/>
    </border>
    <border>
      <left style="thin">
        <color theme="2" tint="-0.249977111117893"/>
      </left>
      <right/>
      <top/>
      <bottom/>
      <diagonal/>
    </border>
    <border>
      <left style="thin">
        <color theme="0"/>
      </left>
      <right/>
      <top style="thin">
        <color theme="0"/>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0">
    <xf numFmtId="0" fontId="0" fillId="0" borderId="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5" fillId="0" borderId="0" applyNumberFormat="0" applyFont="0" applyBorder="0" applyProtection="0"/>
    <xf numFmtId="0" fontId="5" fillId="0" borderId="0" applyNumberFormat="0" applyFont="0" applyBorder="0" applyProtection="0"/>
    <xf numFmtId="169" fontId="5" fillId="0" borderId="0" applyFont="0" applyFill="0" applyBorder="0" applyAlignment="0" applyProtection="0"/>
    <xf numFmtId="0" fontId="6" fillId="0" borderId="0"/>
    <xf numFmtId="164" fontId="2" fillId="0" borderId="0" applyFont="0" applyFill="0" applyBorder="0" applyAlignment="0" applyProtection="0"/>
    <xf numFmtId="0" fontId="8" fillId="0" borderId="0" applyNumberFormat="0" applyFill="0" applyBorder="0" applyAlignment="0" applyProtection="0"/>
  </cellStyleXfs>
  <cellXfs count="820">
    <xf numFmtId="0" fontId="0" fillId="0" borderId="0" xfId="0"/>
    <xf numFmtId="0" fontId="3" fillId="4" borderId="0" xfId="0" applyFont="1" applyFill="1" applyAlignment="1" applyProtection="1">
      <alignment vertical="top" wrapText="1"/>
      <protection hidden="1"/>
    </xf>
    <xf numFmtId="0" fontId="3" fillId="4" borderId="0" xfId="0" applyFont="1" applyFill="1" applyAlignment="1" applyProtection="1">
      <alignment vertical="top"/>
      <protection hidden="1"/>
    </xf>
    <xf numFmtId="0" fontId="3" fillId="4" borderId="0" xfId="0" applyFont="1" applyFill="1" applyProtection="1">
      <protection hidden="1"/>
    </xf>
    <xf numFmtId="0" fontId="9" fillId="9" borderId="0" xfId="0" applyFont="1" applyFill="1" applyAlignment="1" applyProtection="1">
      <alignment vertical="top"/>
      <protection hidden="1"/>
    </xf>
    <xf numFmtId="0" fontId="9" fillId="9" borderId="0" xfId="0" applyFont="1" applyFill="1" applyProtection="1">
      <protection hidden="1"/>
    </xf>
    <xf numFmtId="0" fontId="10" fillId="4" borderId="0" xfId="0" applyFont="1" applyFill="1" applyAlignment="1" applyProtection="1">
      <alignment vertical="center" wrapText="1"/>
      <protection hidden="1"/>
    </xf>
    <xf numFmtId="0" fontId="3" fillId="0" borderId="0" xfId="0" applyFont="1" applyProtection="1">
      <protection hidden="1"/>
    </xf>
    <xf numFmtId="0" fontId="10" fillId="4" borderId="0" xfId="0" applyFont="1" applyFill="1" applyAlignment="1" applyProtection="1">
      <alignment vertical="center"/>
      <protection hidden="1"/>
    </xf>
    <xf numFmtId="0" fontId="3" fillId="12" borderId="7" xfId="0" applyFont="1" applyFill="1" applyBorder="1" applyAlignment="1" applyProtection="1">
      <alignment horizontal="center" vertical="center" wrapText="1"/>
      <protection locked="0"/>
    </xf>
    <xf numFmtId="0" fontId="3" fillId="0" borderId="0" xfId="0" applyFont="1" applyAlignment="1" applyProtection="1">
      <alignment vertical="center"/>
      <protection hidden="1"/>
    </xf>
    <xf numFmtId="0" fontId="7" fillId="4" borderId="0" xfId="0" applyFont="1" applyFill="1" applyAlignment="1" applyProtection="1">
      <alignment horizontal="left" vertical="center"/>
      <protection hidden="1"/>
    </xf>
    <xf numFmtId="0" fontId="10" fillId="4" borderId="0" xfId="0" applyFont="1" applyFill="1" applyAlignment="1" applyProtection="1">
      <alignment vertical="top" wrapText="1"/>
      <protection hidden="1"/>
    </xf>
    <xf numFmtId="0" fontId="3" fillId="4"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protection hidden="1"/>
    </xf>
    <xf numFmtId="0" fontId="9" fillId="9" borderId="0" xfId="0" applyFont="1" applyFill="1" applyAlignment="1" applyProtection="1">
      <alignment vertical="center"/>
      <protection hidden="1"/>
    </xf>
    <xf numFmtId="0" fontId="3" fillId="4" borderId="0" xfId="0" applyFont="1" applyFill="1" applyAlignment="1" applyProtection="1">
      <alignment horizontal="center" vertical="center"/>
      <protection hidden="1"/>
    </xf>
    <xf numFmtId="0" fontId="7" fillId="0" borderId="0" xfId="0" applyFont="1" applyAlignment="1" applyProtection="1">
      <alignment horizontal="left" vertical="center"/>
      <protection hidden="1"/>
    </xf>
    <xf numFmtId="0" fontId="24" fillId="4" borderId="0" xfId="0" applyFont="1" applyFill="1" applyAlignment="1" applyProtection="1">
      <alignment horizontal="left" vertical="center"/>
      <protection hidden="1"/>
    </xf>
    <xf numFmtId="0" fontId="14" fillId="4" borderId="0" xfId="0" applyFont="1" applyFill="1" applyAlignment="1" applyProtection="1">
      <alignment vertical="center"/>
      <protection hidden="1"/>
    </xf>
    <xf numFmtId="0" fontId="9" fillId="4" borderId="0" xfId="0" applyFont="1" applyFill="1" applyAlignment="1" applyProtection="1">
      <alignment horizontal="center" vertical="center"/>
      <protection hidden="1"/>
    </xf>
    <xf numFmtId="0" fontId="9" fillId="9" borderId="0" xfId="0" applyFont="1" applyFill="1" applyAlignment="1" applyProtection="1">
      <alignment horizontal="center" vertical="center"/>
      <protection hidden="1"/>
    </xf>
    <xf numFmtId="0" fontId="10" fillId="4" borderId="6" xfId="0" applyFont="1" applyFill="1" applyBorder="1" applyAlignment="1" applyProtection="1">
      <alignment vertical="center" wrapText="1"/>
      <protection hidden="1"/>
    </xf>
    <xf numFmtId="0" fontId="14" fillId="4" borderId="0" xfId="0" applyFont="1" applyFill="1" applyAlignment="1" applyProtection="1">
      <alignment vertical="top" wrapText="1"/>
      <protection hidden="1"/>
    </xf>
    <xf numFmtId="0" fontId="10" fillId="4" borderId="17" xfId="0" applyFont="1" applyFill="1" applyBorder="1" applyAlignment="1" applyProtection="1">
      <alignment horizontal="center" vertical="center" wrapText="1"/>
      <protection hidden="1"/>
    </xf>
    <xf numFmtId="0" fontId="10" fillId="4" borderId="6" xfId="0" applyFont="1" applyFill="1" applyBorder="1" applyAlignment="1" applyProtection="1">
      <alignment horizontal="center" vertical="center" wrapText="1"/>
      <protection hidden="1"/>
    </xf>
    <xf numFmtId="0" fontId="3" fillId="0" borderId="9" xfId="0" applyFont="1" applyBorder="1" applyAlignment="1" applyProtection="1">
      <alignment horizontal="center" vertical="center"/>
      <protection hidden="1"/>
    </xf>
    <xf numFmtId="3" fontId="3" fillId="2" borderId="7" xfId="1" applyNumberFormat="1" applyFont="1" applyFill="1" applyBorder="1" applyAlignment="1" applyProtection="1">
      <alignment horizontal="center" vertical="center"/>
      <protection locked="0"/>
    </xf>
    <xf numFmtId="0" fontId="15" fillId="0" borderId="0" xfId="0" applyFont="1" applyAlignment="1" applyProtection="1">
      <alignment vertical="center" wrapText="1"/>
      <protection hidden="1"/>
    </xf>
    <xf numFmtId="0" fontId="3" fillId="4" borderId="9" xfId="0" applyFont="1" applyFill="1" applyBorder="1" applyAlignment="1" applyProtection="1">
      <alignment horizontal="center" vertical="center"/>
      <protection hidden="1"/>
    </xf>
    <xf numFmtId="166" fontId="3" fillId="4" borderId="0" xfId="1" applyNumberFormat="1" applyFont="1" applyFill="1" applyBorder="1" applyAlignment="1" applyProtection="1">
      <alignment horizontal="left" vertical="center" wrapText="1"/>
      <protection hidden="1"/>
    </xf>
    <xf numFmtId="171" fontId="3" fillId="2" borderId="7" xfId="1" applyNumberFormat="1" applyFont="1" applyFill="1" applyBorder="1" applyAlignment="1" applyProtection="1">
      <alignment horizontal="center" vertical="center"/>
      <protection locked="0"/>
    </xf>
    <xf numFmtId="0" fontId="14" fillId="4" borderId="0" xfId="0" applyFont="1" applyFill="1" applyAlignment="1" applyProtection="1">
      <alignment vertical="center" wrapText="1"/>
      <protection hidden="1"/>
    </xf>
    <xf numFmtId="0" fontId="14" fillId="4" borderId="6" xfId="0" applyFont="1" applyFill="1" applyBorder="1" applyAlignment="1" applyProtection="1">
      <alignment vertical="center" wrapText="1"/>
      <protection hidden="1"/>
    </xf>
    <xf numFmtId="0" fontId="3" fillId="4" borderId="10" xfId="0" applyFont="1" applyFill="1" applyBorder="1" applyAlignment="1" applyProtection="1">
      <alignment horizontal="center" vertical="center"/>
      <protection hidden="1"/>
    </xf>
    <xf numFmtId="0" fontId="15" fillId="4" borderId="0" xfId="0" applyFont="1" applyFill="1" applyAlignment="1" applyProtection="1">
      <alignment vertical="center" wrapText="1"/>
      <protection hidden="1"/>
    </xf>
    <xf numFmtId="0" fontId="10" fillId="3" borderId="0" xfId="0" applyFont="1" applyFill="1" applyAlignment="1" applyProtection="1">
      <alignment vertical="center" wrapText="1"/>
      <protection hidden="1"/>
    </xf>
    <xf numFmtId="0" fontId="3" fillId="4" borderId="6" xfId="0" applyFont="1" applyFill="1" applyBorder="1" applyAlignment="1" applyProtection="1">
      <alignment horizontal="center" vertical="center"/>
      <protection hidden="1"/>
    </xf>
    <xf numFmtId="0" fontId="12" fillId="4" borderId="9" xfId="0" applyFont="1" applyFill="1" applyBorder="1" applyAlignment="1" applyProtection="1">
      <alignment horizontal="center" vertical="center"/>
      <protection hidden="1"/>
    </xf>
    <xf numFmtId="0" fontId="14" fillId="4" borderId="6" xfId="0" applyFont="1" applyFill="1" applyBorder="1" applyAlignment="1" applyProtection="1">
      <alignment horizontal="left" vertical="center" wrapText="1"/>
      <protection hidden="1"/>
    </xf>
    <xf numFmtId="0" fontId="17" fillId="4" borderId="9" xfId="0" applyFont="1" applyFill="1" applyBorder="1" applyAlignment="1" applyProtection="1">
      <alignment horizontal="center" vertical="center"/>
      <protection hidden="1"/>
    </xf>
    <xf numFmtId="0" fontId="14" fillId="4" borderId="0" xfId="0" applyFont="1" applyFill="1" applyAlignment="1" applyProtection="1">
      <alignment horizontal="left" vertical="top" wrapText="1"/>
      <protection hidden="1"/>
    </xf>
    <xf numFmtId="0" fontId="10" fillId="4" borderId="13" xfId="0" applyFont="1" applyFill="1" applyBorder="1" applyAlignment="1" applyProtection="1">
      <alignment vertical="center" wrapText="1"/>
      <protection hidden="1"/>
    </xf>
    <xf numFmtId="0" fontId="10" fillId="4" borderId="14" xfId="0" applyFont="1" applyFill="1" applyBorder="1" applyAlignment="1" applyProtection="1">
      <alignment vertical="center" wrapText="1"/>
      <protection hidden="1"/>
    </xf>
    <xf numFmtId="0" fontId="14" fillId="4" borderId="0" xfId="0" applyFont="1" applyFill="1" applyAlignment="1" applyProtection="1">
      <alignment horizontal="left" vertical="center" wrapText="1"/>
      <protection hidden="1"/>
    </xf>
    <xf numFmtId="0" fontId="15" fillId="4" borderId="9" xfId="0" applyFont="1" applyFill="1" applyBorder="1" applyAlignment="1" applyProtection="1">
      <alignment vertical="center" wrapText="1"/>
      <protection hidden="1"/>
    </xf>
    <xf numFmtId="0" fontId="14" fillId="4" borderId="13" xfId="0" applyFont="1" applyFill="1" applyBorder="1" applyAlignment="1" applyProtection="1">
      <alignment horizontal="left" vertical="center" wrapText="1"/>
      <protection hidden="1"/>
    </xf>
    <xf numFmtId="0" fontId="10" fillId="4" borderId="14" xfId="0" applyFont="1" applyFill="1" applyBorder="1" applyAlignment="1" applyProtection="1">
      <alignment horizontal="left" vertical="center" wrapText="1"/>
      <protection hidden="1"/>
    </xf>
    <xf numFmtId="0" fontId="15" fillId="4" borderId="6" xfId="0" applyFont="1" applyFill="1" applyBorder="1" applyAlignment="1" applyProtection="1">
      <alignment vertical="center" wrapText="1"/>
      <protection hidden="1"/>
    </xf>
    <xf numFmtId="0" fontId="3" fillId="4" borderId="6" xfId="0" applyFont="1" applyFill="1" applyBorder="1" applyProtection="1">
      <protection hidden="1"/>
    </xf>
    <xf numFmtId="0" fontId="24" fillId="4" borderId="13" xfId="0" applyFont="1" applyFill="1" applyBorder="1" applyAlignment="1" applyProtection="1">
      <alignment horizontal="left" vertical="center"/>
      <protection hidden="1"/>
    </xf>
    <xf numFmtId="0" fontId="3" fillId="4" borderId="14" xfId="0" applyFont="1" applyFill="1" applyBorder="1" applyProtection="1">
      <protection hidden="1"/>
    </xf>
    <xf numFmtId="0" fontId="15" fillId="4" borderId="0" xfId="0" applyFont="1" applyFill="1" applyAlignment="1" applyProtection="1">
      <alignment horizontal="left" vertical="center" wrapText="1"/>
      <protection hidden="1"/>
    </xf>
    <xf numFmtId="0" fontId="9" fillId="9" borderId="0" xfId="0" applyFont="1" applyFill="1" applyAlignment="1" applyProtection="1">
      <alignment horizontal="left" vertical="center"/>
      <protection hidden="1"/>
    </xf>
    <xf numFmtId="0" fontId="3" fillId="4" borderId="0" xfId="0" applyFont="1" applyFill="1" applyAlignment="1" applyProtection="1">
      <alignment horizontal="center"/>
      <protection hidden="1"/>
    </xf>
    <xf numFmtId="0" fontId="7" fillId="4" borderId="0" xfId="7" applyFont="1" applyFill="1" applyAlignment="1" applyProtection="1">
      <alignment vertical="center"/>
      <protection hidden="1"/>
    </xf>
    <xf numFmtId="0" fontId="10" fillId="4" borderId="0" xfId="0" applyFont="1" applyFill="1" applyAlignment="1" applyProtection="1">
      <alignment horizontal="left" vertical="center" wrapText="1"/>
      <protection hidden="1"/>
    </xf>
    <xf numFmtId="171" fontId="3" fillId="11" borderId="7" xfId="2" applyNumberFormat="1" applyFont="1" applyFill="1" applyBorder="1" applyAlignment="1" applyProtection="1">
      <alignment horizontal="center" vertical="center"/>
      <protection hidden="1"/>
    </xf>
    <xf numFmtId="10" fontId="3" fillId="11" borderId="7" xfId="2" applyNumberFormat="1" applyFont="1" applyFill="1" applyBorder="1" applyAlignment="1" applyProtection="1">
      <alignment horizontal="center" vertical="center"/>
      <protection hidden="1"/>
    </xf>
    <xf numFmtId="171" fontId="3" fillId="2" borderId="7" xfId="3" applyNumberFormat="1" applyFont="1" applyFill="1" applyBorder="1" applyAlignment="1" applyProtection="1">
      <alignment horizontal="center" vertical="center"/>
      <protection locked="0"/>
    </xf>
    <xf numFmtId="166" fontId="3" fillId="4" borderId="0" xfId="1" applyNumberFormat="1" applyFont="1" applyFill="1" applyBorder="1" applyAlignment="1" applyProtection="1">
      <alignment horizontal="center" vertical="center"/>
      <protection hidden="1"/>
    </xf>
    <xf numFmtId="0" fontId="3" fillId="4" borderId="13" xfId="0" applyFont="1" applyFill="1" applyBorder="1" applyProtection="1">
      <protection hidden="1"/>
    </xf>
    <xf numFmtId="0" fontId="3" fillId="4" borderId="11" xfId="0" applyFont="1" applyFill="1" applyBorder="1" applyProtection="1">
      <protection hidden="1"/>
    </xf>
    <xf numFmtId="0" fontId="3" fillId="12" borderId="7" xfId="0" applyFont="1" applyFill="1" applyBorder="1" applyAlignment="1" applyProtection="1">
      <alignment horizontal="left" vertical="center" wrapText="1"/>
      <protection locked="0"/>
    </xf>
    <xf numFmtId="0" fontId="3" fillId="4" borderId="13" xfId="0" applyFont="1" applyFill="1" applyBorder="1" applyAlignment="1" applyProtection="1">
      <alignment vertical="top"/>
      <protection hidden="1"/>
    </xf>
    <xf numFmtId="0" fontId="3" fillId="4" borderId="11" xfId="0" applyFont="1" applyFill="1" applyBorder="1" applyAlignment="1" applyProtection="1">
      <alignment vertical="top"/>
      <protection hidden="1"/>
    </xf>
    <xf numFmtId="10" fontId="10" fillId="4" borderId="11" xfId="2" applyNumberFormat="1" applyFont="1" applyFill="1" applyBorder="1" applyAlignment="1" applyProtection="1">
      <alignment horizontal="center" vertical="center" wrapText="1"/>
      <protection hidden="1"/>
    </xf>
    <xf numFmtId="10" fontId="10" fillId="4" borderId="0" xfId="2" applyNumberFormat="1" applyFont="1" applyFill="1" applyBorder="1" applyAlignment="1" applyProtection="1">
      <alignment horizontal="center" vertical="center" wrapText="1"/>
      <protection hidden="1"/>
    </xf>
    <xf numFmtId="171" fontId="3" fillId="2" borderId="49" xfId="1" applyNumberFormat="1" applyFont="1" applyFill="1" applyBorder="1" applyAlignment="1" applyProtection="1">
      <alignment horizontal="center" vertical="center"/>
      <protection locked="0"/>
    </xf>
    <xf numFmtId="171" fontId="3" fillId="11" borderId="19" xfId="1" applyNumberFormat="1" applyFont="1" applyFill="1" applyBorder="1" applyAlignment="1" applyProtection="1">
      <alignment horizontal="center" vertical="center"/>
      <protection hidden="1"/>
    </xf>
    <xf numFmtId="171" fontId="3" fillId="11" borderId="54" xfId="1" applyNumberFormat="1" applyFont="1" applyFill="1" applyBorder="1" applyAlignment="1" applyProtection="1">
      <alignment horizontal="center" vertical="center"/>
      <protection hidden="1"/>
    </xf>
    <xf numFmtId="10" fontId="3" fillId="11" borderId="55" xfId="2" applyNumberFormat="1" applyFont="1" applyFill="1" applyBorder="1" applyAlignment="1" applyProtection="1">
      <alignment horizontal="center" vertical="center"/>
      <protection hidden="1"/>
    </xf>
    <xf numFmtId="171" fontId="3" fillId="11" borderId="49" xfId="1" applyNumberFormat="1" applyFont="1" applyFill="1" applyBorder="1" applyAlignment="1" applyProtection="1">
      <alignment horizontal="center" vertical="center"/>
      <protection hidden="1"/>
    </xf>
    <xf numFmtId="171" fontId="3" fillId="11" borderId="56" xfId="1" applyNumberFormat="1" applyFont="1" applyFill="1" applyBorder="1" applyAlignment="1" applyProtection="1">
      <alignment horizontal="center" vertical="center"/>
      <protection hidden="1"/>
    </xf>
    <xf numFmtId="171" fontId="3" fillId="4" borderId="0" xfId="2" applyNumberFormat="1" applyFont="1" applyFill="1" applyBorder="1" applyAlignment="1" applyProtection="1">
      <alignment horizontal="center" vertical="center"/>
      <protection hidden="1"/>
    </xf>
    <xf numFmtId="171" fontId="3" fillId="2" borderId="18" xfId="1" applyNumberFormat="1" applyFont="1" applyFill="1" applyBorder="1" applyAlignment="1" applyProtection="1">
      <alignment horizontal="center" vertical="center"/>
      <protection locked="0"/>
    </xf>
    <xf numFmtId="10" fontId="3" fillId="4" borderId="0" xfId="2" applyNumberFormat="1" applyFont="1" applyFill="1" applyBorder="1" applyAlignment="1" applyProtection="1">
      <alignment horizontal="center" vertical="center"/>
      <protection hidden="1"/>
    </xf>
    <xf numFmtId="10" fontId="10" fillId="4" borderId="0" xfId="0" applyNumberFormat="1" applyFont="1" applyFill="1" applyAlignment="1" applyProtection="1">
      <alignment horizontal="center" vertical="center" wrapText="1"/>
      <protection hidden="1"/>
    </xf>
    <xf numFmtId="10" fontId="3" fillId="11" borderId="57" xfId="2" applyNumberFormat="1" applyFont="1" applyFill="1" applyBorder="1" applyAlignment="1" applyProtection="1">
      <alignment horizontal="center" vertical="center"/>
      <protection hidden="1"/>
    </xf>
    <xf numFmtId="10" fontId="3" fillId="11" borderId="58" xfId="2" applyNumberFormat="1" applyFont="1" applyFill="1" applyBorder="1" applyAlignment="1" applyProtection="1">
      <alignment horizontal="center" vertical="center"/>
      <protection hidden="1"/>
    </xf>
    <xf numFmtId="171" fontId="3" fillId="2" borderId="19" xfId="1" applyNumberFormat="1" applyFont="1" applyFill="1" applyBorder="1" applyAlignment="1" applyProtection="1">
      <alignment horizontal="center" vertical="center"/>
      <protection locked="0"/>
    </xf>
    <xf numFmtId="171" fontId="3" fillId="2" borderId="52" xfId="1" applyNumberFormat="1" applyFont="1" applyFill="1" applyBorder="1" applyAlignment="1" applyProtection="1">
      <alignment horizontal="center" vertical="center"/>
      <protection locked="0"/>
    </xf>
    <xf numFmtId="171" fontId="3" fillId="4" borderId="0" xfId="1" applyNumberFormat="1" applyFont="1" applyFill="1" applyBorder="1" applyAlignment="1" applyProtection="1">
      <alignment horizontal="center" vertical="center"/>
      <protection hidden="1"/>
    </xf>
    <xf numFmtId="171" fontId="3" fillId="11" borderId="7" xfId="1" applyNumberFormat="1" applyFont="1" applyFill="1" applyBorder="1" applyAlignment="1" applyProtection="1">
      <alignment horizontal="center" vertical="center"/>
      <protection hidden="1"/>
    </xf>
    <xf numFmtId="0" fontId="3" fillId="4" borderId="0" xfId="1" applyNumberFormat="1" applyFont="1" applyFill="1" applyBorder="1" applyAlignment="1" applyProtection="1">
      <alignment horizontal="center" vertical="center"/>
      <protection hidden="1"/>
    </xf>
    <xf numFmtId="0" fontId="30" fillId="4" borderId="0" xfId="0" applyFont="1" applyFill="1" applyAlignment="1" applyProtection="1">
      <alignment horizontal="center" vertical="center"/>
      <protection hidden="1"/>
    </xf>
    <xf numFmtId="0" fontId="7" fillId="4" borderId="34" xfId="0" applyFont="1" applyFill="1" applyBorder="1" applyAlignment="1" applyProtection="1">
      <alignment horizontal="center" vertical="top"/>
      <protection hidden="1"/>
    </xf>
    <xf numFmtId="3" fontId="3" fillId="2" borderId="44" xfId="1" applyNumberFormat="1" applyFont="1" applyFill="1" applyBorder="1" applyAlignment="1" applyProtection="1">
      <alignment horizontal="center" vertical="center"/>
      <protection locked="0"/>
    </xf>
    <xf numFmtId="0" fontId="3" fillId="12" borderId="44" xfId="0" applyFont="1" applyFill="1" applyBorder="1" applyAlignment="1" applyProtection="1">
      <alignment horizontal="left" vertical="center" wrapText="1"/>
      <protection locked="0"/>
    </xf>
    <xf numFmtId="0" fontId="7" fillId="4" borderId="34" xfId="0" applyFont="1" applyFill="1" applyBorder="1" applyAlignment="1" applyProtection="1">
      <alignment vertical="center"/>
      <protection hidden="1"/>
    </xf>
    <xf numFmtId="0" fontId="10" fillId="4" borderId="33" xfId="0" applyFont="1" applyFill="1" applyBorder="1" applyAlignment="1" applyProtection="1">
      <alignment horizontal="left" vertical="top" wrapText="1"/>
      <protection hidden="1"/>
    </xf>
    <xf numFmtId="0" fontId="10" fillId="4" borderId="33" xfId="0" applyFont="1" applyFill="1" applyBorder="1" applyAlignment="1" applyProtection="1">
      <alignment vertical="center" wrapText="1"/>
      <protection hidden="1"/>
    </xf>
    <xf numFmtId="0" fontId="10" fillId="4" borderId="36" xfId="0" applyFont="1" applyFill="1" applyBorder="1" applyAlignment="1" applyProtection="1">
      <alignment horizontal="left" vertical="top" wrapText="1"/>
      <protection hidden="1"/>
    </xf>
    <xf numFmtId="0" fontId="10" fillId="4" borderId="36" xfId="0" applyFont="1" applyFill="1" applyBorder="1" applyAlignment="1" applyProtection="1">
      <alignment vertical="center" wrapText="1"/>
      <protection hidden="1"/>
    </xf>
    <xf numFmtId="171" fontId="3" fillId="2" borderId="44" xfId="1" applyNumberFormat="1" applyFont="1" applyFill="1" applyBorder="1" applyAlignment="1" applyProtection="1">
      <alignment horizontal="center" vertical="center"/>
      <protection locked="0"/>
    </xf>
    <xf numFmtId="0" fontId="3" fillId="4" borderId="33" xfId="0" applyFont="1" applyFill="1" applyBorder="1" applyAlignment="1" applyProtection="1">
      <alignment vertical="top" wrapText="1"/>
      <protection hidden="1"/>
    </xf>
    <xf numFmtId="0" fontId="7" fillId="4" borderId="37" xfId="0" applyFont="1" applyFill="1" applyBorder="1" applyAlignment="1" applyProtection="1">
      <alignment horizontal="center" vertical="center"/>
      <protection hidden="1"/>
    </xf>
    <xf numFmtId="0" fontId="7" fillId="4" borderId="38" xfId="0" applyFont="1" applyFill="1" applyBorder="1" applyAlignment="1" applyProtection="1">
      <alignment horizontal="center" vertical="center"/>
      <protection hidden="1"/>
    </xf>
    <xf numFmtId="0" fontId="17" fillId="4" borderId="34" xfId="0" applyFont="1" applyFill="1" applyBorder="1" applyAlignment="1" applyProtection="1">
      <alignment horizontal="center" vertical="center"/>
      <protection hidden="1"/>
    </xf>
    <xf numFmtId="9" fontId="3" fillId="4" borderId="0" xfId="2" applyFont="1" applyFill="1" applyBorder="1" applyAlignment="1" applyProtection="1">
      <alignment horizontal="center" vertical="center"/>
      <protection hidden="1"/>
    </xf>
    <xf numFmtId="9" fontId="3" fillId="4" borderId="38" xfId="2" applyFont="1" applyFill="1" applyBorder="1" applyAlignment="1" applyProtection="1">
      <alignment horizontal="center" vertical="center"/>
      <protection hidden="1"/>
    </xf>
    <xf numFmtId="0" fontId="10" fillId="4" borderId="37" xfId="0" applyFont="1" applyFill="1" applyBorder="1" applyAlignment="1" applyProtection="1">
      <alignment horizontal="left" vertical="center" wrapText="1"/>
      <protection hidden="1"/>
    </xf>
    <xf numFmtId="0" fontId="3" fillId="4" borderId="33" xfId="0" applyFont="1" applyFill="1" applyBorder="1" applyProtection="1">
      <protection hidden="1"/>
    </xf>
    <xf numFmtId="0" fontId="22" fillId="4" borderId="0" xfId="0" applyFont="1" applyFill="1" applyProtection="1">
      <protection hidden="1"/>
    </xf>
    <xf numFmtId="0" fontId="7" fillId="4" borderId="10" xfId="0" applyFont="1" applyFill="1" applyBorder="1" applyAlignment="1" applyProtection="1">
      <alignment horizontal="center" vertical="center"/>
      <protection hidden="1"/>
    </xf>
    <xf numFmtId="0" fontId="10" fillId="4" borderId="13" xfId="0" applyFont="1" applyFill="1" applyBorder="1" applyAlignment="1" applyProtection="1">
      <alignment horizontal="left" vertical="center" wrapText="1"/>
      <protection hidden="1"/>
    </xf>
    <xf numFmtId="170" fontId="3" fillId="2" borderId="7" xfId="1" applyNumberFormat="1" applyFont="1" applyFill="1" applyBorder="1" applyAlignment="1" applyProtection="1">
      <alignment horizontal="center" vertical="top"/>
      <protection locked="0"/>
    </xf>
    <xf numFmtId="0" fontId="15" fillId="4" borderId="9" xfId="0" applyFont="1" applyFill="1" applyBorder="1" applyAlignment="1" applyProtection="1">
      <alignment horizontal="center" vertical="center" wrapText="1"/>
      <protection hidden="1"/>
    </xf>
    <xf numFmtId="0" fontId="10" fillId="4" borderId="20" xfId="0" applyFont="1" applyFill="1" applyBorder="1" applyAlignment="1" applyProtection="1">
      <alignment vertical="top" wrapText="1"/>
      <protection hidden="1"/>
    </xf>
    <xf numFmtId="170" fontId="14" fillId="2" borderId="7" xfId="1" applyNumberFormat="1" applyFont="1" applyFill="1" applyBorder="1" applyAlignment="1" applyProtection="1">
      <alignment horizontal="center" vertical="top"/>
      <protection locked="0"/>
    </xf>
    <xf numFmtId="166" fontId="14" fillId="4" borderId="0" xfId="1" applyNumberFormat="1" applyFont="1" applyFill="1" applyBorder="1" applyAlignment="1" applyProtection="1">
      <alignment horizontal="center" vertical="center"/>
      <protection hidden="1"/>
    </xf>
    <xf numFmtId="0" fontId="10" fillId="4" borderId="10" xfId="0" applyFont="1" applyFill="1" applyBorder="1" applyAlignment="1" applyProtection="1">
      <alignment horizontal="center" vertical="center" wrapText="1"/>
      <protection hidden="1"/>
    </xf>
    <xf numFmtId="0" fontId="15" fillId="4" borderId="0" xfId="0" applyFont="1" applyFill="1" applyAlignment="1" applyProtection="1">
      <alignment horizontal="center" vertical="center" wrapText="1"/>
      <protection hidden="1"/>
    </xf>
    <xf numFmtId="0" fontId="12" fillId="4" borderId="41" xfId="0" applyFont="1" applyFill="1" applyBorder="1" applyAlignment="1" applyProtection="1">
      <alignment horizontal="center" vertical="center"/>
      <protection hidden="1"/>
    </xf>
    <xf numFmtId="0" fontId="10" fillId="4" borderId="33" xfId="0" applyFont="1" applyFill="1" applyBorder="1" applyAlignment="1" applyProtection="1">
      <alignment horizontal="center" vertical="center" wrapText="1"/>
      <protection hidden="1"/>
    </xf>
    <xf numFmtId="0" fontId="10" fillId="4" borderId="42" xfId="0" applyFont="1" applyFill="1" applyBorder="1" applyAlignment="1" applyProtection="1">
      <alignment vertical="center" wrapText="1"/>
      <protection hidden="1"/>
    </xf>
    <xf numFmtId="0" fontId="10" fillId="4" borderId="43" xfId="0" applyFont="1" applyFill="1" applyBorder="1" applyAlignment="1" applyProtection="1">
      <alignment horizontal="center" vertical="center" wrapText="1"/>
      <protection hidden="1"/>
    </xf>
    <xf numFmtId="0" fontId="10" fillId="4" borderId="43" xfId="0" applyFont="1" applyFill="1" applyBorder="1" applyAlignment="1" applyProtection="1">
      <alignment horizontal="left" vertical="center" wrapText="1"/>
      <protection hidden="1"/>
    </xf>
    <xf numFmtId="0" fontId="3" fillId="4" borderId="41" xfId="0" applyFont="1" applyFill="1" applyBorder="1" applyAlignment="1" applyProtection="1">
      <alignment horizontal="center" vertical="center"/>
      <protection hidden="1"/>
    </xf>
    <xf numFmtId="0" fontId="10" fillId="4" borderId="42" xfId="0" applyFont="1" applyFill="1" applyBorder="1" applyAlignment="1" applyProtection="1">
      <alignment horizontal="left" vertical="center" wrapText="1"/>
      <protection hidden="1"/>
    </xf>
    <xf numFmtId="0" fontId="3" fillId="4" borderId="43" xfId="0" applyFont="1" applyFill="1" applyBorder="1" applyAlignment="1" applyProtection="1">
      <alignment horizontal="center" vertical="center"/>
      <protection hidden="1"/>
    </xf>
    <xf numFmtId="0" fontId="3" fillId="4" borderId="0" xfId="0" applyFont="1" applyFill="1" applyAlignment="1" applyProtection="1">
      <alignment vertical="center" wrapText="1"/>
      <protection hidden="1"/>
    </xf>
    <xf numFmtId="0" fontId="14"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3" fillId="0" borderId="62" xfId="0" applyFont="1" applyBorder="1" applyAlignment="1" applyProtection="1">
      <alignment horizontal="center" vertical="center"/>
      <protection hidden="1"/>
    </xf>
    <xf numFmtId="0" fontId="10" fillId="4" borderId="0" xfId="0" applyFont="1" applyFill="1" applyAlignment="1" applyProtection="1">
      <alignment horizontal="left" vertical="top"/>
      <protection hidden="1"/>
    </xf>
    <xf numFmtId="0" fontId="14" fillId="4" borderId="0" xfId="0" applyFont="1" applyFill="1" applyAlignment="1" applyProtection="1">
      <alignment horizontal="left" vertical="center"/>
      <protection hidden="1"/>
    </xf>
    <xf numFmtId="0" fontId="3" fillId="14" borderId="69" xfId="5" applyFont="1" applyFill="1" applyBorder="1" applyAlignment="1" applyProtection="1">
      <alignment horizontal="left" vertical="center"/>
      <protection hidden="1"/>
    </xf>
    <xf numFmtId="0" fontId="3" fillId="4" borderId="69" xfId="7" applyFont="1" applyFill="1" applyBorder="1" applyAlignment="1" applyProtection="1">
      <alignment vertical="center"/>
      <protection hidden="1"/>
    </xf>
    <xf numFmtId="0" fontId="30" fillId="0" borderId="69" xfId="7" applyFont="1" applyBorder="1" applyAlignment="1" applyProtection="1">
      <alignment horizontal="left" vertical="center"/>
      <protection hidden="1"/>
    </xf>
    <xf numFmtId="167" fontId="24" fillId="2" borderId="1" xfId="0" applyNumberFormat="1" applyFont="1" applyFill="1" applyBorder="1" applyAlignment="1" applyProtection="1">
      <alignment horizontal="center" vertical="center"/>
      <protection locked="0"/>
    </xf>
    <xf numFmtId="0" fontId="24" fillId="4" borderId="0" xfId="0" applyFont="1" applyFill="1" applyAlignment="1" applyProtection="1">
      <alignment vertical="center"/>
      <protection hidden="1"/>
    </xf>
    <xf numFmtId="0" fontId="25" fillId="4" borderId="0" xfId="0" applyFont="1" applyFill="1" applyAlignment="1" applyProtection="1">
      <alignment vertical="center"/>
      <protection hidden="1"/>
    </xf>
    <xf numFmtId="0" fontId="25" fillId="0" borderId="0" xfId="0" applyFont="1" applyAlignment="1" applyProtection="1">
      <alignment vertical="center"/>
      <protection hidden="1"/>
    </xf>
    <xf numFmtId="14" fontId="25" fillId="11" borderId="7" xfId="0" applyNumberFormat="1" applyFont="1" applyFill="1" applyBorder="1" applyAlignment="1" applyProtection="1">
      <alignment horizontal="center" vertical="center"/>
      <protection hidden="1"/>
    </xf>
    <xf numFmtId="0" fontId="25" fillId="11" borderId="50" xfId="0" applyFont="1" applyFill="1" applyBorder="1" applyAlignment="1" applyProtection="1">
      <alignment horizontal="center" vertical="center"/>
      <protection hidden="1"/>
    </xf>
    <xf numFmtId="0" fontId="25" fillId="0" borderId="49" xfId="0" applyFont="1" applyBorder="1" applyAlignment="1" applyProtection="1">
      <alignment horizontal="left" vertical="center" indent="1"/>
      <protection hidden="1"/>
    </xf>
    <xf numFmtId="0" fontId="25" fillId="4" borderId="48" xfId="0" applyFont="1" applyFill="1" applyBorder="1" applyAlignment="1" applyProtection="1">
      <alignment horizontal="left" vertical="center" indent="1"/>
      <protection hidden="1"/>
    </xf>
    <xf numFmtId="0" fontId="24" fillId="2" borderId="1" xfId="0" applyFont="1" applyFill="1" applyBorder="1" applyAlignment="1" applyProtection="1">
      <alignment horizontal="left" vertical="center" wrapText="1" indent="1"/>
      <protection locked="0"/>
    </xf>
    <xf numFmtId="0" fontId="24" fillId="2" borderId="1" xfId="0" applyFont="1" applyFill="1" applyBorder="1" applyAlignment="1" applyProtection="1">
      <alignment horizontal="left" vertical="center" indent="1"/>
      <protection locked="0"/>
    </xf>
    <xf numFmtId="167" fontId="24" fillId="11" borderId="1" xfId="0" applyNumberFormat="1" applyFont="1" applyFill="1" applyBorder="1" applyAlignment="1" applyProtection="1">
      <alignment horizontal="right" vertical="center" indent="1"/>
      <protection hidden="1"/>
    </xf>
    <xf numFmtId="167" fontId="27" fillId="11" borderId="1" xfId="0" applyNumberFormat="1" applyFont="1" applyFill="1" applyBorder="1" applyAlignment="1" applyProtection="1">
      <alignment horizontal="right" vertical="center" indent="1"/>
      <protection hidden="1"/>
    </xf>
    <xf numFmtId="167" fontId="24" fillId="2" borderId="1" xfId="0" applyNumberFormat="1" applyFont="1" applyFill="1" applyBorder="1" applyAlignment="1" applyProtection="1">
      <alignment horizontal="right" vertical="center" indent="1"/>
      <protection locked="0"/>
    </xf>
    <xf numFmtId="0" fontId="24" fillId="2" borderId="1" xfId="0" applyFont="1" applyFill="1" applyBorder="1" applyAlignment="1" applyProtection="1">
      <alignment horizontal="right" vertical="center" indent="1"/>
      <protection locked="0"/>
    </xf>
    <xf numFmtId="0" fontId="3" fillId="4" borderId="1" xfId="0" applyFont="1" applyFill="1" applyBorder="1" applyAlignment="1" applyProtection="1">
      <alignment horizontal="right" vertical="center" indent="1"/>
      <protection hidden="1"/>
    </xf>
    <xf numFmtId="0" fontId="11" fillId="6" borderId="1" xfId="0" applyFont="1" applyFill="1" applyBorder="1" applyAlignment="1" applyProtection="1">
      <alignment horizontal="left" vertical="center" indent="1"/>
      <protection hidden="1"/>
    </xf>
    <xf numFmtId="0" fontId="3" fillId="4" borderId="8" xfId="0" applyFont="1" applyFill="1" applyBorder="1" applyAlignment="1" applyProtection="1">
      <alignment horizontal="center" vertical="center"/>
      <protection hidden="1"/>
    </xf>
    <xf numFmtId="0" fontId="9" fillId="4" borderId="0" xfId="0" applyFont="1" applyFill="1" applyAlignment="1" applyProtection="1">
      <alignment vertical="center"/>
      <protection hidden="1"/>
    </xf>
    <xf numFmtId="0" fontId="10" fillId="0" borderId="59" xfId="0"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14" fillId="0" borderId="0" xfId="0" applyFont="1" applyAlignment="1" applyProtection="1">
      <alignment horizontal="left" vertical="center" wrapText="1"/>
      <protection hidden="1"/>
    </xf>
    <xf numFmtId="0" fontId="3" fillId="4" borderId="16" xfId="0" applyFont="1" applyFill="1" applyBorder="1" applyAlignment="1" applyProtection="1">
      <alignment horizontal="center" vertical="center"/>
      <protection hidden="1"/>
    </xf>
    <xf numFmtId="0" fontId="3" fillId="4" borderId="13" xfId="0" applyFont="1" applyFill="1" applyBorder="1" applyAlignment="1" applyProtection="1">
      <alignment vertical="center"/>
      <protection hidden="1"/>
    </xf>
    <xf numFmtId="0" fontId="3" fillId="4" borderId="11" xfId="0" applyFont="1" applyFill="1" applyBorder="1" applyAlignment="1" applyProtection="1">
      <alignment vertical="center"/>
      <protection hidden="1"/>
    </xf>
    <xf numFmtId="166" fontId="3" fillId="4" borderId="51" xfId="1" applyNumberFormat="1" applyFont="1" applyFill="1" applyBorder="1" applyAlignment="1" applyProtection="1">
      <alignment horizontal="left" vertical="center" wrapText="1"/>
      <protection hidden="1"/>
    </xf>
    <xf numFmtId="0" fontId="9" fillId="4" borderId="12"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9" fillId="4" borderId="6" xfId="0" applyFont="1" applyFill="1" applyBorder="1" applyAlignment="1" applyProtection="1">
      <alignment vertical="center"/>
      <protection hidden="1"/>
    </xf>
    <xf numFmtId="0" fontId="9" fillId="4" borderId="14" xfId="0" applyFont="1" applyFill="1" applyBorder="1" applyAlignment="1" applyProtection="1">
      <alignment horizontal="center" vertical="center"/>
      <protection hidden="1"/>
    </xf>
    <xf numFmtId="0" fontId="3" fillId="4" borderId="66" xfId="7" applyFont="1" applyFill="1" applyBorder="1" applyAlignment="1" applyProtection="1">
      <alignment vertical="center"/>
      <protection hidden="1"/>
    </xf>
    <xf numFmtId="0" fontId="3" fillId="4" borderId="68" xfId="7" applyFont="1" applyFill="1" applyBorder="1" applyAlignment="1" applyProtection="1">
      <alignment vertical="center"/>
      <protection hidden="1"/>
    </xf>
    <xf numFmtId="0" fontId="30" fillId="13" borderId="1" xfId="0" applyFont="1" applyFill="1" applyBorder="1" applyAlignment="1" applyProtection="1">
      <alignment horizontal="center" vertical="center" wrapText="1"/>
      <protection hidden="1"/>
    </xf>
    <xf numFmtId="0" fontId="25" fillId="11" borderId="1"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24" fillId="0" borderId="13" xfId="0" applyFont="1" applyBorder="1" applyAlignment="1" applyProtection="1">
      <alignment horizontal="left" vertical="center" wrapText="1"/>
      <protection hidden="1"/>
    </xf>
    <xf numFmtId="0" fontId="9" fillId="4" borderId="14" xfId="0" applyFont="1" applyFill="1" applyBorder="1" applyAlignment="1" applyProtection="1">
      <alignment vertical="center"/>
      <protection hidden="1"/>
    </xf>
    <xf numFmtId="0" fontId="14" fillId="4" borderId="11" xfId="0" applyFont="1" applyFill="1" applyBorder="1" applyAlignment="1" applyProtection="1">
      <alignment horizontal="left" vertical="center" wrapText="1"/>
      <protection hidden="1"/>
    </xf>
    <xf numFmtId="0" fontId="24" fillId="4" borderId="11" xfId="0" applyFont="1" applyFill="1" applyBorder="1" applyAlignment="1" applyProtection="1">
      <alignment horizontal="left" vertical="center"/>
      <protection hidden="1"/>
    </xf>
    <xf numFmtId="0" fontId="9" fillId="4" borderId="16"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wrapText="1"/>
      <protection hidden="1"/>
    </xf>
    <xf numFmtId="0" fontId="9" fillId="4" borderId="6" xfId="0" applyFont="1" applyFill="1" applyBorder="1" applyAlignment="1" applyProtection="1">
      <alignment horizontal="center" vertical="center" wrapText="1"/>
      <protection hidden="1"/>
    </xf>
    <xf numFmtId="0" fontId="9" fillId="4" borderId="0" xfId="0" applyFont="1" applyFill="1" applyAlignment="1" applyProtection="1">
      <alignment horizontal="center" vertical="center" wrapText="1"/>
      <protection hidden="1"/>
    </xf>
    <xf numFmtId="0" fontId="9" fillId="9" borderId="0" xfId="0" applyFont="1" applyFill="1" applyAlignment="1" applyProtection="1">
      <alignment horizontal="center" vertical="center" wrapText="1"/>
      <protection hidden="1"/>
    </xf>
    <xf numFmtId="171" fontId="3" fillId="2" borderId="7" xfId="1" applyNumberFormat="1" applyFont="1" applyFill="1" applyBorder="1" applyAlignment="1" applyProtection="1">
      <alignment horizontal="center" vertical="center" wrapText="1"/>
      <protection locked="0"/>
    </xf>
    <xf numFmtId="0" fontId="9" fillId="9" borderId="0" xfId="0" applyFont="1" applyFill="1" applyAlignment="1" applyProtection="1">
      <alignment vertical="center" wrapText="1"/>
      <protection hidden="1"/>
    </xf>
    <xf numFmtId="0" fontId="9" fillId="4" borderId="0" xfId="0" applyFont="1" applyFill="1" applyAlignment="1" applyProtection="1">
      <alignment vertical="center" wrapText="1"/>
      <protection hidden="1"/>
    </xf>
    <xf numFmtId="0" fontId="17" fillId="4" borderId="9"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25" fillId="4" borderId="1" xfId="0" applyFont="1" applyFill="1" applyBorder="1" applyAlignment="1" applyProtection="1">
      <alignment horizontal="center" vertical="center" wrapText="1"/>
      <protection hidden="1"/>
    </xf>
    <xf numFmtId="0" fontId="7" fillId="4" borderId="6" xfId="0" applyFont="1" applyFill="1" applyBorder="1" applyAlignment="1" applyProtection="1">
      <alignment vertical="center" wrapText="1"/>
      <protection hidden="1"/>
    </xf>
    <xf numFmtId="0" fontId="30" fillId="8" borderId="0" xfId="5" applyFont="1" applyFill="1" applyAlignment="1" applyProtection="1">
      <alignment vertical="center"/>
      <protection hidden="1"/>
    </xf>
    <xf numFmtId="0" fontId="26" fillId="8" borderId="0" xfId="5" applyFont="1" applyFill="1" applyAlignment="1" applyProtection="1">
      <alignment vertical="center"/>
      <protection hidden="1"/>
    </xf>
    <xf numFmtId="0" fontId="30" fillId="8" borderId="0" xfId="5" applyFont="1" applyFill="1" applyBorder="1" applyAlignment="1" applyProtection="1">
      <alignment vertical="center" wrapText="1"/>
      <protection hidden="1"/>
    </xf>
    <xf numFmtId="0" fontId="26" fillId="8" borderId="0" xfId="5" applyFont="1" applyFill="1" applyBorder="1" applyAlignment="1" applyProtection="1">
      <alignment horizontal="left" vertical="center" wrapText="1"/>
      <protection hidden="1"/>
    </xf>
    <xf numFmtId="0" fontId="30" fillId="0" borderId="0" xfId="5" applyFont="1" applyBorder="1" applyAlignment="1" applyProtection="1">
      <alignment vertical="center" wrapText="1"/>
      <protection hidden="1"/>
    </xf>
    <xf numFmtId="0" fontId="26" fillId="8" borderId="0" xfId="5" applyFont="1" applyFill="1" applyBorder="1" applyAlignment="1" applyProtection="1">
      <alignment vertical="center" wrapText="1"/>
      <protection hidden="1"/>
    </xf>
    <xf numFmtId="0" fontId="30" fillId="18" borderId="0" xfId="5" applyFont="1" applyFill="1" applyBorder="1" applyAlignment="1" applyProtection="1">
      <alignment horizontal="center" vertical="center"/>
      <protection hidden="1"/>
    </xf>
    <xf numFmtId="0" fontId="26" fillId="4" borderId="0" xfId="5" applyFont="1" applyFill="1" applyBorder="1" applyAlignment="1" applyProtection="1">
      <alignment vertical="center" wrapText="1"/>
      <protection hidden="1"/>
    </xf>
    <xf numFmtId="0" fontId="30" fillId="18" borderId="0" xfId="5" applyFont="1" applyFill="1" applyBorder="1" applyAlignment="1" applyProtection="1">
      <alignment vertical="center" wrapText="1"/>
      <protection hidden="1"/>
    </xf>
    <xf numFmtId="0" fontId="30" fillId="18" borderId="0" xfId="5" applyFont="1" applyFill="1" applyBorder="1" applyAlignment="1" applyProtection="1">
      <alignment horizontal="left" vertical="center" wrapText="1"/>
      <protection hidden="1"/>
    </xf>
    <xf numFmtId="0" fontId="30" fillId="8" borderId="0" xfId="5" applyFont="1" applyFill="1" applyAlignment="1" applyProtection="1">
      <alignment horizontal="left" vertical="center" wrapText="1"/>
      <protection hidden="1"/>
    </xf>
    <xf numFmtId="0" fontId="3" fillId="8" borderId="0" xfId="5" applyFont="1" applyFill="1" applyAlignment="1" applyProtection="1">
      <alignment vertical="center"/>
      <protection hidden="1"/>
    </xf>
    <xf numFmtId="0" fontId="3" fillId="8" borderId="0" xfId="5" applyFont="1" applyFill="1" applyBorder="1" applyAlignment="1" applyProtection="1">
      <alignment vertical="center"/>
      <protection hidden="1"/>
    </xf>
    <xf numFmtId="0" fontId="3" fillId="18" borderId="0" xfId="5" applyFont="1" applyFill="1" applyBorder="1" applyAlignment="1" applyProtection="1">
      <alignment vertical="center"/>
      <protection hidden="1"/>
    </xf>
    <xf numFmtId="0" fontId="3" fillId="8" borderId="0" xfId="5" applyFont="1" applyFill="1" applyBorder="1" applyAlignment="1" applyProtection="1">
      <alignment horizontal="center" vertical="center"/>
      <protection hidden="1"/>
    </xf>
    <xf numFmtId="0" fontId="3" fillId="18" borderId="0" xfId="5" applyFont="1" applyFill="1" applyAlignment="1" applyProtection="1">
      <alignment vertical="center"/>
      <protection hidden="1"/>
    </xf>
    <xf numFmtId="0" fontId="32" fillId="18" borderId="0" xfId="5" applyFont="1" applyFill="1" applyBorder="1" applyAlignment="1" applyProtection="1">
      <alignment horizontal="left" vertical="center" wrapText="1"/>
      <protection hidden="1"/>
    </xf>
    <xf numFmtId="0" fontId="30" fillId="4" borderId="0" xfId="5" applyFont="1" applyFill="1" applyBorder="1" applyAlignment="1" applyProtection="1">
      <alignment vertical="center" wrapText="1"/>
      <protection hidden="1"/>
    </xf>
    <xf numFmtId="0" fontId="3" fillId="4" borderId="9" xfId="0" applyFont="1" applyFill="1" applyBorder="1" applyAlignment="1" applyProtection="1">
      <alignment vertical="center"/>
      <protection hidden="1"/>
    </xf>
    <xf numFmtId="0" fontId="3" fillId="4" borderId="6" xfId="0" applyFont="1" applyFill="1" applyBorder="1" applyAlignment="1" applyProtection="1">
      <alignment vertical="center"/>
      <protection hidden="1"/>
    </xf>
    <xf numFmtId="0" fontId="3" fillId="4" borderId="0" xfId="0" applyFont="1" applyFill="1" applyAlignment="1" applyProtection="1">
      <alignment horizontal="right"/>
      <protection hidden="1"/>
    </xf>
    <xf numFmtId="0" fontId="7" fillId="4" borderId="0" xfId="0" applyFont="1" applyFill="1" applyAlignment="1" applyProtection="1">
      <alignment horizontal="center" vertical="center"/>
      <protection hidden="1"/>
    </xf>
    <xf numFmtId="0" fontId="3" fillId="12" borderId="1" xfId="0" applyFont="1" applyFill="1" applyBorder="1" applyAlignment="1" applyProtection="1">
      <alignment horizontal="center" vertical="center"/>
      <protection locked="0"/>
    </xf>
    <xf numFmtId="0" fontId="7" fillId="4" borderId="0" xfId="0" applyFont="1" applyFill="1" applyProtection="1">
      <protection hidden="1"/>
    </xf>
    <xf numFmtId="0" fontId="3" fillId="2" borderId="1" xfId="8" applyNumberFormat="1" applyFont="1" applyFill="1" applyBorder="1" applyAlignment="1" applyProtection="1">
      <alignment horizontal="center" vertical="center"/>
      <protection locked="0"/>
    </xf>
    <xf numFmtId="0" fontId="37" fillId="0" borderId="0" xfId="0" applyFont="1" applyAlignment="1" applyProtection="1">
      <alignment horizontal="center"/>
      <protection hidden="1"/>
    </xf>
    <xf numFmtId="4" fontId="3" fillId="2" borderId="7" xfId="1" applyNumberFormat="1" applyFont="1" applyFill="1" applyBorder="1" applyAlignment="1" applyProtection="1">
      <alignment horizontal="right" vertical="center" indent="1"/>
      <protection locked="0"/>
    </xf>
    <xf numFmtId="10" fontId="3" fillId="11" borderId="57" xfId="2" applyNumberFormat="1" applyFont="1" applyFill="1" applyBorder="1" applyAlignment="1" applyProtection="1">
      <alignment horizontal="left" vertical="center" indent="1"/>
      <protection hidden="1"/>
    </xf>
    <xf numFmtId="164" fontId="3" fillId="2" borderId="7" xfId="1" applyFont="1" applyFill="1" applyBorder="1" applyAlignment="1" applyProtection="1">
      <alignment horizontal="right" vertical="center" indent="1"/>
      <protection locked="0"/>
    </xf>
    <xf numFmtId="0" fontId="10" fillId="0" borderId="0" xfId="0" applyFont="1" applyAlignment="1" applyProtection="1">
      <alignment horizontal="center" vertical="center" wrapText="1"/>
      <protection hidden="1"/>
    </xf>
    <xf numFmtId="171" fontId="12" fillId="0" borderId="0" xfId="0" applyNumberFormat="1" applyFont="1" applyAlignment="1" applyProtection="1">
      <alignment horizontal="left" vertical="center" wrapText="1"/>
      <protection hidden="1"/>
    </xf>
    <xf numFmtId="0" fontId="12" fillId="0" borderId="0" xfId="0" applyFont="1" applyAlignment="1" applyProtection="1">
      <alignment vertical="center" wrapText="1"/>
      <protection hidden="1"/>
    </xf>
    <xf numFmtId="0" fontId="12" fillId="0" borderId="64" xfId="0" applyFont="1" applyBorder="1" applyAlignment="1" applyProtection="1">
      <alignment vertical="center" wrapText="1"/>
      <protection hidden="1"/>
    </xf>
    <xf numFmtId="0" fontId="39" fillId="4" borderId="0" xfId="0" applyFont="1" applyFill="1" applyAlignment="1" applyProtection="1">
      <alignment vertical="center" wrapText="1"/>
      <protection hidden="1"/>
    </xf>
    <xf numFmtId="0" fontId="12" fillId="4" borderId="0" xfId="0" applyFont="1" applyFill="1" applyAlignment="1" applyProtection="1">
      <alignment vertical="center" wrapText="1"/>
      <protection hidden="1"/>
    </xf>
    <xf numFmtId="0" fontId="12" fillId="4" borderId="13" xfId="0" applyFont="1" applyFill="1" applyBorder="1" applyAlignment="1" applyProtection="1">
      <alignment horizontal="left" vertical="center" wrapText="1"/>
      <protection hidden="1"/>
    </xf>
    <xf numFmtId="0" fontId="28" fillId="4" borderId="0" xfId="0" applyFont="1" applyFill="1" applyAlignment="1" applyProtection="1">
      <alignment horizontal="left" vertical="center"/>
      <protection hidden="1"/>
    </xf>
    <xf numFmtId="0" fontId="3" fillId="4" borderId="8" xfId="0" applyFont="1" applyFill="1" applyBorder="1" applyProtection="1">
      <protection hidden="1"/>
    </xf>
    <xf numFmtId="0" fontId="7" fillId="4" borderId="11" xfId="0" applyFont="1" applyFill="1" applyBorder="1" applyAlignment="1" applyProtection="1">
      <alignment horizontal="center" vertical="center"/>
      <protection hidden="1"/>
    </xf>
    <xf numFmtId="0" fontId="3" fillId="4" borderId="12" xfId="0" applyFont="1" applyFill="1" applyBorder="1" applyProtection="1">
      <protection hidden="1"/>
    </xf>
    <xf numFmtId="0" fontId="3" fillId="4" borderId="9" xfId="0" applyFont="1" applyFill="1" applyBorder="1" applyProtection="1">
      <protection hidden="1"/>
    </xf>
    <xf numFmtId="0" fontId="40" fillId="4" borderId="6" xfId="0" applyFont="1" applyFill="1" applyBorder="1" applyProtection="1">
      <protection hidden="1"/>
    </xf>
    <xf numFmtId="9" fontId="3" fillId="4" borderId="6" xfId="2" applyFont="1" applyFill="1" applyBorder="1" applyProtection="1">
      <protection hidden="1"/>
    </xf>
    <xf numFmtId="0" fontId="3" fillId="4" borderId="10" xfId="0" applyFont="1" applyFill="1" applyBorder="1" applyProtection="1">
      <protection hidden="1"/>
    </xf>
    <xf numFmtId="0" fontId="12" fillId="4" borderId="0" xfId="0" applyFont="1" applyFill="1" applyAlignment="1" applyProtection="1">
      <alignment vertical="top"/>
      <protection hidden="1"/>
    </xf>
    <xf numFmtId="0" fontId="12" fillId="4" borderId="0" xfId="0" applyFont="1" applyFill="1" applyAlignment="1" applyProtection="1">
      <alignment vertical="top" wrapText="1"/>
      <protection hidden="1"/>
    </xf>
    <xf numFmtId="0" fontId="37" fillId="0" borderId="61" xfId="0" applyFont="1" applyBorder="1" applyAlignment="1" applyProtection="1">
      <alignment horizontal="center"/>
      <protection hidden="1"/>
    </xf>
    <xf numFmtId="164" fontId="3" fillId="4" borderId="6" xfId="0" applyNumberFormat="1" applyFont="1" applyFill="1" applyBorder="1" applyProtection="1">
      <protection hidden="1"/>
    </xf>
    <xf numFmtId="10" fontId="3" fillId="4" borderId="0" xfId="2" applyNumberFormat="1" applyFont="1" applyFill="1" applyAlignment="1" applyProtection="1">
      <alignment horizontal="center" vertical="center"/>
      <protection hidden="1"/>
    </xf>
    <xf numFmtId="0" fontId="12" fillId="4" borderId="0" xfId="0" applyFont="1" applyFill="1" applyProtection="1">
      <protection hidden="1"/>
    </xf>
    <xf numFmtId="10" fontId="3" fillId="4" borderId="13" xfId="2" applyNumberFormat="1" applyFont="1" applyFill="1" applyBorder="1" applyProtection="1">
      <protection hidden="1"/>
    </xf>
    <xf numFmtId="10" fontId="3" fillId="4" borderId="0" xfId="2" applyNumberFormat="1" applyFont="1" applyFill="1" applyProtection="1">
      <protection hidden="1"/>
    </xf>
    <xf numFmtId="0" fontId="3" fillId="4" borderId="51" xfId="0" applyFont="1" applyFill="1" applyBorder="1" applyProtection="1">
      <protection hidden="1"/>
    </xf>
    <xf numFmtId="10" fontId="3" fillId="4" borderId="0" xfId="2" applyNumberFormat="1" applyFont="1" applyFill="1" applyBorder="1" applyProtection="1">
      <protection hidden="1"/>
    </xf>
    <xf numFmtId="0" fontId="3" fillId="4" borderId="53" xfId="0" applyFont="1" applyFill="1" applyBorder="1" applyProtection="1">
      <protection hidden="1"/>
    </xf>
    <xf numFmtId="0" fontId="7" fillId="4" borderId="0" xfId="2" applyNumberFormat="1" applyFont="1" applyFill="1" applyBorder="1" applyAlignment="1" applyProtection="1">
      <alignment horizontal="center" vertical="center"/>
      <protection hidden="1"/>
    </xf>
    <xf numFmtId="0" fontId="41" fillId="4" borderId="0" xfId="0" applyFont="1" applyFill="1" applyProtection="1">
      <protection hidden="1"/>
    </xf>
    <xf numFmtId="0" fontId="3" fillId="4" borderId="36" xfId="0" applyFont="1" applyFill="1" applyBorder="1" applyProtection="1">
      <protection hidden="1"/>
    </xf>
    <xf numFmtId="0" fontId="3" fillId="4" borderId="37" xfId="0" applyFont="1" applyFill="1" applyBorder="1" applyProtection="1">
      <protection hidden="1"/>
    </xf>
    <xf numFmtId="0" fontId="3" fillId="4" borderId="38" xfId="0" applyFont="1" applyFill="1" applyBorder="1" applyProtection="1">
      <protection hidden="1"/>
    </xf>
    <xf numFmtId="0" fontId="12" fillId="0" borderId="34" xfId="0" applyFont="1" applyBorder="1" applyAlignment="1" applyProtection="1">
      <alignment horizontal="center"/>
      <protection hidden="1"/>
    </xf>
    <xf numFmtId="0" fontId="12" fillId="4" borderId="34" xfId="0" applyFont="1" applyFill="1" applyBorder="1" applyAlignment="1" applyProtection="1">
      <alignment horizontal="center"/>
      <protection hidden="1"/>
    </xf>
    <xf numFmtId="0" fontId="3" fillId="4" borderId="39" xfId="0" applyFont="1" applyFill="1" applyBorder="1" applyProtection="1">
      <protection hidden="1"/>
    </xf>
    <xf numFmtId="0" fontId="3" fillId="4" borderId="40" xfId="0" applyFont="1" applyFill="1" applyBorder="1" applyProtection="1">
      <protection hidden="1"/>
    </xf>
    <xf numFmtId="0" fontId="3" fillId="0" borderId="35" xfId="0" applyFont="1" applyBorder="1" applyProtection="1">
      <protection hidden="1"/>
    </xf>
    <xf numFmtId="0" fontId="3" fillId="4" borderId="34" xfId="0" applyFont="1" applyFill="1" applyBorder="1" applyProtection="1">
      <protection hidden="1"/>
    </xf>
    <xf numFmtId="0" fontId="12" fillId="4" borderId="33" xfId="0" applyFont="1" applyFill="1" applyBorder="1" applyAlignment="1" applyProtection="1">
      <alignment vertical="center" wrapText="1"/>
      <protection hidden="1"/>
    </xf>
    <xf numFmtId="0" fontId="42" fillId="4" borderId="0" xfId="0" applyFont="1" applyFill="1" applyAlignment="1" applyProtection="1">
      <alignment horizontal="left" vertical="top" wrapText="1"/>
      <protection hidden="1"/>
    </xf>
    <xf numFmtId="0" fontId="12" fillId="4" borderId="0" xfId="0" applyFont="1" applyFill="1" applyAlignment="1" applyProtection="1">
      <alignment horizontal="center" vertical="top" wrapText="1"/>
      <protection hidden="1"/>
    </xf>
    <xf numFmtId="0" fontId="3" fillId="0" borderId="11" xfId="0" applyFont="1" applyBorder="1" applyProtection="1">
      <protection hidden="1"/>
    </xf>
    <xf numFmtId="0" fontId="3" fillId="0" borderId="6" xfId="0" applyFont="1" applyBorder="1" applyProtection="1">
      <protection hidden="1"/>
    </xf>
    <xf numFmtId="0" fontId="42" fillId="4" borderId="6" xfId="0" applyFont="1" applyFill="1" applyBorder="1" applyAlignment="1" applyProtection="1">
      <alignment vertical="center" wrapText="1"/>
      <protection hidden="1"/>
    </xf>
    <xf numFmtId="0" fontId="14" fillId="0" borderId="13" xfId="0" applyFont="1" applyBorder="1" applyAlignment="1" applyProtection="1">
      <alignment horizontal="left" vertical="top" wrapText="1"/>
      <protection hidden="1"/>
    </xf>
    <xf numFmtId="0" fontId="3" fillId="4" borderId="67" xfId="7" applyFont="1" applyFill="1" applyBorder="1" applyAlignment="1" applyProtection="1">
      <alignment vertical="center"/>
      <protection hidden="1"/>
    </xf>
    <xf numFmtId="0" fontId="10" fillId="4" borderId="0" xfId="0" applyFont="1" applyFill="1" applyAlignment="1" applyProtection="1">
      <alignment horizontal="left" vertical="top" wrapText="1"/>
      <protection hidden="1"/>
    </xf>
    <xf numFmtId="0" fontId="26" fillId="5" borderId="69" xfId="0" applyFont="1" applyFill="1" applyBorder="1" applyAlignment="1" applyProtection="1">
      <alignment horizontal="left" vertical="center"/>
      <protection hidden="1"/>
    </xf>
    <xf numFmtId="0" fontId="26" fillId="8" borderId="69" xfId="5" applyFont="1" applyFill="1" applyBorder="1" applyAlignment="1" applyProtection="1">
      <alignment vertical="center"/>
      <protection hidden="1"/>
    </xf>
    <xf numFmtId="0" fontId="26" fillId="10" borderId="69" xfId="0" applyFont="1" applyFill="1" applyBorder="1" applyAlignment="1" applyProtection="1">
      <alignment horizontal="left" vertical="center"/>
      <protection hidden="1"/>
    </xf>
    <xf numFmtId="0" fontId="26" fillId="8" borderId="69" xfId="5" applyFont="1" applyFill="1" applyBorder="1" applyAlignment="1" applyProtection="1">
      <alignment vertical="center" wrapText="1"/>
      <protection hidden="1"/>
    </xf>
    <xf numFmtId="0" fontId="9" fillId="4" borderId="0" xfId="7" applyFont="1" applyFill="1" applyAlignment="1" applyProtection="1">
      <alignment vertical="center"/>
      <protection hidden="1"/>
    </xf>
    <xf numFmtId="0" fontId="3" fillId="4" borderId="0" xfId="7" applyFont="1" applyFill="1" applyAlignment="1" applyProtection="1">
      <alignment vertical="center"/>
      <protection hidden="1"/>
    </xf>
    <xf numFmtId="0" fontId="9" fillId="9" borderId="0" xfId="7" applyFont="1" applyFill="1" applyAlignment="1" applyProtection="1">
      <alignment vertical="center"/>
      <protection hidden="1"/>
    </xf>
    <xf numFmtId="0" fontId="11" fillId="4" borderId="0" xfId="7" applyFont="1" applyFill="1" applyAlignment="1" applyProtection="1">
      <alignment vertical="center"/>
      <protection hidden="1"/>
    </xf>
    <xf numFmtId="0" fontId="7" fillId="4" borderId="0" xfId="0" applyFont="1" applyFill="1" applyAlignment="1" applyProtection="1">
      <alignment vertical="center"/>
      <protection hidden="1"/>
    </xf>
    <xf numFmtId="0" fontId="10" fillId="4" borderId="0" xfId="0" applyFont="1" applyFill="1" applyAlignment="1" applyProtection="1">
      <alignment horizontal="left" vertical="center"/>
      <protection hidden="1"/>
    </xf>
    <xf numFmtId="0" fontId="22" fillId="4" borderId="0" xfId="0" applyFont="1" applyFill="1" applyAlignment="1" applyProtection="1">
      <alignment vertical="center"/>
      <protection hidden="1"/>
    </xf>
    <xf numFmtId="0" fontId="19" fillId="2" borderId="1" xfId="9" applyNumberFormat="1" applyFont="1" applyFill="1" applyBorder="1" applyAlignment="1" applyProtection="1">
      <alignment horizontal="left" vertical="center" indent="1"/>
      <protection locked="0"/>
    </xf>
    <xf numFmtId="0" fontId="37" fillId="0" borderId="0" xfId="0" applyFont="1" applyAlignment="1" applyProtection="1">
      <alignment horizontal="center" vertical="center"/>
      <protection hidden="1"/>
    </xf>
    <xf numFmtId="0" fontId="37" fillId="0" borderId="61" xfId="0" applyFont="1" applyBorder="1" applyAlignment="1" applyProtection="1">
      <alignment horizontal="center" vertical="center"/>
      <protection hidden="1"/>
    </xf>
    <xf numFmtId="0" fontId="20" fillId="0" borderId="60" xfId="0" applyFont="1" applyBorder="1" applyAlignment="1" applyProtection="1">
      <alignment horizontal="left" vertical="center" wrapText="1"/>
      <protection hidden="1"/>
    </xf>
    <xf numFmtId="0" fontId="10" fillId="4" borderId="73" xfId="0" applyFont="1" applyFill="1" applyBorder="1" applyAlignment="1" applyProtection="1">
      <alignment horizontal="left" vertical="center" wrapText="1"/>
      <protection hidden="1"/>
    </xf>
    <xf numFmtId="0" fontId="17" fillId="4" borderId="9" xfId="0" applyFont="1" applyFill="1" applyBorder="1" applyAlignment="1" applyProtection="1">
      <alignment horizontal="center" vertical="top"/>
      <protection hidden="1"/>
    </xf>
    <xf numFmtId="0" fontId="12" fillId="4" borderId="9" xfId="0" applyFont="1" applyFill="1" applyBorder="1" applyAlignment="1" applyProtection="1">
      <alignment horizontal="center" vertical="top"/>
      <protection hidden="1"/>
    </xf>
    <xf numFmtId="0" fontId="3" fillId="0" borderId="74" xfId="0" applyFont="1" applyBorder="1" applyAlignment="1" applyProtection="1">
      <alignment horizontal="center" vertical="center"/>
      <protection hidden="1"/>
    </xf>
    <xf numFmtId="0" fontId="3" fillId="4" borderId="0" xfId="0" applyFont="1" applyFill="1" applyAlignment="1" applyProtection="1">
      <alignment wrapText="1"/>
      <protection hidden="1"/>
    </xf>
    <xf numFmtId="0" fontId="9" fillId="9" borderId="0" xfId="0" applyFont="1" applyFill="1" applyAlignment="1" applyProtection="1">
      <alignment wrapText="1"/>
      <protection hidden="1"/>
    </xf>
    <xf numFmtId="0" fontId="29" fillId="4" borderId="1" xfId="0" applyFont="1"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16" fillId="9" borderId="0" xfId="0" applyFont="1" applyFill="1" applyAlignment="1" applyProtection="1">
      <alignment vertical="center"/>
      <protection hidden="1"/>
    </xf>
    <xf numFmtId="0" fontId="16" fillId="9" borderId="0" xfId="0" applyFont="1" applyFill="1" applyProtection="1">
      <protection hidden="1"/>
    </xf>
    <xf numFmtId="0" fontId="12" fillId="4" borderId="0" xfId="0" applyFont="1" applyFill="1" applyAlignment="1" applyProtection="1">
      <alignment vertical="center"/>
      <protection hidden="1"/>
    </xf>
    <xf numFmtId="0" fontId="44" fillId="9" borderId="0" xfId="0" applyFont="1" applyFill="1" applyAlignment="1" applyProtection="1">
      <alignment vertical="center"/>
      <protection hidden="1"/>
    </xf>
    <xf numFmtId="10" fontId="7" fillId="11" borderId="57" xfId="2" applyNumberFormat="1" applyFont="1" applyFill="1" applyBorder="1" applyAlignment="1" applyProtection="1">
      <alignment horizontal="left" vertical="center" indent="1"/>
      <protection hidden="1"/>
    </xf>
    <xf numFmtId="9" fontId="3" fillId="4" borderId="0" xfId="2" applyFont="1" applyFill="1" applyProtection="1">
      <protection hidden="1"/>
    </xf>
    <xf numFmtId="166" fontId="3" fillId="4" borderId="0" xfId="0" applyNumberFormat="1" applyFont="1" applyFill="1" applyProtection="1">
      <protection hidden="1"/>
    </xf>
    <xf numFmtId="0" fontId="3" fillId="4" borderId="63" xfId="0" applyFont="1" applyFill="1" applyBorder="1" applyProtection="1">
      <protection hidden="1"/>
    </xf>
    <xf numFmtId="0" fontId="3" fillId="4" borderId="65" xfId="0" applyFont="1" applyFill="1" applyBorder="1" applyProtection="1">
      <protection hidden="1"/>
    </xf>
    <xf numFmtId="10" fontId="9" fillId="9" borderId="0" xfId="2" applyNumberFormat="1" applyFont="1" applyFill="1" applyProtection="1">
      <protection hidden="1"/>
    </xf>
    <xf numFmtId="10" fontId="10" fillId="4" borderId="36" xfId="2" applyNumberFormat="1" applyFont="1" applyFill="1" applyBorder="1" applyAlignment="1" applyProtection="1">
      <alignment horizontal="center" vertical="center" wrapText="1"/>
      <protection hidden="1"/>
    </xf>
    <xf numFmtId="0" fontId="3" fillId="0" borderId="34" xfId="0" applyFont="1" applyBorder="1" applyProtection="1">
      <protection hidden="1"/>
    </xf>
    <xf numFmtId="0" fontId="41" fillId="4" borderId="36" xfId="0" applyFont="1" applyFill="1" applyBorder="1" applyProtection="1">
      <protection hidden="1"/>
    </xf>
    <xf numFmtId="0" fontId="10" fillId="4" borderId="38" xfId="0" applyFont="1" applyFill="1" applyBorder="1" applyAlignment="1" applyProtection="1">
      <alignment vertical="center" wrapText="1"/>
      <protection hidden="1"/>
    </xf>
    <xf numFmtId="0" fontId="41" fillId="4" borderId="33" xfId="0" applyFont="1" applyFill="1" applyBorder="1" applyProtection="1">
      <protection hidden="1"/>
    </xf>
    <xf numFmtId="0" fontId="13" fillId="4" borderId="0" xfId="0" applyFont="1" applyFill="1" applyProtection="1">
      <protection hidden="1"/>
    </xf>
    <xf numFmtId="10" fontId="3" fillId="4" borderId="33" xfId="2" applyNumberFormat="1" applyFont="1" applyFill="1" applyBorder="1" applyProtection="1">
      <protection hidden="1"/>
    </xf>
    <xf numFmtId="0" fontId="3" fillId="0" borderId="75" xfId="0" applyFont="1" applyBorder="1" applyProtection="1">
      <protection hidden="1"/>
    </xf>
    <xf numFmtId="0" fontId="3" fillId="0" borderId="59" xfId="0" applyFont="1" applyBorder="1" applyProtection="1">
      <protection hidden="1"/>
    </xf>
    <xf numFmtId="0" fontId="3" fillId="4" borderId="0" xfId="0" quotePrefix="1" applyFont="1" applyFill="1" applyProtection="1">
      <protection hidden="1"/>
    </xf>
    <xf numFmtId="0" fontId="12" fillId="4" borderId="76" xfId="0" applyFont="1" applyFill="1" applyBorder="1" applyAlignment="1" applyProtection="1">
      <alignment vertical="center" wrapText="1"/>
      <protection hidden="1"/>
    </xf>
    <xf numFmtId="0" fontId="7" fillId="4" borderId="9" xfId="0" applyFont="1" applyFill="1" applyBorder="1" applyAlignment="1" applyProtection="1">
      <alignment horizontal="right" vertical="center" indent="1"/>
      <protection hidden="1"/>
    </xf>
    <xf numFmtId="0" fontId="7" fillId="4" borderId="9" xfId="0" applyFont="1" applyFill="1" applyBorder="1" applyAlignment="1" applyProtection="1">
      <alignment horizontal="right" vertical="top" indent="1"/>
      <protection hidden="1"/>
    </xf>
    <xf numFmtId="0" fontId="3" fillId="4" borderId="31" xfId="0" applyFont="1" applyFill="1" applyBorder="1" applyAlignment="1" applyProtection="1">
      <alignment vertical="center"/>
      <protection hidden="1"/>
    </xf>
    <xf numFmtId="0" fontId="3" fillId="4" borderId="6" xfId="0" applyFont="1" applyFill="1" applyBorder="1" applyAlignment="1" applyProtection="1">
      <alignment vertical="top" wrapText="1"/>
      <protection hidden="1"/>
    </xf>
    <xf numFmtId="0" fontId="42" fillId="4" borderId="0" xfId="0" applyFont="1" applyFill="1" applyAlignment="1" applyProtection="1">
      <alignment vertical="center" wrapText="1"/>
      <protection hidden="1"/>
    </xf>
    <xf numFmtId="0" fontId="10" fillId="0" borderId="0" xfId="0" applyFont="1" applyProtection="1">
      <protection hidden="1"/>
    </xf>
    <xf numFmtId="0" fontId="11" fillId="0" borderId="0" xfId="0" applyFont="1" applyAlignment="1" applyProtection="1">
      <alignment vertical="center"/>
      <protection hidden="1"/>
    </xf>
    <xf numFmtId="0" fontId="43" fillId="8" borderId="0" xfId="5" applyFont="1" applyFill="1" applyAlignment="1" applyProtection="1">
      <alignment vertical="center"/>
      <protection hidden="1"/>
    </xf>
    <xf numFmtId="0" fontId="45" fillId="4" borderId="0" xfId="0" applyFont="1" applyFill="1" applyAlignment="1" applyProtection="1">
      <alignment horizontal="left" vertical="center" wrapText="1"/>
      <protection hidden="1"/>
    </xf>
    <xf numFmtId="0" fontId="46" fillId="4" borderId="0" xfId="0" applyFont="1" applyFill="1" applyAlignment="1" applyProtection="1">
      <alignment horizontal="left" vertical="center"/>
      <protection hidden="1"/>
    </xf>
    <xf numFmtId="0" fontId="47" fillId="8" borderId="0" xfId="5" applyFont="1" applyFill="1" applyAlignment="1" applyProtection="1">
      <alignment vertical="center"/>
      <protection hidden="1"/>
    </xf>
    <xf numFmtId="0" fontId="43" fillId="8" borderId="9" xfId="5" applyFont="1" applyFill="1" applyBorder="1" applyAlignment="1" applyProtection="1">
      <alignment horizontal="center" vertical="center"/>
      <protection hidden="1"/>
    </xf>
    <xf numFmtId="0" fontId="48" fillId="8" borderId="6" xfId="5" applyFont="1" applyFill="1" applyBorder="1" applyAlignment="1" applyProtection="1">
      <alignment vertical="center"/>
      <protection hidden="1"/>
    </xf>
    <xf numFmtId="0" fontId="43" fillId="8" borderId="9" xfId="5" applyFont="1" applyFill="1" applyBorder="1" applyAlignment="1" applyProtection="1">
      <alignment vertical="center"/>
      <protection hidden="1"/>
    </xf>
    <xf numFmtId="0" fontId="43" fillId="8" borderId="0" xfId="5" applyFont="1" applyFill="1" applyBorder="1" applyAlignment="1" applyProtection="1">
      <alignment vertical="center"/>
      <protection hidden="1"/>
    </xf>
    <xf numFmtId="0" fontId="48" fillId="0" borderId="0" xfId="0" applyFont="1" applyAlignment="1" applyProtection="1">
      <alignment vertical="center"/>
      <protection hidden="1"/>
    </xf>
    <xf numFmtId="0" fontId="43" fillId="8" borderId="10" xfId="5" applyFont="1" applyFill="1" applyBorder="1" applyAlignment="1" applyProtection="1">
      <alignment vertical="center"/>
      <protection hidden="1"/>
    </xf>
    <xf numFmtId="0" fontId="43" fillId="8" borderId="13" xfId="5" applyFont="1" applyFill="1" applyBorder="1" applyAlignment="1" applyProtection="1">
      <alignment vertical="center"/>
      <protection hidden="1"/>
    </xf>
    <xf numFmtId="0" fontId="48" fillId="8" borderId="14" xfId="5" applyFont="1" applyFill="1" applyBorder="1" applyAlignment="1" applyProtection="1">
      <alignment vertical="center"/>
      <protection hidden="1"/>
    </xf>
    <xf numFmtId="0" fontId="48" fillId="8" borderId="0" xfId="5" applyFont="1" applyFill="1" applyBorder="1" applyAlignment="1" applyProtection="1">
      <alignment vertical="center"/>
      <protection hidden="1"/>
    </xf>
    <xf numFmtId="0" fontId="43" fillId="8" borderId="8" xfId="5" applyFont="1" applyFill="1" applyBorder="1" applyAlignment="1" applyProtection="1">
      <alignment vertical="center"/>
      <protection hidden="1"/>
    </xf>
    <xf numFmtId="0" fontId="43" fillId="8" borderId="11" xfId="5" applyFont="1" applyFill="1" applyBorder="1" applyAlignment="1" applyProtection="1">
      <alignment vertical="center"/>
      <protection hidden="1"/>
    </xf>
    <xf numFmtId="0" fontId="48" fillId="8" borderId="12" xfId="5" applyFont="1" applyFill="1" applyBorder="1" applyAlignment="1" applyProtection="1">
      <alignment vertical="center"/>
      <protection hidden="1"/>
    </xf>
    <xf numFmtId="0" fontId="48" fillId="4" borderId="0" xfId="0" applyFont="1" applyFill="1" applyAlignment="1" applyProtection="1">
      <alignment vertical="center"/>
      <protection hidden="1"/>
    </xf>
    <xf numFmtId="0" fontId="43" fillId="4" borderId="0" xfId="5" applyFont="1" applyFill="1" applyBorder="1" applyAlignment="1" applyProtection="1">
      <alignment vertical="center"/>
      <protection hidden="1"/>
    </xf>
    <xf numFmtId="0" fontId="43" fillId="8" borderId="0" xfId="5" applyFont="1" applyFill="1" applyBorder="1" applyAlignment="1" applyProtection="1">
      <alignment horizontal="center" vertical="center"/>
      <protection hidden="1"/>
    </xf>
    <xf numFmtId="0" fontId="47" fillId="8" borderId="0" xfId="5" applyFont="1" applyFill="1" applyBorder="1" applyAlignment="1" applyProtection="1">
      <alignment vertical="center"/>
      <protection hidden="1"/>
    </xf>
    <xf numFmtId="0" fontId="45" fillId="4" borderId="0" xfId="0" applyFont="1" applyFill="1" applyAlignment="1" applyProtection="1">
      <alignment vertical="center"/>
      <protection hidden="1"/>
    </xf>
    <xf numFmtId="0" fontId="48" fillId="8" borderId="0" xfId="5" applyFont="1" applyFill="1" applyAlignment="1" applyProtection="1">
      <alignment vertical="center"/>
      <protection hidden="1"/>
    </xf>
    <xf numFmtId="0" fontId="48" fillId="4" borderId="0" xfId="5" applyFont="1" applyFill="1" applyBorder="1" applyAlignment="1" applyProtection="1">
      <alignment vertical="center"/>
      <protection hidden="1"/>
    </xf>
    <xf numFmtId="0" fontId="43" fillId="8" borderId="0" xfId="5" applyFont="1" applyFill="1" applyAlignment="1" applyProtection="1">
      <alignment horizontal="left" vertical="center"/>
      <protection hidden="1"/>
    </xf>
    <xf numFmtId="0" fontId="50" fillId="8" borderId="8" xfId="5" applyFont="1" applyFill="1" applyBorder="1" applyAlignment="1" applyProtection="1">
      <alignment horizontal="left" vertical="center"/>
      <protection hidden="1"/>
    </xf>
    <xf numFmtId="0" fontId="50" fillId="8" borderId="11" xfId="5" applyFont="1" applyFill="1" applyBorder="1" applyAlignment="1" applyProtection="1">
      <alignment horizontal="left" vertical="center"/>
      <protection hidden="1"/>
    </xf>
    <xf numFmtId="0" fontId="48" fillId="8" borderId="0" xfId="5" applyFont="1" applyFill="1" applyBorder="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51" fillId="9" borderId="0" xfId="5" applyFont="1" applyFill="1" applyBorder="1" applyAlignment="1" applyProtection="1">
      <alignment vertical="center"/>
      <protection hidden="1"/>
    </xf>
    <xf numFmtId="0" fontId="52" fillId="9" borderId="0" xfId="5" applyFont="1" applyFill="1" applyBorder="1" applyAlignment="1" applyProtection="1">
      <alignment vertical="center"/>
      <protection hidden="1"/>
    </xf>
    <xf numFmtId="0" fontId="12" fillId="4" borderId="0" xfId="0" applyFont="1" applyFill="1" applyAlignment="1" applyProtection="1">
      <alignment horizontal="center" vertical="center"/>
      <protection hidden="1"/>
    </xf>
    <xf numFmtId="0" fontId="3" fillId="4" borderId="77" xfId="0" applyFont="1" applyFill="1" applyBorder="1" applyAlignment="1" applyProtection="1">
      <alignment horizontal="center" vertical="center"/>
      <protection hidden="1"/>
    </xf>
    <xf numFmtId="0" fontId="10" fillId="4" borderId="78" xfId="0" applyFont="1" applyFill="1" applyBorder="1" applyAlignment="1" applyProtection="1">
      <alignment vertical="center" wrapText="1"/>
      <protection hidden="1"/>
    </xf>
    <xf numFmtId="0" fontId="3" fillId="0" borderId="61" xfId="0" applyFont="1" applyBorder="1" applyAlignment="1" applyProtection="1">
      <alignment vertical="center" wrapText="1"/>
      <protection hidden="1"/>
    </xf>
    <xf numFmtId="0" fontId="30" fillId="4" borderId="0" xfId="0" applyFont="1" applyFill="1" applyAlignment="1" applyProtection="1">
      <alignment vertical="center"/>
      <protection hidden="1"/>
    </xf>
    <xf numFmtId="0" fontId="3" fillId="4" borderId="13" xfId="0" applyFont="1" applyFill="1" applyBorder="1" applyAlignment="1" applyProtection="1">
      <alignment vertical="center" wrapText="1"/>
      <protection hidden="1"/>
    </xf>
    <xf numFmtId="0" fontId="7" fillId="4" borderId="6" xfId="0" applyFont="1" applyFill="1" applyBorder="1" applyAlignment="1" applyProtection="1">
      <alignment horizontal="left" vertical="center" wrapText="1"/>
      <protection hidden="1"/>
    </xf>
    <xf numFmtId="0" fontId="3" fillId="4" borderId="33" xfId="0" applyFont="1" applyFill="1" applyBorder="1" applyAlignment="1" applyProtection="1">
      <alignment vertical="center" wrapText="1"/>
      <protection hidden="1"/>
    </xf>
    <xf numFmtId="0" fontId="10" fillId="4" borderId="43" xfId="0" applyFont="1" applyFill="1" applyBorder="1" applyAlignment="1" applyProtection="1">
      <alignment vertical="center" wrapText="1"/>
      <protection hidden="1"/>
    </xf>
    <xf numFmtId="0" fontId="24" fillId="4" borderId="13" xfId="0" applyFont="1" applyFill="1" applyBorder="1" applyAlignment="1" applyProtection="1">
      <alignment vertical="center"/>
      <protection hidden="1"/>
    </xf>
    <xf numFmtId="0" fontId="3" fillId="4" borderId="14" xfId="0" applyFont="1" applyFill="1" applyBorder="1" applyAlignment="1" applyProtection="1">
      <alignment vertical="center"/>
      <protection hidden="1"/>
    </xf>
    <xf numFmtId="0" fontId="3" fillId="4" borderId="16" xfId="0" applyFont="1" applyFill="1" applyBorder="1" applyAlignment="1" applyProtection="1">
      <alignment vertical="center"/>
      <protection hidden="1"/>
    </xf>
    <xf numFmtId="0" fontId="7" fillId="4" borderId="0" xfId="0" applyFont="1" applyFill="1" applyAlignment="1" applyProtection="1">
      <alignment vertical="center" wrapText="1"/>
      <protection hidden="1"/>
    </xf>
    <xf numFmtId="0" fontId="3" fillId="4" borderId="8" xfId="0" applyFont="1" applyFill="1" applyBorder="1" applyAlignment="1" applyProtection="1">
      <alignment vertical="center"/>
      <protection hidden="1"/>
    </xf>
    <xf numFmtId="0" fontId="3" fillId="4" borderId="11" xfId="0" applyFont="1" applyFill="1" applyBorder="1" applyAlignment="1" applyProtection="1">
      <alignment vertical="center" wrapText="1"/>
      <protection hidden="1"/>
    </xf>
    <xf numFmtId="0" fontId="3" fillId="4" borderId="12" xfId="0" applyFont="1" applyFill="1" applyBorder="1" applyAlignment="1" applyProtection="1">
      <alignment vertical="center"/>
      <protection hidden="1"/>
    </xf>
    <xf numFmtId="0" fontId="3" fillId="4" borderId="10" xfId="0" applyFont="1" applyFill="1" applyBorder="1" applyAlignment="1" applyProtection="1">
      <alignment vertical="center"/>
      <protection hidden="1"/>
    </xf>
    <xf numFmtId="0" fontId="3" fillId="4" borderId="36" xfId="0" applyFont="1" applyFill="1" applyBorder="1" applyAlignment="1" applyProtection="1">
      <alignment vertical="center"/>
      <protection hidden="1"/>
    </xf>
    <xf numFmtId="0" fontId="3" fillId="4" borderId="37" xfId="0" applyFont="1" applyFill="1" applyBorder="1" applyAlignment="1" applyProtection="1">
      <alignment vertical="center"/>
      <protection hidden="1"/>
    </xf>
    <xf numFmtId="0" fontId="3" fillId="4" borderId="38" xfId="0" applyFont="1" applyFill="1" applyBorder="1" applyAlignment="1" applyProtection="1">
      <alignment vertical="center"/>
      <protection hidden="1"/>
    </xf>
    <xf numFmtId="0" fontId="3" fillId="4" borderId="34" xfId="0" applyFont="1" applyFill="1" applyBorder="1" applyAlignment="1" applyProtection="1">
      <alignment horizontal="center" vertical="center"/>
      <protection hidden="1"/>
    </xf>
    <xf numFmtId="0" fontId="3" fillId="4" borderId="39" xfId="0" applyFont="1" applyFill="1" applyBorder="1" applyAlignment="1" applyProtection="1">
      <alignment horizontal="center" vertical="center"/>
      <protection hidden="1"/>
    </xf>
    <xf numFmtId="0" fontId="3" fillId="4" borderId="33" xfId="0" applyFont="1" applyFill="1" applyBorder="1" applyAlignment="1" applyProtection="1">
      <alignment vertical="center"/>
      <protection hidden="1"/>
    </xf>
    <xf numFmtId="0" fontId="3" fillId="4" borderId="40" xfId="0" applyFont="1" applyFill="1" applyBorder="1" applyAlignment="1" applyProtection="1">
      <alignment vertical="center"/>
      <protection hidden="1"/>
    </xf>
    <xf numFmtId="0" fontId="3" fillId="4" borderId="25" xfId="0" applyFont="1" applyFill="1" applyBorder="1" applyAlignment="1" applyProtection="1">
      <alignment vertical="center"/>
      <protection hidden="1"/>
    </xf>
    <xf numFmtId="0" fontId="3" fillId="4" borderId="26" xfId="0" applyFont="1" applyFill="1" applyBorder="1" applyAlignment="1" applyProtection="1">
      <alignment vertical="center"/>
      <protection hidden="1"/>
    </xf>
    <xf numFmtId="0" fontId="3" fillId="4" borderId="28" xfId="0" applyFont="1" applyFill="1" applyBorder="1" applyAlignment="1" applyProtection="1">
      <alignment vertical="center"/>
      <protection hidden="1"/>
    </xf>
    <xf numFmtId="0" fontId="3" fillId="4" borderId="27" xfId="0" applyFont="1" applyFill="1" applyBorder="1" applyAlignment="1" applyProtection="1">
      <alignment horizontal="center" vertical="center"/>
      <protection hidden="1"/>
    </xf>
    <xf numFmtId="0" fontId="3" fillId="4" borderId="29" xfId="0" applyFont="1" applyFill="1" applyBorder="1" applyAlignment="1" applyProtection="1">
      <alignment horizontal="center" vertical="center"/>
      <protection hidden="1"/>
    </xf>
    <xf numFmtId="0" fontId="3" fillId="4" borderId="21" xfId="0" applyFont="1" applyFill="1" applyBorder="1" applyAlignment="1" applyProtection="1">
      <alignment vertical="center"/>
      <protection hidden="1"/>
    </xf>
    <xf numFmtId="0" fontId="3" fillId="4" borderId="30" xfId="0" applyFont="1" applyFill="1" applyBorder="1" applyAlignment="1" applyProtection="1">
      <alignment vertical="center"/>
      <protection hidden="1"/>
    </xf>
    <xf numFmtId="0" fontId="3" fillId="4" borderId="35" xfId="0" applyFont="1" applyFill="1" applyBorder="1" applyAlignment="1" applyProtection="1">
      <alignment horizontal="center" vertical="center"/>
      <protection hidden="1"/>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12" fillId="4" borderId="0" xfId="0" applyFont="1" applyFill="1" applyAlignment="1" applyProtection="1">
      <alignment horizontal="left" vertical="center" wrapText="1"/>
      <protection hidden="1"/>
    </xf>
    <xf numFmtId="0" fontId="14" fillId="0" borderId="13" xfId="0" applyFont="1" applyBorder="1" applyAlignment="1" applyProtection="1">
      <alignment horizontal="left" vertical="center" wrapText="1"/>
      <protection hidden="1"/>
    </xf>
    <xf numFmtId="0" fontId="10" fillId="4" borderId="11" xfId="0" applyFont="1" applyFill="1" applyBorder="1" applyAlignment="1" applyProtection="1">
      <alignment horizontal="left" vertical="center" wrapText="1"/>
      <protection hidden="1"/>
    </xf>
    <xf numFmtId="0" fontId="20" fillId="4" borderId="0" xfId="0" applyFont="1" applyFill="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59" xfId="0" applyFont="1" applyBorder="1" applyAlignment="1" applyProtection="1">
      <alignment horizontal="left" vertical="center" wrapText="1"/>
      <protection hidden="1"/>
    </xf>
    <xf numFmtId="0" fontId="10" fillId="0" borderId="67" xfId="0" applyFont="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hidden="1"/>
    </xf>
    <xf numFmtId="0" fontId="24" fillId="12" borderId="15" xfId="0" applyFont="1" applyFill="1" applyBorder="1" applyAlignment="1" applyProtection="1">
      <alignment horizontal="center" vertical="center" wrapText="1"/>
      <protection locked="0"/>
    </xf>
    <xf numFmtId="0" fontId="3" fillId="4" borderId="0" xfId="0" applyFont="1" applyFill="1" applyAlignment="1" applyProtection="1">
      <alignment horizontal="left" vertical="center" wrapText="1"/>
      <protection hidden="1"/>
    </xf>
    <xf numFmtId="0" fontId="7" fillId="4" borderId="0" xfId="0" applyFont="1" applyFill="1" applyAlignment="1" applyProtection="1">
      <alignment horizontal="left" vertical="center" wrapText="1"/>
      <protection hidden="1"/>
    </xf>
    <xf numFmtId="0" fontId="10" fillId="4" borderId="34" xfId="0" applyFont="1" applyFill="1" applyBorder="1" applyAlignment="1" applyProtection="1">
      <alignment horizontal="center" vertical="center" wrapText="1"/>
      <protection hidden="1"/>
    </xf>
    <xf numFmtId="0" fontId="10" fillId="4" borderId="36" xfId="0" applyFont="1" applyFill="1" applyBorder="1" applyAlignment="1" applyProtection="1">
      <alignment horizontal="left" vertical="center" wrapText="1"/>
      <protection hidden="1"/>
    </xf>
    <xf numFmtId="0" fontId="10" fillId="4" borderId="38" xfId="0" applyFont="1" applyFill="1" applyBorder="1" applyAlignment="1" applyProtection="1">
      <alignment horizontal="left" vertical="center" wrapText="1"/>
      <protection hidden="1"/>
    </xf>
    <xf numFmtId="0" fontId="20" fillId="4" borderId="0" xfId="0" applyFont="1" applyFill="1" applyAlignment="1" applyProtection="1">
      <alignment horizontal="left" vertical="top" wrapText="1"/>
      <protection hidden="1"/>
    </xf>
    <xf numFmtId="0" fontId="12" fillId="4" borderId="0" xfId="0" applyFont="1" applyFill="1" applyAlignment="1" applyProtection="1">
      <alignment horizontal="left" vertical="top" wrapText="1"/>
      <protection hidden="1"/>
    </xf>
    <xf numFmtId="0" fontId="7" fillId="4" borderId="34" xfId="0" applyFont="1" applyFill="1" applyBorder="1" applyAlignment="1" applyProtection="1">
      <alignment horizontal="center" vertical="center"/>
      <protection hidden="1"/>
    </xf>
    <xf numFmtId="0" fontId="7" fillId="4" borderId="6" xfId="0" applyFont="1" applyFill="1" applyBorder="1" applyAlignment="1" applyProtection="1">
      <alignment horizontal="center" vertical="center"/>
      <protection hidden="1"/>
    </xf>
    <xf numFmtId="0" fontId="20" fillId="4" borderId="6" xfId="0" applyFont="1" applyFill="1" applyBorder="1" applyAlignment="1" applyProtection="1">
      <alignment horizontal="left" vertical="center" wrapText="1"/>
      <protection hidden="1"/>
    </xf>
    <xf numFmtId="0" fontId="7" fillId="4" borderId="8"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xf numFmtId="0" fontId="10" fillId="4" borderId="12" xfId="0" applyFont="1" applyFill="1" applyBorder="1" applyAlignment="1" applyProtection="1">
      <alignment horizontal="left" vertical="center" wrapText="1"/>
      <protection hidden="1"/>
    </xf>
    <xf numFmtId="0" fontId="10" fillId="4" borderId="6" xfId="0" applyFont="1" applyFill="1" applyBorder="1" applyAlignment="1" applyProtection="1">
      <alignment horizontal="left" vertical="center" wrapText="1"/>
      <protection hidden="1"/>
    </xf>
    <xf numFmtId="0" fontId="42" fillId="4" borderId="0" xfId="0" applyFont="1" applyFill="1" applyAlignment="1" applyProtection="1">
      <alignment horizontal="left" vertical="center" wrapText="1"/>
      <protection hidden="1"/>
    </xf>
    <xf numFmtId="0" fontId="43" fillId="8" borderId="0" xfId="5" applyFont="1" applyFill="1" applyBorder="1" applyAlignment="1" applyProtection="1">
      <alignment horizontal="left" vertical="center"/>
      <protection hidden="1"/>
    </xf>
    <xf numFmtId="0" fontId="10" fillId="4" borderId="11" xfId="0" applyFont="1" applyFill="1" applyBorder="1" applyAlignment="1" applyProtection="1">
      <alignment vertical="center" wrapText="1"/>
      <protection hidden="1"/>
    </xf>
    <xf numFmtId="0" fontId="32" fillId="0" borderId="69" xfId="0" applyFont="1" applyBorder="1" applyAlignment="1" applyProtection="1">
      <alignment vertical="center"/>
      <protection hidden="1"/>
    </xf>
    <xf numFmtId="0" fontId="26" fillId="0" borderId="69" xfId="0" applyFont="1" applyBorder="1" applyAlignment="1" applyProtection="1">
      <alignment vertical="center"/>
      <protection hidden="1"/>
    </xf>
    <xf numFmtId="0" fontId="26" fillId="0" borderId="69" xfId="0" applyFont="1" applyBorder="1" applyAlignment="1" applyProtection="1">
      <alignment horizontal="left" vertical="center"/>
      <protection hidden="1"/>
    </xf>
    <xf numFmtId="0" fontId="26" fillId="0" borderId="69" xfId="0" applyFont="1" applyBorder="1" applyAlignment="1" applyProtection="1">
      <alignment horizontal="left" vertical="center" wrapText="1"/>
      <protection hidden="1"/>
    </xf>
    <xf numFmtId="0" fontId="30" fillId="0" borderId="69" xfId="0" applyFont="1" applyBorder="1" applyAlignment="1" applyProtection="1">
      <alignment vertical="center"/>
      <protection hidden="1"/>
    </xf>
    <xf numFmtId="0" fontId="30" fillId="0" borderId="66" xfId="0" applyFont="1" applyBorder="1" applyAlignment="1" applyProtection="1">
      <alignment vertical="center"/>
      <protection hidden="1"/>
    </xf>
    <xf numFmtId="0" fontId="30" fillId="0" borderId="67" xfId="0" applyFont="1" applyBorder="1" applyAlignment="1" applyProtection="1">
      <alignment vertical="center"/>
      <protection hidden="1"/>
    </xf>
    <xf numFmtId="0" fontId="30" fillId="0" borderId="68" xfId="0" applyFont="1" applyBorder="1" applyAlignment="1" applyProtection="1">
      <alignment vertical="center"/>
      <protection hidden="1"/>
    </xf>
    <xf numFmtId="0" fontId="30" fillId="0" borderId="69" xfId="0" applyFont="1" applyBorder="1" applyAlignment="1" applyProtection="1">
      <alignment horizontal="left" vertical="center"/>
      <protection hidden="1"/>
    </xf>
    <xf numFmtId="0" fontId="30" fillId="0" borderId="69" xfId="0" applyFont="1" applyBorder="1" applyAlignment="1" applyProtection="1">
      <alignment horizontal="left" vertical="center" wrapText="1"/>
      <protection hidden="1"/>
    </xf>
    <xf numFmtId="0" fontId="30" fillId="0" borderId="66" xfId="0" applyFont="1" applyBorder="1" applyAlignment="1" applyProtection="1">
      <alignment horizontal="left" vertical="center" wrapText="1"/>
      <protection hidden="1"/>
    </xf>
    <xf numFmtId="0" fontId="26" fillId="0" borderId="0" xfId="5" applyFont="1" applyBorder="1" applyAlignment="1" applyProtection="1">
      <alignment vertical="center" wrapText="1"/>
      <protection hidden="1"/>
    </xf>
    <xf numFmtId="9" fontId="3" fillId="11" borderId="7" xfId="2" applyFont="1" applyFill="1" applyBorder="1" applyAlignment="1" applyProtection="1">
      <alignment horizontal="center" vertical="center"/>
      <protection hidden="1"/>
    </xf>
    <xf numFmtId="0" fontId="53" fillId="0" borderId="0" xfId="0" applyFont="1" applyProtection="1">
      <protection hidden="1"/>
    </xf>
    <xf numFmtId="0" fontId="0" fillId="8" borderId="0" xfId="5" applyFont="1" applyFill="1" applyProtection="1">
      <protection hidden="1"/>
    </xf>
    <xf numFmtId="0" fontId="0" fillId="18" borderId="0" xfId="5" applyFont="1" applyFill="1" applyProtection="1">
      <protection hidden="1"/>
    </xf>
    <xf numFmtId="0" fontId="0" fillId="4" borderId="0" xfId="5" applyFont="1" applyFill="1" applyProtection="1">
      <protection hidden="1"/>
    </xf>
    <xf numFmtId="0" fontId="0" fillId="4" borderId="0" xfId="0" applyFill="1" applyProtection="1">
      <protection hidden="1"/>
    </xf>
    <xf numFmtId="0" fontId="54" fillId="8" borderId="0" xfId="5" applyFont="1" applyFill="1" applyBorder="1" applyAlignment="1" applyProtection="1">
      <alignment vertical="center" wrapText="1"/>
      <protection hidden="1"/>
    </xf>
    <xf numFmtId="0" fontId="47" fillId="0" borderId="59" xfId="5" applyFont="1" applyBorder="1" applyAlignment="1" applyProtection="1">
      <alignment horizontal="left" vertical="center" wrapText="1"/>
      <protection hidden="1"/>
    </xf>
    <xf numFmtId="0" fontId="47" fillId="0" borderId="69" xfId="5" applyFont="1" applyBorder="1" applyAlignment="1" applyProtection="1">
      <alignment horizontal="left" vertical="center" wrapText="1"/>
      <protection hidden="1"/>
    </xf>
    <xf numFmtId="0" fontId="47" fillId="0" borderId="81" xfId="5" applyFont="1" applyBorder="1" applyAlignment="1" applyProtection="1">
      <alignment horizontal="left" vertical="center" wrapText="1"/>
      <protection hidden="1"/>
    </xf>
    <xf numFmtId="0" fontId="43" fillId="8" borderId="0" xfId="5" applyFont="1" applyFill="1" applyAlignment="1" applyProtection="1">
      <alignment horizontal="center" vertical="center"/>
      <protection hidden="1"/>
    </xf>
    <xf numFmtId="172" fontId="47" fillId="8" borderId="0" xfId="5" applyNumberFormat="1" applyFont="1" applyFill="1" applyAlignment="1" applyProtection="1">
      <alignment horizontal="center" vertical="center"/>
      <protection hidden="1"/>
    </xf>
    <xf numFmtId="0" fontId="47" fillId="8" borderId="0" xfId="5" applyFont="1" applyFill="1" applyBorder="1" applyAlignment="1" applyProtection="1">
      <alignment horizontal="center" vertical="center"/>
      <protection hidden="1"/>
    </xf>
    <xf numFmtId="0" fontId="47" fillId="0" borderId="0" xfId="5" applyFont="1" applyBorder="1" applyAlignment="1" applyProtection="1">
      <alignment horizontal="left" vertical="center" wrapText="1"/>
      <protection hidden="1"/>
    </xf>
    <xf numFmtId="0" fontId="43" fillId="8" borderId="35" xfId="5" applyFont="1" applyFill="1" applyBorder="1" applyAlignment="1" applyProtection="1">
      <alignment horizontal="center" vertical="center"/>
      <protection hidden="1"/>
    </xf>
    <xf numFmtId="0" fontId="43" fillId="0" borderId="37" xfId="5" applyFont="1" applyBorder="1" applyAlignment="1" applyProtection="1">
      <alignment horizontal="left" vertical="center" wrapText="1"/>
      <protection hidden="1"/>
    </xf>
    <xf numFmtId="0" fontId="54" fillId="8" borderId="34" xfId="5" applyFont="1" applyFill="1" applyBorder="1" applyAlignment="1" applyProtection="1">
      <alignment vertical="center" wrapText="1"/>
      <protection hidden="1"/>
    </xf>
    <xf numFmtId="0" fontId="54" fillId="8" borderId="82" xfId="5" applyFont="1" applyFill="1" applyBorder="1" applyAlignment="1" applyProtection="1">
      <alignment vertical="center" wrapText="1"/>
      <protection hidden="1"/>
    </xf>
    <xf numFmtId="0" fontId="47" fillId="8" borderId="83" xfId="5" applyFont="1" applyFill="1" applyBorder="1" applyAlignment="1" applyProtection="1">
      <alignment horizontal="center" vertical="center"/>
      <protection hidden="1"/>
    </xf>
    <xf numFmtId="0" fontId="47" fillId="0" borderId="84" xfId="5" applyFont="1" applyBorder="1" applyAlignment="1" applyProtection="1">
      <alignment horizontal="left" vertical="center" wrapText="1"/>
      <protection hidden="1"/>
    </xf>
    <xf numFmtId="0" fontId="43" fillId="8" borderId="34" xfId="5" applyFont="1" applyFill="1" applyBorder="1" applyAlignment="1" applyProtection="1">
      <alignment horizontal="center" vertical="center"/>
      <protection hidden="1"/>
    </xf>
    <xf numFmtId="0" fontId="43" fillId="0" borderId="82" xfId="5" applyFont="1" applyBorder="1" applyAlignment="1" applyProtection="1">
      <alignment horizontal="left" vertical="center" wrapText="1"/>
      <protection hidden="1"/>
    </xf>
    <xf numFmtId="0" fontId="0" fillId="8" borderId="38" xfId="5" applyFont="1" applyFill="1" applyBorder="1" applyProtection="1">
      <protection hidden="1"/>
    </xf>
    <xf numFmtId="0" fontId="47" fillId="8" borderId="39" xfId="5" applyFont="1" applyFill="1" applyBorder="1" applyAlignment="1" applyProtection="1">
      <alignment horizontal="center" vertical="center"/>
      <protection hidden="1"/>
    </xf>
    <xf numFmtId="0" fontId="47" fillId="0" borderId="33" xfId="5" applyFont="1" applyBorder="1" applyAlignment="1" applyProtection="1">
      <alignment horizontal="left" vertical="center" wrapText="1"/>
      <protection hidden="1"/>
    </xf>
    <xf numFmtId="0" fontId="47" fillId="0" borderId="85" xfId="5" applyFont="1" applyBorder="1" applyAlignment="1" applyProtection="1">
      <alignment horizontal="left" vertical="center" wrapText="1"/>
      <protection hidden="1"/>
    </xf>
    <xf numFmtId="0" fontId="47" fillId="0" borderId="86" xfId="5" applyFont="1" applyBorder="1" applyAlignment="1" applyProtection="1">
      <alignment horizontal="left" vertical="center" wrapText="1"/>
      <protection hidden="1"/>
    </xf>
    <xf numFmtId="0" fontId="47" fillId="0" borderId="87" xfId="5" applyFont="1" applyBorder="1" applyAlignment="1" applyProtection="1">
      <alignment horizontal="left" vertical="center" wrapText="1"/>
      <protection hidden="1"/>
    </xf>
    <xf numFmtId="0" fontId="47" fillId="0" borderId="40" xfId="5" applyFont="1" applyBorder="1" applyAlignment="1" applyProtection="1">
      <alignment horizontal="left" vertical="center" wrapText="1"/>
      <protection hidden="1"/>
    </xf>
    <xf numFmtId="0" fontId="43" fillId="0" borderId="90" xfId="5" applyFont="1" applyBorder="1" applyAlignment="1" applyProtection="1">
      <alignment horizontal="left" vertical="center" wrapText="1"/>
      <protection hidden="1"/>
    </xf>
    <xf numFmtId="0" fontId="43" fillId="0" borderId="38" xfId="5" applyFont="1" applyBorder="1" applyAlignment="1" applyProtection="1">
      <alignment horizontal="left" vertical="center" wrapText="1"/>
      <protection hidden="1"/>
    </xf>
    <xf numFmtId="0" fontId="47" fillId="0" borderId="61" xfId="5" applyFont="1" applyBorder="1" applyAlignment="1" applyProtection="1">
      <alignment horizontal="left" vertical="center" wrapText="1"/>
      <protection hidden="1"/>
    </xf>
    <xf numFmtId="0" fontId="54" fillId="18" borderId="0" xfId="5" applyFont="1" applyFill="1" applyBorder="1" applyAlignment="1" applyProtection="1">
      <alignment vertical="center" wrapText="1"/>
      <protection hidden="1"/>
    </xf>
    <xf numFmtId="0" fontId="47" fillId="4" borderId="81" xfId="5" applyFont="1" applyFill="1" applyBorder="1" applyAlignment="1" applyProtection="1">
      <alignment horizontal="left" vertical="center" wrapText="1"/>
      <protection hidden="1"/>
    </xf>
    <xf numFmtId="0" fontId="47" fillId="4" borderId="69" xfId="5" applyFont="1" applyFill="1" applyBorder="1" applyAlignment="1" applyProtection="1">
      <alignment horizontal="left" vertical="center" wrapText="1"/>
      <protection hidden="1"/>
    </xf>
    <xf numFmtId="0" fontId="43" fillId="18" borderId="35" xfId="5" applyFont="1" applyFill="1" applyBorder="1" applyAlignment="1" applyProtection="1">
      <alignment horizontal="center" vertical="center"/>
      <protection hidden="1"/>
    </xf>
    <xf numFmtId="0" fontId="43" fillId="4" borderId="37" xfId="5" applyFont="1" applyFill="1" applyBorder="1" applyAlignment="1" applyProtection="1">
      <alignment horizontal="left" vertical="center" wrapText="1"/>
      <protection hidden="1"/>
    </xf>
    <xf numFmtId="0" fontId="43" fillId="18" borderId="34" xfId="5" applyFont="1" applyFill="1" applyBorder="1" applyAlignment="1" applyProtection="1">
      <alignment horizontal="center" vertical="center"/>
      <protection hidden="1"/>
    </xf>
    <xf numFmtId="0" fontId="43" fillId="4" borderId="90" xfId="5" applyFont="1" applyFill="1" applyBorder="1" applyAlignment="1" applyProtection="1">
      <alignment horizontal="left" vertical="center" wrapText="1"/>
      <protection hidden="1"/>
    </xf>
    <xf numFmtId="0" fontId="54" fillId="18" borderId="34" xfId="5" applyFont="1" applyFill="1" applyBorder="1" applyAlignment="1" applyProtection="1">
      <alignment vertical="center" wrapText="1"/>
      <protection hidden="1"/>
    </xf>
    <xf numFmtId="0" fontId="54" fillId="18" borderId="82" xfId="5" applyFont="1" applyFill="1" applyBorder="1" applyAlignment="1" applyProtection="1">
      <alignment vertical="center" wrapText="1"/>
      <protection hidden="1"/>
    </xf>
    <xf numFmtId="0" fontId="47" fillId="18" borderId="83" xfId="5" applyFont="1" applyFill="1" applyBorder="1" applyAlignment="1" applyProtection="1">
      <alignment horizontal="center" vertical="center"/>
      <protection hidden="1"/>
    </xf>
    <xf numFmtId="0" fontId="47" fillId="4" borderId="38" xfId="5" applyFont="1" applyFill="1" applyBorder="1" applyAlignment="1" applyProtection="1">
      <alignment horizontal="left" vertical="center" wrapText="1"/>
      <protection hidden="1"/>
    </xf>
    <xf numFmtId="0" fontId="0" fillId="18" borderId="38" xfId="5" applyFont="1" applyFill="1" applyBorder="1" applyProtection="1">
      <protection hidden="1"/>
    </xf>
    <xf numFmtId="0" fontId="47" fillId="18" borderId="39" xfId="5" applyFont="1" applyFill="1" applyBorder="1" applyAlignment="1" applyProtection="1">
      <alignment horizontal="center" vertical="center"/>
      <protection hidden="1"/>
    </xf>
    <xf numFmtId="0" fontId="47" fillId="4" borderId="33" xfId="5" applyFont="1" applyFill="1" applyBorder="1" applyAlignment="1" applyProtection="1">
      <alignment horizontal="left" vertical="center" wrapText="1"/>
      <protection hidden="1"/>
    </xf>
    <xf numFmtId="0" fontId="47" fillId="4" borderId="85" xfId="5" applyFont="1" applyFill="1" applyBorder="1" applyAlignment="1" applyProtection="1">
      <alignment horizontal="left" vertical="center" wrapText="1"/>
      <protection hidden="1"/>
    </xf>
    <xf numFmtId="0" fontId="47" fillId="4" borderId="86" xfId="5" applyFont="1" applyFill="1" applyBorder="1" applyAlignment="1" applyProtection="1">
      <alignment horizontal="left" vertical="center" wrapText="1"/>
      <protection hidden="1"/>
    </xf>
    <xf numFmtId="0" fontId="59" fillId="9" borderId="0" xfId="5" applyFont="1" applyFill="1" applyProtection="1">
      <protection hidden="1"/>
    </xf>
    <xf numFmtId="0" fontId="60" fillId="9" borderId="0" xfId="5" applyFont="1" applyFill="1" applyAlignment="1" applyProtection="1">
      <alignment vertical="center"/>
      <protection hidden="1"/>
    </xf>
    <xf numFmtId="0" fontId="7" fillId="4" borderId="24" xfId="0" applyFont="1" applyFill="1" applyBorder="1" applyAlignment="1" applyProtection="1">
      <alignment vertical="center"/>
      <protection hidden="1"/>
    </xf>
    <xf numFmtId="0" fontId="10" fillId="4" borderId="25" xfId="0" applyFont="1" applyFill="1" applyBorder="1" applyAlignment="1" applyProtection="1">
      <alignment vertical="center" wrapText="1"/>
      <protection hidden="1"/>
    </xf>
    <xf numFmtId="0" fontId="0" fillId="8" borderId="83" xfId="5" applyFont="1" applyFill="1" applyBorder="1" applyProtection="1">
      <protection hidden="1"/>
    </xf>
    <xf numFmtId="0" fontId="0" fillId="4" borderId="0" xfId="5" applyFont="1" applyFill="1" applyBorder="1" applyProtection="1">
      <protection hidden="1"/>
    </xf>
    <xf numFmtId="0" fontId="0" fillId="8" borderId="0" xfId="5" applyFont="1" applyFill="1" applyBorder="1" applyProtection="1">
      <protection hidden="1"/>
    </xf>
    <xf numFmtId="0" fontId="0" fillId="8" borderId="84" xfId="5" applyFont="1" applyFill="1" applyBorder="1" applyProtection="1">
      <protection hidden="1"/>
    </xf>
    <xf numFmtId="0" fontId="47" fillId="0" borderId="38" xfId="5" applyFont="1" applyBorder="1" applyAlignment="1" applyProtection="1">
      <alignment horizontal="left" vertical="center" wrapText="1"/>
      <protection hidden="1"/>
    </xf>
    <xf numFmtId="0" fontId="59" fillId="9" borderId="0" xfId="0" applyFont="1" applyFill="1" applyProtection="1">
      <protection hidden="1"/>
    </xf>
    <xf numFmtId="0" fontId="0" fillId="18" borderId="0" xfId="5" applyFont="1" applyFill="1" applyAlignment="1" applyProtection="1">
      <alignment horizontal="right" vertical="center"/>
      <protection hidden="1"/>
    </xf>
    <xf numFmtId="0" fontId="0" fillId="4" borderId="0" xfId="5" applyFont="1" applyFill="1" applyAlignment="1" applyProtection="1">
      <alignment horizontal="right" vertical="center"/>
      <protection hidden="1"/>
    </xf>
    <xf numFmtId="172" fontId="63" fillId="18" borderId="0" xfId="5" applyNumberFormat="1" applyFont="1" applyFill="1" applyAlignment="1" applyProtection="1">
      <alignment horizontal="center" vertical="center"/>
      <protection hidden="1"/>
    </xf>
    <xf numFmtId="0" fontId="0" fillId="8" borderId="0" xfId="5" applyFont="1" applyFill="1" applyAlignment="1" applyProtection="1">
      <alignment horizontal="right" vertical="center"/>
      <protection hidden="1"/>
    </xf>
    <xf numFmtId="172" fontId="43" fillId="8" borderId="0" xfId="5" applyNumberFormat="1" applyFont="1" applyFill="1" applyAlignment="1" applyProtection="1">
      <alignment horizontal="center" vertical="center"/>
      <protection hidden="1"/>
    </xf>
    <xf numFmtId="0" fontId="5" fillId="4" borderId="0" xfId="5" applyFont="1" applyFill="1" applyAlignment="1" applyProtection="1">
      <alignment horizontal="right" vertical="center"/>
      <protection hidden="1"/>
    </xf>
    <xf numFmtId="0" fontId="0" fillId="4" borderId="1" xfId="5" applyFont="1" applyFill="1" applyBorder="1" applyAlignment="1" applyProtection="1">
      <alignment horizontal="left" vertical="center" wrapText="1"/>
      <protection hidden="1"/>
    </xf>
    <xf numFmtId="0" fontId="63" fillId="4" borderId="1" xfId="5" applyFont="1" applyFill="1" applyBorder="1" applyAlignment="1" applyProtection="1">
      <alignment horizontal="center" vertical="center"/>
      <protection hidden="1"/>
    </xf>
    <xf numFmtId="0" fontId="59" fillId="4" borderId="0" xfId="5" applyFont="1" applyFill="1" applyProtection="1">
      <protection hidden="1"/>
    </xf>
    <xf numFmtId="0" fontId="51" fillId="4" borderId="0" xfId="5" applyFont="1" applyFill="1" applyBorder="1" applyAlignment="1" applyProtection="1">
      <alignment vertical="center"/>
      <protection hidden="1"/>
    </xf>
    <xf numFmtId="0" fontId="59" fillId="4" borderId="0" xfId="0" applyFont="1" applyFill="1" applyProtection="1">
      <protection hidden="1"/>
    </xf>
    <xf numFmtId="0" fontId="43" fillId="18" borderId="0" xfId="5" applyFont="1" applyFill="1" applyAlignment="1" applyProtection="1">
      <alignment vertical="center"/>
      <protection hidden="1"/>
    </xf>
    <xf numFmtId="0" fontId="48" fillId="18" borderId="0" xfId="5" applyFont="1" applyFill="1" applyAlignment="1" applyProtection="1">
      <alignment vertical="center"/>
      <protection hidden="1"/>
    </xf>
    <xf numFmtId="0" fontId="43" fillId="18" borderId="0" xfId="5" applyFont="1" applyFill="1" applyAlignment="1" applyProtection="1">
      <alignment horizontal="left" vertical="center"/>
      <protection hidden="1"/>
    </xf>
    <xf numFmtId="0" fontId="60" fillId="9" borderId="0" xfId="0" applyFont="1" applyFill="1" applyProtection="1">
      <protection hidden="1"/>
    </xf>
    <xf numFmtId="0" fontId="60" fillId="9" borderId="0" xfId="5" applyFont="1" applyFill="1" applyProtection="1">
      <protection hidden="1"/>
    </xf>
    <xf numFmtId="0" fontId="60" fillId="9" borderId="0" xfId="5" applyFont="1" applyFill="1" applyBorder="1" applyProtection="1">
      <protection hidden="1"/>
    </xf>
    <xf numFmtId="0" fontId="60" fillId="9" borderId="91" xfId="0" applyFont="1" applyFill="1" applyBorder="1" applyProtection="1">
      <protection hidden="1"/>
    </xf>
    <xf numFmtId="0" fontId="30" fillId="4" borderId="0" xfId="5" applyFont="1" applyFill="1" applyBorder="1" applyAlignment="1" applyProtection="1">
      <alignment horizontal="left" vertical="center" wrapText="1"/>
      <protection hidden="1"/>
    </xf>
    <xf numFmtId="0" fontId="30" fillId="8" borderId="35" xfId="5" applyFont="1" applyFill="1" applyBorder="1" applyAlignment="1" applyProtection="1">
      <alignment vertical="center" wrapText="1"/>
      <protection hidden="1"/>
    </xf>
    <xf numFmtId="0" fontId="30" fillId="8" borderId="36" xfId="5" applyFont="1" applyFill="1" applyBorder="1" applyAlignment="1" applyProtection="1">
      <alignment vertical="center"/>
      <protection hidden="1"/>
    </xf>
    <xf numFmtId="0" fontId="30" fillId="8" borderId="36" xfId="5" applyFont="1" applyFill="1" applyBorder="1" applyAlignment="1" applyProtection="1">
      <alignment vertical="center" wrapText="1"/>
      <protection hidden="1"/>
    </xf>
    <xf numFmtId="0" fontId="30" fillId="18" borderId="37" xfId="5" applyFont="1" applyFill="1" applyBorder="1" applyAlignment="1" applyProtection="1">
      <alignment horizontal="left" vertical="center" wrapText="1"/>
      <protection hidden="1"/>
    </xf>
    <xf numFmtId="0" fontId="30" fillId="8" borderId="34" xfId="5" applyFont="1" applyFill="1" applyBorder="1" applyAlignment="1" applyProtection="1">
      <alignment horizontal="center" vertical="center"/>
      <protection hidden="1"/>
    </xf>
    <xf numFmtId="0" fontId="30" fillId="18" borderId="38" xfId="5" applyFont="1" applyFill="1" applyBorder="1" applyAlignment="1" applyProtection="1">
      <alignment horizontal="left" vertical="center" wrapText="1"/>
      <protection hidden="1"/>
    </xf>
    <xf numFmtId="0" fontId="30" fillId="8" borderId="34" xfId="5" applyFont="1" applyFill="1" applyBorder="1" applyAlignment="1" applyProtection="1">
      <alignment vertical="center" wrapText="1"/>
      <protection hidden="1"/>
    </xf>
    <xf numFmtId="0" fontId="3" fillId="4" borderId="34" xfId="0" applyFont="1" applyFill="1" applyBorder="1" applyAlignment="1" applyProtection="1">
      <alignment vertical="center"/>
      <protection hidden="1"/>
    </xf>
    <xf numFmtId="0" fontId="32" fillId="18" borderId="38" xfId="5" applyFont="1" applyFill="1" applyBorder="1" applyAlignment="1" applyProtection="1">
      <alignment horizontal="left" vertical="center" wrapText="1"/>
      <protection hidden="1"/>
    </xf>
    <xf numFmtId="0" fontId="30" fillId="4" borderId="34" xfId="5" applyFont="1" applyFill="1" applyBorder="1" applyAlignment="1" applyProtection="1">
      <alignment horizontal="center" vertical="center"/>
      <protection hidden="1"/>
    </xf>
    <xf numFmtId="0" fontId="30" fillId="18" borderId="38" xfId="5" applyFont="1" applyFill="1" applyBorder="1" applyAlignment="1" applyProtection="1">
      <alignment vertical="center" wrapText="1"/>
      <protection hidden="1"/>
    </xf>
    <xf numFmtId="0" fontId="30" fillId="18" borderId="34" xfId="5" applyFont="1" applyFill="1" applyBorder="1" applyAlignment="1" applyProtection="1">
      <alignment horizontal="center" vertical="center"/>
      <protection hidden="1"/>
    </xf>
    <xf numFmtId="0" fontId="30" fillId="4" borderId="38" xfId="5" applyFont="1" applyFill="1" applyBorder="1" applyAlignment="1" applyProtection="1">
      <alignment horizontal="left" vertical="center" wrapText="1"/>
      <protection hidden="1"/>
    </xf>
    <xf numFmtId="0" fontId="30" fillId="18" borderId="34" xfId="5" applyFont="1" applyFill="1" applyBorder="1" applyAlignment="1" applyProtection="1">
      <alignment horizontal="center" vertical="center" wrapText="1"/>
      <protection hidden="1"/>
    </xf>
    <xf numFmtId="0" fontId="30" fillId="18" borderId="39" xfId="5" applyFont="1" applyFill="1" applyBorder="1" applyAlignment="1" applyProtection="1">
      <alignment horizontal="center" vertical="center" wrapText="1"/>
      <protection hidden="1"/>
    </xf>
    <xf numFmtId="0" fontId="30" fillId="18" borderId="40" xfId="5" applyFont="1" applyFill="1" applyBorder="1" applyAlignment="1" applyProtection="1">
      <alignment horizontal="left" vertical="center" wrapText="1"/>
      <protection hidden="1"/>
    </xf>
    <xf numFmtId="0" fontId="30" fillId="18" borderId="36" xfId="5" applyFont="1" applyFill="1" applyBorder="1" applyAlignment="1" applyProtection="1">
      <alignment vertical="center"/>
      <protection hidden="1"/>
    </xf>
    <xf numFmtId="0" fontId="30" fillId="18" borderId="36" xfId="5" applyFont="1" applyFill="1" applyBorder="1" applyAlignment="1" applyProtection="1">
      <alignment vertical="center" wrapText="1"/>
      <protection hidden="1"/>
    </xf>
    <xf numFmtId="0" fontId="30" fillId="18" borderId="36" xfId="5" applyFont="1" applyFill="1" applyBorder="1" applyAlignment="1" applyProtection="1">
      <alignment horizontal="center" vertical="center" wrapText="1"/>
      <protection hidden="1"/>
    </xf>
    <xf numFmtId="0" fontId="30" fillId="8" borderId="34" xfId="5" applyFont="1" applyFill="1" applyBorder="1" applyAlignment="1" applyProtection="1">
      <alignment horizontal="left" vertical="center" wrapText="1"/>
      <protection hidden="1"/>
    </xf>
    <xf numFmtId="0" fontId="3" fillId="18" borderId="38" xfId="5" applyFont="1" applyFill="1" applyBorder="1" applyAlignment="1" applyProtection="1">
      <alignment vertical="center"/>
      <protection hidden="1"/>
    </xf>
    <xf numFmtId="0" fontId="30" fillId="0" borderId="34" xfId="5" applyFont="1" applyBorder="1" applyAlignment="1" applyProtection="1">
      <alignment horizontal="center" vertical="center"/>
      <protection hidden="1"/>
    </xf>
    <xf numFmtId="0" fontId="30" fillId="18" borderId="34" xfId="5" applyFont="1" applyFill="1" applyBorder="1" applyAlignment="1" applyProtection="1">
      <alignment horizontal="left" vertical="center" wrapText="1"/>
      <protection hidden="1"/>
    </xf>
    <xf numFmtId="0" fontId="30" fillId="8" borderId="39" xfId="5" applyFont="1" applyFill="1" applyBorder="1" applyAlignment="1" applyProtection="1">
      <alignment horizontal="left" vertical="center" wrapText="1"/>
      <protection hidden="1"/>
    </xf>
    <xf numFmtId="0" fontId="30" fillId="8" borderId="33" xfId="5" applyFont="1" applyFill="1" applyBorder="1" applyAlignment="1" applyProtection="1">
      <alignment horizontal="left" vertical="center" wrapText="1"/>
      <protection hidden="1"/>
    </xf>
    <xf numFmtId="0" fontId="3" fillId="8" borderId="33" xfId="5" applyFont="1" applyFill="1" applyBorder="1" applyAlignment="1" applyProtection="1">
      <alignment vertical="center"/>
      <protection hidden="1"/>
    </xf>
    <xf numFmtId="0" fontId="3" fillId="18" borderId="40" xfId="5" applyFont="1" applyFill="1" applyBorder="1" applyAlignment="1" applyProtection="1">
      <alignment vertical="center"/>
      <protection hidden="1"/>
    </xf>
    <xf numFmtId="0" fontId="30" fillId="8" borderId="34" xfId="5" applyFont="1" applyFill="1" applyBorder="1" applyAlignment="1" applyProtection="1">
      <alignment horizontal="center" vertical="center" wrapText="1"/>
      <protection hidden="1"/>
    </xf>
    <xf numFmtId="0" fontId="3" fillId="0" borderId="34" xfId="0" applyFont="1" applyBorder="1" applyAlignment="1" applyProtection="1">
      <alignment vertical="center"/>
      <protection hidden="1"/>
    </xf>
    <xf numFmtId="0" fontId="3" fillId="8" borderId="34" xfId="5" applyFont="1" applyFill="1" applyBorder="1" applyAlignment="1" applyProtection="1">
      <alignment vertical="center"/>
      <protection hidden="1"/>
    </xf>
    <xf numFmtId="0" fontId="33" fillId="8" borderId="34" xfId="5" applyFont="1" applyFill="1" applyBorder="1" applyAlignment="1" applyProtection="1">
      <alignment vertical="center" wrapText="1"/>
      <protection hidden="1"/>
    </xf>
    <xf numFmtId="0" fontId="11" fillId="4" borderId="38" xfId="0" applyFont="1" applyFill="1" applyBorder="1" applyAlignment="1" applyProtection="1">
      <alignment horizontal="center" vertical="center" wrapText="1"/>
      <protection hidden="1"/>
    </xf>
    <xf numFmtId="0" fontId="26" fillId="8" borderId="34" xfId="5" applyFont="1" applyFill="1" applyBorder="1" applyAlignment="1" applyProtection="1">
      <alignment horizontal="center" vertical="center"/>
      <protection hidden="1"/>
    </xf>
    <xf numFmtId="0" fontId="26" fillId="4" borderId="38" xfId="5" applyFont="1" applyFill="1" applyBorder="1" applyAlignment="1" applyProtection="1">
      <alignment horizontal="left" vertical="center" wrapText="1"/>
      <protection hidden="1"/>
    </xf>
    <xf numFmtId="0" fontId="3" fillId="8" borderId="39" xfId="5" applyFont="1" applyFill="1" applyBorder="1" applyAlignment="1" applyProtection="1">
      <alignment vertical="center"/>
      <protection hidden="1"/>
    </xf>
    <xf numFmtId="0" fontId="3" fillId="18" borderId="33" xfId="5" applyFont="1" applyFill="1" applyBorder="1" applyAlignment="1" applyProtection="1">
      <alignment vertical="center"/>
      <protection hidden="1"/>
    </xf>
    <xf numFmtId="0" fontId="32" fillId="8" borderId="33" xfId="5" applyFont="1" applyFill="1" applyBorder="1" applyAlignment="1" applyProtection="1">
      <alignment horizontal="left" vertical="center" wrapText="1"/>
      <protection hidden="1"/>
    </xf>
    <xf numFmtId="0" fontId="32" fillId="18" borderId="40" xfId="5" applyFont="1" applyFill="1" applyBorder="1" applyAlignment="1" applyProtection="1">
      <alignment horizontal="left" vertical="center" wrapText="1"/>
      <protection hidden="1"/>
    </xf>
    <xf numFmtId="0" fontId="9" fillId="9" borderId="0" xfId="5" applyFont="1" applyFill="1" applyAlignment="1" applyProtection="1">
      <alignment vertical="center"/>
      <protection hidden="1"/>
    </xf>
    <xf numFmtId="0" fontId="16" fillId="9" borderId="0" xfId="5" applyFont="1" applyFill="1" applyAlignment="1" applyProtection="1">
      <alignment vertical="center"/>
      <protection hidden="1"/>
    </xf>
    <xf numFmtId="0" fontId="7" fillId="4" borderId="35" xfId="0" applyFont="1" applyFill="1" applyBorder="1" applyAlignment="1" applyProtection="1">
      <alignment horizontal="center" vertical="center"/>
      <protection hidden="1"/>
    </xf>
    <xf numFmtId="0" fontId="7" fillId="4" borderId="36" xfId="0" applyFont="1" applyFill="1" applyBorder="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30" fillId="8" borderId="0" xfId="5" applyFont="1" applyFill="1" applyBorder="1" applyAlignment="1" applyProtection="1">
      <alignment horizontal="left" vertical="center" wrapText="1"/>
      <protection hidden="1"/>
    </xf>
    <xf numFmtId="0" fontId="32" fillId="8" borderId="0" xfId="5" applyFont="1" applyFill="1" applyBorder="1" applyAlignment="1" applyProtection="1">
      <alignment horizontal="left" vertical="center" wrapText="1"/>
      <protection hidden="1"/>
    </xf>
    <xf numFmtId="0" fontId="30" fillId="8" borderId="0" xfId="5" applyFont="1" applyFill="1" applyBorder="1" applyAlignment="1" applyProtection="1">
      <alignment horizontal="center" vertical="center" wrapText="1"/>
      <protection hidden="1"/>
    </xf>
    <xf numFmtId="0" fontId="0" fillId="18" borderId="0" xfId="5" applyFont="1" applyFill="1" applyAlignment="1" applyProtection="1">
      <alignment horizontal="left" vertical="center"/>
      <protection hidden="1"/>
    </xf>
    <xf numFmtId="0" fontId="10" fillId="4" borderId="25" xfId="0" applyFont="1" applyFill="1" applyBorder="1" applyAlignment="1" applyProtection="1">
      <alignment horizontal="left" vertical="center" wrapText="1"/>
      <protection hidden="1"/>
    </xf>
    <xf numFmtId="0" fontId="58" fillId="18" borderId="0" xfId="5" applyFont="1" applyFill="1" applyAlignment="1" applyProtection="1">
      <alignment horizontal="center" vertical="center"/>
      <protection hidden="1"/>
    </xf>
    <xf numFmtId="0" fontId="3" fillId="4" borderId="77" xfId="0" applyFont="1" applyFill="1" applyBorder="1" applyAlignment="1" applyProtection="1">
      <alignment vertical="center" wrapText="1"/>
      <protection hidden="1"/>
    </xf>
    <xf numFmtId="0" fontId="0" fillId="8" borderId="59" xfId="5" applyFont="1" applyFill="1" applyBorder="1" applyProtection="1">
      <protection hidden="1"/>
    </xf>
    <xf numFmtId="0" fontId="43" fillId="8" borderId="36" xfId="5" applyFont="1" applyFill="1" applyBorder="1" applyAlignment="1" applyProtection="1">
      <alignment horizontal="center" vertical="center"/>
      <protection hidden="1"/>
    </xf>
    <xf numFmtId="0" fontId="43" fillId="8" borderId="62" xfId="5" applyFont="1" applyFill="1" applyBorder="1" applyAlignment="1" applyProtection="1">
      <alignment horizontal="center" vertical="center"/>
      <protection hidden="1"/>
    </xf>
    <xf numFmtId="0" fontId="54" fillId="8" borderId="95" xfId="5" applyFont="1" applyFill="1" applyBorder="1" applyAlignment="1" applyProtection="1">
      <alignment vertical="center" wrapText="1"/>
      <protection hidden="1"/>
    </xf>
    <xf numFmtId="0" fontId="0" fillId="8" borderId="39" xfId="5" applyFont="1" applyFill="1" applyBorder="1" applyProtection="1">
      <protection hidden="1"/>
    </xf>
    <xf numFmtId="0" fontId="0" fillId="8" borderId="33" xfId="5" applyFont="1" applyFill="1" applyBorder="1" applyProtection="1">
      <protection hidden="1"/>
    </xf>
    <xf numFmtId="0" fontId="0" fillId="18" borderId="0" xfId="5" applyFont="1" applyFill="1" applyBorder="1" applyProtection="1">
      <protection hidden="1"/>
    </xf>
    <xf numFmtId="0" fontId="0" fillId="8" borderId="40" xfId="5" applyFont="1" applyFill="1" applyBorder="1" applyProtection="1">
      <protection hidden="1"/>
    </xf>
    <xf numFmtId="0" fontId="0" fillId="8" borderId="0" xfId="5" applyFont="1" applyFill="1" applyAlignment="1" applyProtection="1">
      <alignment vertical="center" wrapText="1"/>
      <protection hidden="1"/>
    </xf>
    <xf numFmtId="0" fontId="0" fillId="8" borderId="0" xfId="5" applyFont="1" applyFill="1" applyAlignment="1" applyProtection="1">
      <alignment vertical="center"/>
      <protection hidden="1"/>
    </xf>
    <xf numFmtId="3" fontId="7" fillId="11" borderId="7" xfId="1" applyNumberFormat="1" applyFont="1" applyFill="1" applyBorder="1" applyAlignment="1" applyProtection="1">
      <alignment horizontal="center" vertical="center"/>
      <protection hidden="1"/>
    </xf>
    <xf numFmtId="10" fontId="7" fillId="11" borderId="7" xfId="2" applyNumberFormat="1" applyFont="1" applyFill="1" applyBorder="1" applyAlignment="1" applyProtection="1">
      <alignment horizontal="center" vertical="center"/>
      <protection hidden="1"/>
    </xf>
    <xf numFmtId="0" fontId="3" fillId="4" borderId="96" xfId="0" applyFont="1" applyFill="1" applyBorder="1" applyProtection="1">
      <protection hidden="1"/>
    </xf>
    <xf numFmtId="0" fontId="12" fillId="4" borderId="13" xfId="0" applyFont="1" applyFill="1" applyBorder="1" applyAlignment="1" applyProtection="1">
      <alignment horizontal="left" vertical="top" wrapText="1"/>
      <protection hidden="1"/>
    </xf>
    <xf numFmtId="0" fontId="7" fillId="4" borderId="14" xfId="0" applyFont="1" applyFill="1" applyBorder="1" applyAlignment="1" applyProtection="1">
      <alignment horizontal="center" vertical="center"/>
      <protection hidden="1"/>
    </xf>
    <xf numFmtId="0" fontId="74" fillId="9" borderId="0" xfId="5" applyFont="1" applyFill="1" applyAlignment="1" applyProtection="1">
      <alignment vertical="center"/>
      <protection hidden="1"/>
    </xf>
    <xf numFmtId="173" fontId="3" fillId="2" borderId="7" xfId="1" applyNumberFormat="1" applyFont="1" applyFill="1" applyBorder="1" applyAlignment="1" applyProtection="1">
      <alignment horizontal="center" vertical="center"/>
      <protection locked="0"/>
    </xf>
    <xf numFmtId="0" fontId="71" fillId="20" borderId="7" xfId="0" applyFont="1" applyFill="1" applyBorder="1" applyAlignment="1">
      <alignment horizontal="center" vertical="center" wrapText="1"/>
    </xf>
    <xf numFmtId="0" fontId="71" fillId="21" borderId="7" xfId="0" applyFont="1" applyFill="1" applyBorder="1" applyAlignment="1">
      <alignment horizontal="center" vertical="center" wrapText="1"/>
    </xf>
    <xf numFmtId="0" fontId="71" fillId="11" borderId="7" xfId="0" applyFont="1" applyFill="1" applyBorder="1" applyAlignment="1">
      <alignment horizontal="left" vertical="center" wrapText="1"/>
    </xf>
    <xf numFmtId="0" fontId="9" fillId="4" borderId="0" xfId="0" applyFont="1" applyFill="1" applyProtection="1">
      <protection hidden="1"/>
    </xf>
    <xf numFmtId="0" fontId="7" fillId="4" borderId="77" xfId="0" applyFont="1" applyFill="1" applyBorder="1" applyAlignment="1" applyProtection="1">
      <alignment horizontal="center" vertical="center"/>
      <protection hidden="1"/>
    </xf>
    <xf numFmtId="0" fontId="3" fillId="4" borderId="77" xfId="0" applyFont="1" applyFill="1" applyBorder="1" applyProtection="1">
      <protection hidden="1"/>
    </xf>
    <xf numFmtId="0" fontId="3" fillId="4" borderId="97" xfId="0" applyFont="1" applyFill="1" applyBorder="1" applyProtection="1">
      <protection hidden="1"/>
    </xf>
    <xf numFmtId="0" fontId="3" fillId="2" borderId="7" xfId="1" applyNumberFormat="1" applyFont="1" applyFill="1" applyBorder="1" applyAlignment="1" applyProtection="1">
      <alignment horizontal="left" vertical="center"/>
      <protection locked="0"/>
    </xf>
    <xf numFmtId="0" fontId="9" fillId="9" borderId="0" xfId="0" applyFont="1" applyFill="1" applyAlignment="1" applyProtection="1">
      <alignment horizontal="right"/>
      <protection hidden="1"/>
    </xf>
    <xf numFmtId="3" fontId="10" fillId="4" borderId="13" xfId="0" applyNumberFormat="1" applyFont="1" applyFill="1" applyBorder="1" applyAlignment="1" applyProtection="1">
      <alignment horizontal="left" vertical="center" wrapText="1"/>
      <protection hidden="1"/>
    </xf>
    <xf numFmtId="0" fontId="30" fillId="4" borderId="66" xfId="0" applyFont="1" applyFill="1" applyBorder="1" applyAlignment="1" applyProtection="1">
      <alignment vertical="center"/>
      <protection hidden="1"/>
    </xf>
    <xf numFmtId="3" fontId="7" fillId="0" borderId="7" xfId="1" applyNumberFormat="1" applyFont="1" applyFill="1" applyBorder="1" applyAlignment="1" applyProtection="1">
      <alignment horizontal="left" vertical="center"/>
      <protection hidden="1"/>
    </xf>
    <xf numFmtId="0" fontId="10" fillId="4" borderId="0" xfId="0" applyFont="1" applyFill="1" applyAlignment="1" applyProtection="1">
      <alignment horizontal="left" wrapText="1"/>
      <protection hidden="1"/>
    </xf>
    <xf numFmtId="0" fontId="7" fillId="8" borderId="0" xfId="5" applyFont="1" applyFill="1" applyProtection="1">
      <protection hidden="1"/>
    </xf>
    <xf numFmtId="0" fontId="3" fillId="4" borderId="98" xfId="0" applyFont="1" applyFill="1" applyBorder="1" applyProtection="1">
      <protection hidden="1"/>
    </xf>
    <xf numFmtId="166" fontId="3" fillId="4" borderId="59" xfId="1" applyNumberFormat="1" applyFont="1" applyFill="1" applyBorder="1" applyAlignment="1" applyProtection="1">
      <alignment horizontal="center" vertical="center"/>
      <protection hidden="1"/>
    </xf>
    <xf numFmtId="0" fontId="3" fillId="4" borderId="59" xfId="0" applyFont="1" applyFill="1" applyBorder="1" applyProtection="1">
      <protection hidden="1"/>
    </xf>
    <xf numFmtId="0" fontId="3" fillId="4" borderId="99" xfId="0" applyFont="1" applyFill="1" applyBorder="1" applyProtection="1">
      <protection hidden="1"/>
    </xf>
    <xf numFmtId="0" fontId="7" fillId="15" borderId="34" xfId="0" applyFont="1" applyFill="1" applyBorder="1" applyAlignment="1" applyProtection="1">
      <alignment horizontal="center" vertical="center"/>
      <protection hidden="1"/>
    </xf>
    <xf numFmtId="0" fontId="3" fillId="15" borderId="34" xfId="0" applyFont="1" applyFill="1" applyBorder="1" applyProtection="1">
      <protection hidden="1"/>
    </xf>
    <xf numFmtId="0" fontId="10" fillId="4" borderId="13" xfId="0" applyFont="1" applyFill="1" applyBorder="1" applyAlignment="1" applyProtection="1">
      <alignment horizontal="left" vertical="top" wrapText="1"/>
      <protection hidden="1"/>
    </xf>
    <xf numFmtId="0" fontId="0" fillId="4" borderId="0" xfId="0" applyFill="1" applyAlignment="1">
      <alignment vertical="center"/>
    </xf>
    <xf numFmtId="0" fontId="43" fillId="8" borderId="101" xfId="5" applyFont="1" applyFill="1" applyBorder="1" applyAlignment="1" applyProtection="1">
      <alignment horizontal="center" vertical="center"/>
      <protection hidden="1"/>
    </xf>
    <xf numFmtId="0" fontId="43" fillId="8" borderId="102" xfId="5" applyFont="1" applyFill="1" applyBorder="1" applyAlignment="1" applyProtection="1">
      <alignment horizontal="center" vertical="center"/>
      <protection hidden="1"/>
    </xf>
    <xf numFmtId="0" fontId="8" fillId="4" borderId="0" xfId="9" applyFill="1" applyAlignment="1">
      <alignment horizontal="left" vertical="center"/>
    </xf>
    <xf numFmtId="0" fontId="43" fillId="8" borderId="61" xfId="5" applyFont="1" applyFill="1" applyBorder="1" applyAlignment="1" applyProtection="1">
      <alignment vertical="center"/>
      <protection hidden="1"/>
    </xf>
    <xf numFmtId="3" fontId="47" fillId="5" borderId="105" xfId="5" applyNumberFormat="1" applyFont="1" applyFill="1" applyBorder="1" applyAlignment="1" applyProtection="1">
      <alignment horizontal="center" vertical="center" wrapText="1"/>
      <protection locked="0"/>
    </xf>
    <xf numFmtId="173" fontId="47" fillId="5" borderId="105" xfId="5" applyNumberFormat="1" applyFont="1" applyFill="1" applyBorder="1" applyAlignment="1" applyProtection="1">
      <alignment horizontal="center" vertical="center" wrapText="1"/>
      <protection locked="0"/>
    </xf>
    <xf numFmtId="0" fontId="0" fillId="4" borderId="1" xfId="0" applyFill="1" applyBorder="1" applyAlignment="1">
      <alignment vertical="center"/>
    </xf>
    <xf numFmtId="0" fontId="0" fillId="4" borderId="59" xfId="0" applyFill="1" applyBorder="1" applyAlignment="1">
      <alignment vertical="center"/>
    </xf>
    <xf numFmtId="0" fontId="80" fillId="4" borderId="1" xfId="0" applyFont="1" applyFill="1" applyBorder="1" applyAlignment="1">
      <alignment horizontal="center" vertical="center" wrapText="1"/>
    </xf>
    <xf numFmtId="0" fontId="0" fillId="4" borderId="0" xfId="0" applyFill="1"/>
    <xf numFmtId="0" fontId="63" fillId="4" borderId="103" xfId="0" applyFont="1" applyFill="1" applyBorder="1" applyAlignment="1">
      <alignment horizontal="center" wrapText="1"/>
    </xf>
    <xf numFmtId="0" fontId="8" fillId="4" borderId="3" xfId="9" applyFill="1" applyBorder="1" applyAlignment="1">
      <alignment horizontal="center" vertical="center" wrapText="1"/>
    </xf>
    <xf numFmtId="0" fontId="8" fillId="4" borderId="104" xfId="9" applyFill="1" applyBorder="1" applyAlignment="1">
      <alignment horizontal="center" vertical="top" wrapText="1"/>
    </xf>
    <xf numFmtId="0" fontId="47" fillId="10" borderId="106" xfId="5" applyFont="1" applyFill="1" applyBorder="1" applyAlignment="1" applyProtection="1">
      <alignment horizontal="left" vertical="center" wrapText="1"/>
      <protection locked="0"/>
    </xf>
    <xf numFmtId="0" fontId="63" fillId="4" borderId="1" xfId="0" applyFont="1" applyFill="1" applyBorder="1" applyAlignment="1">
      <alignment vertical="center"/>
    </xf>
    <xf numFmtId="0" fontId="63" fillId="4" borderId="2" xfId="0" applyFont="1" applyFill="1" applyBorder="1" applyAlignment="1">
      <alignment vertical="center"/>
    </xf>
    <xf numFmtId="0" fontId="10" fillId="15" borderId="0" xfId="0" applyFont="1" applyFill="1" applyAlignment="1" applyProtection="1">
      <alignment horizontal="left" vertical="center" wrapText="1"/>
      <protection hidden="1"/>
    </xf>
    <xf numFmtId="0" fontId="0" fillId="9" borderId="0" xfId="0" applyFill="1"/>
    <xf numFmtId="0" fontId="26" fillId="4" borderId="66" xfId="0" applyFont="1" applyFill="1" applyBorder="1" applyAlignment="1" applyProtection="1">
      <alignment vertical="center"/>
      <protection hidden="1"/>
    </xf>
    <xf numFmtId="0" fontId="3" fillId="15" borderId="8" xfId="0" applyFont="1" applyFill="1" applyBorder="1" applyAlignment="1" applyProtection="1">
      <alignment horizontal="center" vertical="center"/>
      <protection hidden="1"/>
    </xf>
    <xf numFmtId="0" fontId="10" fillId="15" borderId="11" xfId="0" applyFont="1" applyFill="1" applyBorder="1" applyAlignment="1" applyProtection="1">
      <alignment vertical="center" wrapText="1"/>
      <protection hidden="1"/>
    </xf>
    <xf numFmtId="0" fontId="10" fillId="15" borderId="11" xfId="0" applyFont="1" applyFill="1" applyBorder="1" applyAlignment="1" applyProtection="1">
      <alignment horizontal="left" vertical="center" wrapText="1"/>
      <protection hidden="1"/>
    </xf>
    <xf numFmtId="0" fontId="9" fillId="15" borderId="12" xfId="0" applyFont="1" applyFill="1" applyBorder="1" applyAlignment="1" applyProtection="1">
      <alignment horizontal="center" vertical="center"/>
      <protection hidden="1"/>
    </xf>
    <xf numFmtId="0" fontId="7" fillId="15" borderId="9" xfId="0" applyFont="1" applyFill="1" applyBorder="1" applyAlignment="1" applyProtection="1">
      <alignment horizontal="center" vertical="center"/>
      <protection hidden="1"/>
    </xf>
    <xf numFmtId="0" fontId="9" fillId="15" borderId="6" xfId="0" applyFont="1" applyFill="1" applyBorder="1" applyAlignment="1" applyProtection="1">
      <alignment horizontal="center" vertical="center"/>
      <protection hidden="1"/>
    </xf>
    <xf numFmtId="0" fontId="10" fillId="15" borderId="0" xfId="0" applyFont="1" applyFill="1" applyAlignment="1" applyProtection="1">
      <alignment vertical="center" wrapText="1"/>
      <protection hidden="1"/>
    </xf>
    <xf numFmtId="0" fontId="17" fillId="15" borderId="9" xfId="0" applyFont="1" applyFill="1" applyBorder="1" applyAlignment="1" applyProtection="1">
      <alignment horizontal="center" vertical="center"/>
      <protection hidden="1"/>
    </xf>
    <xf numFmtId="0" fontId="15" fillId="15" borderId="0" xfId="0" applyFont="1" applyFill="1" applyAlignment="1" applyProtection="1">
      <alignment vertical="center" wrapText="1"/>
      <protection hidden="1"/>
    </xf>
    <xf numFmtId="0" fontId="15" fillId="15" borderId="9" xfId="0" applyFont="1" applyFill="1" applyBorder="1" applyAlignment="1" applyProtection="1">
      <alignment horizontal="center" vertical="center" wrapText="1"/>
      <protection hidden="1"/>
    </xf>
    <xf numFmtId="3" fontId="3" fillId="15" borderId="7" xfId="1" applyNumberFormat="1" applyFont="1" applyFill="1" applyBorder="1" applyAlignment="1" applyProtection="1">
      <alignment horizontal="center" vertical="center"/>
      <protection locked="0"/>
    </xf>
    <xf numFmtId="0" fontId="14" fillId="15" borderId="0" xfId="0" applyFont="1" applyFill="1" applyAlignment="1" applyProtection="1">
      <alignment horizontal="left" vertical="center" wrapText="1"/>
      <protection hidden="1"/>
    </xf>
    <xf numFmtId="171" fontId="3" fillId="15" borderId="7" xfId="3" applyNumberFormat="1" applyFont="1" applyFill="1" applyBorder="1" applyAlignment="1" applyProtection="1">
      <alignment horizontal="center" vertical="center"/>
      <protection locked="0"/>
    </xf>
    <xf numFmtId="0" fontId="3" fillId="15" borderId="0" xfId="0" applyFont="1" applyFill="1" applyAlignment="1" applyProtection="1">
      <alignment horizontal="center" vertical="center"/>
      <protection hidden="1"/>
    </xf>
    <xf numFmtId="0" fontId="12" fillId="15" borderId="9" xfId="0" applyFont="1" applyFill="1" applyBorder="1" applyAlignment="1" applyProtection="1">
      <alignment horizontal="center" vertical="center"/>
      <protection hidden="1"/>
    </xf>
    <xf numFmtId="0" fontId="12" fillId="15" borderId="0" xfId="0" applyFont="1" applyFill="1" applyAlignment="1" applyProtection="1">
      <alignment vertical="center" wrapText="1"/>
      <protection hidden="1"/>
    </xf>
    <xf numFmtId="0" fontId="39" fillId="15" borderId="0" xfId="0" applyFont="1" applyFill="1" applyAlignment="1" applyProtection="1">
      <alignment vertical="center" wrapText="1"/>
      <protection hidden="1"/>
    </xf>
    <xf numFmtId="0" fontId="3" fillId="15" borderId="9" xfId="0" applyFont="1" applyFill="1" applyBorder="1" applyAlignment="1" applyProtection="1">
      <alignment horizontal="center" vertical="center"/>
      <protection hidden="1"/>
    </xf>
    <xf numFmtId="0" fontId="3" fillId="15" borderId="10" xfId="0" applyFont="1" applyFill="1" applyBorder="1" applyAlignment="1" applyProtection="1">
      <alignment horizontal="center" vertical="center"/>
      <protection hidden="1"/>
    </xf>
    <xf numFmtId="0" fontId="10" fillId="15" borderId="13" xfId="0" applyFont="1" applyFill="1" applyBorder="1" applyAlignment="1" applyProtection="1">
      <alignment vertical="center" wrapText="1"/>
      <protection hidden="1"/>
    </xf>
    <xf numFmtId="0" fontId="10" fillId="15" borderId="13" xfId="0" applyFont="1" applyFill="1" applyBorder="1" applyAlignment="1" applyProtection="1">
      <alignment horizontal="left" vertical="center" wrapText="1"/>
      <protection hidden="1"/>
    </xf>
    <xf numFmtId="0" fontId="9" fillId="15" borderId="14" xfId="0" applyFont="1" applyFill="1" applyBorder="1" applyAlignment="1" applyProtection="1">
      <alignment horizontal="center" vertical="center"/>
      <protection hidden="1"/>
    </xf>
    <xf numFmtId="0" fontId="10" fillId="4" borderId="59" xfId="0" applyFont="1" applyFill="1" applyBorder="1" applyAlignment="1" applyProtection="1">
      <alignment horizontal="center" vertical="center" wrapText="1"/>
      <protection hidden="1"/>
    </xf>
    <xf numFmtId="0" fontId="16" fillId="9" borderId="0" xfId="0" applyFont="1" applyFill="1" applyAlignment="1" applyProtection="1">
      <alignment horizontal="center" vertical="center"/>
      <protection hidden="1"/>
    </xf>
    <xf numFmtId="0" fontId="3" fillId="15" borderId="44" xfId="0" applyFont="1" applyFill="1" applyBorder="1" applyAlignment="1" applyProtection="1">
      <alignment horizontal="left" vertical="center" wrapText="1"/>
      <protection locked="0"/>
    </xf>
    <xf numFmtId="0" fontId="3" fillId="15" borderId="0" xfId="0" applyFont="1" applyFill="1" applyProtection="1">
      <protection hidden="1"/>
    </xf>
    <xf numFmtId="3" fontId="43" fillId="22" borderId="105" xfId="5" applyNumberFormat="1" applyFont="1" applyFill="1" applyBorder="1" applyAlignment="1" applyProtection="1">
      <alignment horizontal="center" vertical="center" wrapText="1"/>
      <protection hidden="1"/>
    </xf>
    <xf numFmtId="173" fontId="43" fillId="22" borderId="105" xfId="5" applyNumberFormat="1" applyFont="1" applyFill="1" applyBorder="1" applyAlignment="1" applyProtection="1">
      <alignment horizontal="center" vertical="center" wrapText="1"/>
      <protection hidden="1"/>
    </xf>
    <xf numFmtId="0" fontId="59" fillId="9" borderId="0" xfId="0" applyFont="1" applyFill="1"/>
    <xf numFmtId="0" fontId="74" fillId="9" borderId="0" xfId="0" applyFont="1" applyFill="1" applyAlignment="1">
      <alignment vertical="center"/>
    </xf>
    <xf numFmtId="0" fontId="74" fillId="9" borderId="0" xfId="0" applyFont="1" applyFill="1" applyAlignment="1">
      <alignment horizontal="center" vertical="center"/>
    </xf>
    <xf numFmtId="0" fontId="60" fillId="9" borderId="0" xfId="0" applyFont="1" applyFill="1" applyAlignment="1">
      <alignment horizontal="center" vertical="center"/>
    </xf>
    <xf numFmtId="0" fontId="59" fillId="9" borderId="0" xfId="0" applyFont="1" applyFill="1" applyAlignment="1">
      <alignment vertical="center"/>
    </xf>
    <xf numFmtId="0" fontId="52" fillId="23" borderId="101" xfId="5" applyFont="1" applyFill="1" applyBorder="1" applyAlignment="1" applyProtection="1">
      <alignment horizontal="center" vertical="center"/>
      <protection hidden="1"/>
    </xf>
    <xf numFmtId="0" fontId="11" fillId="6" borderId="0" xfId="7" applyFont="1" applyFill="1" applyAlignment="1" applyProtection="1">
      <alignment horizontal="center" vertical="center"/>
      <protection hidden="1"/>
    </xf>
    <xf numFmtId="0" fontId="11" fillId="7" borderId="0" xfId="7" applyFont="1" applyFill="1" applyAlignment="1" applyProtection="1">
      <alignment horizontal="center" vertical="center"/>
      <protection hidden="1"/>
    </xf>
    <xf numFmtId="0" fontId="19" fillId="4" borderId="66" xfId="9" applyFont="1" applyFill="1" applyBorder="1" applyAlignment="1" applyProtection="1">
      <alignment horizontal="left" vertical="center"/>
      <protection hidden="1"/>
    </xf>
    <xf numFmtId="0" fontId="19" fillId="4" borderId="67" xfId="9" applyFont="1" applyFill="1" applyBorder="1" applyAlignment="1" applyProtection="1">
      <alignment horizontal="left" vertical="center"/>
      <protection hidden="1"/>
    </xf>
    <xf numFmtId="0" fontId="19" fillId="4" borderId="68" xfId="9" applyFont="1" applyFill="1" applyBorder="1" applyAlignment="1" applyProtection="1">
      <alignment horizontal="left" vertical="center"/>
      <protection hidden="1"/>
    </xf>
    <xf numFmtId="0" fontId="10" fillId="0" borderId="1" xfId="0" applyFont="1" applyBorder="1" applyAlignment="1" applyProtection="1">
      <alignment horizontal="left" vertical="center" indent="1"/>
      <protection hidden="1"/>
    </xf>
    <xf numFmtId="0" fontId="14" fillId="0" borderId="1" xfId="0" applyFont="1" applyBorder="1" applyAlignment="1" applyProtection="1">
      <alignment horizontal="left" vertical="center" indent="1"/>
      <protection hidden="1"/>
    </xf>
    <xf numFmtId="0" fontId="7" fillId="0" borderId="1"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10" fillId="15" borderId="0" xfId="0" applyFont="1" applyFill="1" applyAlignment="1" applyProtection="1">
      <alignment horizontal="center" vertical="center" wrapText="1"/>
      <protection hidden="1"/>
    </xf>
    <xf numFmtId="0" fontId="7" fillId="4" borderId="0" xfId="7" applyFont="1" applyFill="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11" fillId="6" borderId="1" xfId="0" applyFont="1" applyFill="1" applyBorder="1" applyAlignment="1" applyProtection="1">
      <alignment horizontal="center" vertical="center"/>
      <protection hidden="1"/>
    </xf>
    <xf numFmtId="0" fontId="25" fillId="0" borderId="1" xfId="0" applyFont="1" applyBorder="1" applyAlignment="1" applyProtection="1">
      <alignment horizontal="left" vertical="center" indent="1"/>
      <protection hidden="1"/>
    </xf>
    <xf numFmtId="0" fontId="10" fillId="4" borderId="0" xfId="0" applyFont="1" applyFill="1" applyAlignment="1" applyProtection="1">
      <alignment horizontal="left" vertical="center" wrapText="1"/>
      <protection hidden="1"/>
    </xf>
    <xf numFmtId="0" fontId="12" fillId="4" borderId="0" xfId="0" applyFont="1" applyFill="1" applyAlignment="1" applyProtection="1">
      <alignment horizontal="left" vertical="center" wrapText="1"/>
      <protection hidden="1"/>
    </xf>
    <xf numFmtId="0" fontId="10" fillId="0" borderId="66" xfId="0" applyFont="1" applyBorder="1" applyAlignment="1" applyProtection="1">
      <alignment horizontal="left" vertical="center" wrapText="1"/>
      <protection hidden="1"/>
    </xf>
    <xf numFmtId="0" fontId="10" fillId="0" borderId="67" xfId="0" applyFont="1" applyBorder="1" applyAlignment="1" applyProtection="1">
      <alignment horizontal="left" vertical="center" wrapText="1"/>
      <protection hidden="1"/>
    </xf>
    <xf numFmtId="0" fontId="10" fillId="0" borderId="68" xfId="0" applyFont="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2" fillId="15" borderId="0" xfId="0" applyFont="1" applyFill="1" applyAlignment="1" applyProtection="1">
      <alignment horizontal="left" vertical="center" wrapText="1"/>
      <protection hidden="1"/>
    </xf>
    <xf numFmtId="0" fontId="20" fillId="4" borderId="0" xfId="0" applyFont="1" applyFill="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10" fillId="4" borderId="11" xfId="0" applyFont="1" applyFill="1" applyBorder="1" applyAlignment="1" applyProtection="1">
      <alignment horizontal="left" vertical="center" wrapText="1"/>
      <protection hidden="1"/>
    </xf>
    <xf numFmtId="0" fontId="19" fillId="15" borderId="0" xfId="9" applyFont="1" applyFill="1" applyBorder="1" applyAlignment="1" applyProtection="1">
      <alignment horizontal="left" vertical="center" wrapText="1"/>
      <protection hidden="1"/>
    </xf>
    <xf numFmtId="0" fontId="3" fillId="0" borderId="61"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12"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59" xfId="0" applyFont="1" applyBorder="1" applyAlignment="1" applyProtection="1">
      <alignment horizontal="left" vertical="center" wrapText="1"/>
      <protection hidden="1"/>
    </xf>
    <xf numFmtId="0" fontId="20" fillId="0" borderId="62" xfId="0" applyFont="1" applyBorder="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4" fillId="0" borderId="13"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3" fillId="4" borderId="32" xfId="0" applyFont="1" applyFill="1" applyBorder="1" applyAlignment="1" applyProtection="1">
      <alignment horizontal="left" vertical="center" wrapText="1"/>
      <protection hidden="1"/>
    </xf>
    <xf numFmtId="168" fontId="24" fillId="2" borderId="22" xfId="0" applyNumberFormat="1" applyFont="1" applyFill="1" applyBorder="1" applyAlignment="1" applyProtection="1">
      <alignment horizontal="center" vertical="center" wrapText="1"/>
      <protection locked="0"/>
    </xf>
    <xf numFmtId="168" fontId="24" fillId="2" borderId="23" xfId="0" applyNumberFormat="1" applyFont="1" applyFill="1" applyBorder="1" applyAlignment="1" applyProtection="1">
      <alignment horizontal="center" vertical="center" wrapText="1"/>
      <protection locked="0"/>
    </xf>
    <xf numFmtId="168" fontId="24" fillId="2" borderId="15" xfId="0" applyNumberFormat="1" applyFont="1" applyFill="1" applyBorder="1" applyAlignment="1" applyProtection="1">
      <alignment horizontal="center" vertical="center" wrapText="1"/>
      <protection locked="0"/>
    </xf>
    <xf numFmtId="168" fontId="24" fillId="11" borderId="22" xfId="0" applyNumberFormat="1" applyFont="1" applyFill="1" applyBorder="1" applyAlignment="1" applyProtection="1">
      <alignment horizontal="center" vertical="center" wrapText="1"/>
      <protection hidden="1"/>
    </xf>
    <xf numFmtId="168" fontId="24" fillId="11" borderId="23" xfId="0" applyNumberFormat="1" applyFont="1" applyFill="1" applyBorder="1" applyAlignment="1" applyProtection="1">
      <alignment horizontal="center" vertical="center" wrapText="1"/>
      <protection hidden="1"/>
    </xf>
    <xf numFmtId="168" fontId="24" fillId="11" borderId="15" xfId="0" applyNumberFormat="1" applyFont="1" applyFill="1" applyBorder="1" applyAlignment="1" applyProtection="1">
      <alignment horizontal="center" vertical="center" wrapText="1"/>
      <protection hidden="1"/>
    </xf>
    <xf numFmtId="0" fontId="24" fillId="12" borderId="22" xfId="0" applyFont="1" applyFill="1" applyBorder="1" applyAlignment="1" applyProtection="1">
      <alignment horizontal="center" vertical="center" wrapText="1"/>
      <protection locked="0"/>
    </xf>
    <xf numFmtId="0" fontId="24" fillId="12" borderId="23" xfId="0" applyFont="1" applyFill="1" applyBorder="1" applyAlignment="1" applyProtection="1">
      <alignment horizontal="center" vertical="center" wrapText="1"/>
      <protection locked="0"/>
    </xf>
    <xf numFmtId="0" fontId="24" fillId="12" borderId="15" xfId="0" applyFont="1" applyFill="1" applyBorder="1" applyAlignment="1" applyProtection="1">
      <alignment horizontal="center" vertical="center" wrapText="1"/>
      <protection locked="0"/>
    </xf>
    <xf numFmtId="3" fontId="24" fillId="2" borderId="22" xfId="0" applyNumberFormat="1" applyFont="1" applyFill="1" applyBorder="1" applyAlignment="1" applyProtection="1">
      <alignment horizontal="center" vertical="center" wrapText="1"/>
      <protection locked="0"/>
    </xf>
    <xf numFmtId="3" fontId="24" fillId="2" borderId="23" xfId="0" applyNumberFormat="1" applyFont="1" applyFill="1" applyBorder="1" applyAlignment="1" applyProtection="1">
      <alignment horizontal="center" vertical="center" wrapText="1"/>
      <protection locked="0"/>
    </xf>
    <xf numFmtId="3" fontId="24" fillId="2" borderId="15" xfId="0" applyNumberFormat="1" applyFont="1" applyFill="1" applyBorder="1" applyAlignment="1" applyProtection="1">
      <alignment horizontal="center" vertical="center" wrapText="1"/>
      <protection locked="0"/>
    </xf>
    <xf numFmtId="0" fontId="24" fillId="2" borderId="22" xfId="0" applyFont="1" applyFill="1" applyBorder="1" applyAlignment="1" applyProtection="1">
      <alignment horizontal="left" vertical="center" wrapText="1" indent="1"/>
      <protection locked="0"/>
    </xf>
    <xf numFmtId="0" fontId="24" fillId="2" borderId="23" xfId="0" applyFont="1" applyFill="1" applyBorder="1" applyAlignment="1" applyProtection="1">
      <alignment horizontal="left" vertical="center" wrapText="1" indent="1"/>
      <protection locked="0"/>
    </xf>
    <xf numFmtId="0" fontId="24" fillId="2" borderId="15" xfId="0" applyFont="1" applyFill="1" applyBorder="1" applyAlignment="1" applyProtection="1">
      <alignment horizontal="left" vertical="center" wrapText="1" indent="1"/>
      <protection locked="0"/>
    </xf>
    <xf numFmtId="0" fontId="10" fillId="4" borderId="0" xfId="0" applyFont="1" applyFill="1" applyAlignment="1" applyProtection="1">
      <alignment horizontal="center" vertical="center" wrapText="1"/>
      <protection hidden="1"/>
    </xf>
    <xf numFmtId="0" fontId="12" fillId="4" borderId="4" xfId="0" applyFont="1" applyFill="1" applyBorder="1" applyAlignment="1" applyProtection="1">
      <alignment horizontal="left" vertical="center" wrapText="1" indent="1"/>
      <protection hidden="1"/>
    </xf>
    <xf numFmtId="0" fontId="12" fillId="4" borderId="5" xfId="0" applyFont="1" applyFill="1" applyBorder="1" applyAlignment="1" applyProtection="1">
      <alignment horizontal="left" vertical="center" wrapText="1" indent="1"/>
      <protection hidden="1"/>
    </xf>
    <xf numFmtId="0" fontId="12" fillId="4" borderId="2" xfId="0" applyFont="1" applyFill="1" applyBorder="1" applyAlignment="1" applyProtection="1">
      <alignment horizontal="left" vertical="center" wrapText="1" indent="1"/>
      <protection hidden="1"/>
    </xf>
    <xf numFmtId="0" fontId="3" fillId="4" borderId="3" xfId="0" applyFont="1" applyFill="1" applyBorder="1" applyAlignment="1" applyProtection="1">
      <alignment horizontal="center" vertical="center"/>
      <protection hidden="1"/>
    </xf>
    <xf numFmtId="0" fontId="29" fillId="0" borderId="4" xfId="0" applyFont="1" applyBorder="1" applyAlignment="1" applyProtection="1">
      <alignment horizontal="center" wrapText="1"/>
      <protection hidden="1"/>
    </xf>
    <xf numFmtId="0" fontId="29" fillId="0" borderId="5" xfId="0" applyFont="1" applyBorder="1" applyAlignment="1" applyProtection="1">
      <alignment horizontal="center" wrapText="1"/>
      <protection hidden="1"/>
    </xf>
    <xf numFmtId="0" fontId="29" fillId="0" borderId="2" xfId="0" applyFont="1" applyBorder="1" applyAlignment="1" applyProtection="1">
      <alignment horizontal="center" wrapText="1"/>
      <protection hidden="1"/>
    </xf>
    <xf numFmtId="0" fontId="10" fillId="4" borderId="62" xfId="0" applyFont="1" applyFill="1" applyBorder="1" applyAlignment="1" applyProtection="1">
      <alignment horizontal="left" vertical="center" wrapText="1"/>
      <protection hidden="1"/>
    </xf>
    <xf numFmtId="0" fontId="7" fillId="4" borderId="0" xfId="0" applyFont="1" applyFill="1" applyAlignment="1" applyProtection="1">
      <alignment horizontal="left" vertical="center" wrapText="1"/>
      <protection hidden="1"/>
    </xf>
    <xf numFmtId="0" fontId="11" fillId="6" borderId="0" xfId="0" applyFont="1" applyFill="1" applyAlignment="1" applyProtection="1">
      <alignment horizontal="center" vertical="center" wrapText="1"/>
      <protection hidden="1"/>
    </xf>
    <xf numFmtId="0" fontId="3" fillId="4" borderId="0" xfId="0" applyFont="1" applyFill="1" applyAlignment="1" applyProtection="1">
      <alignment horizontal="left" vertical="center" wrapText="1"/>
      <protection hidden="1"/>
    </xf>
    <xf numFmtId="0" fontId="10" fillId="4" borderId="0" xfId="0" applyFont="1" applyFill="1" applyAlignment="1" applyProtection="1">
      <alignment vertical="center" wrapText="1"/>
      <protection hidden="1"/>
    </xf>
    <xf numFmtId="0" fontId="39" fillId="4" borderId="0" xfId="0" applyFont="1" applyFill="1" applyAlignment="1" applyProtection="1">
      <alignment horizontal="left" vertical="top" wrapText="1"/>
      <protection hidden="1"/>
    </xf>
    <xf numFmtId="0" fontId="20" fillId="0" borderId="59" xfId="0" applyFont="1" applyBorder="1" applyAlignment="1" applyProtection="1">
      <alignment horizontal="left" vertical="center" wrapText="1"/>
      <protection hidden="1"/>
    </xf>
    <xf numFmtId="0" fontId="10" fillId="4" borderId="0" xfId="0" applyFont="1" applyFill="1" applyAlignment="1" applyProtection="1">
      <alignment horizontal="left" wrapText="1"/>
      <protection hidden="1"/>
    </xf>
    <xf numFmtId="0" fontId="10" fillId="4" borderId="35" xfId="0" applyFont="1" applyFill="1" applyBorder="1" applyAlignment="1" applyProtection="1">
      <alignment horizontal="center" vertical="center" wrapText="1"/>
      <protection hidden="1"/>
    </xf>
    <xf numFmtId="0" fontId="10" fillId="4" borderId="34" xfId="0" applyFont="1" applyFill="1" applyBorder="1" applyAlignment="1" applyProtection="1">
      <alignment horizontal="center" vertical="center" wrapText="1"/>
      <protection hidden="1"/>
    </xf>
    <xf numFmtId="0" fontId="10" fillId="4" borderId="36" xfId="0" applyFont="1" applyFill="1" applyBorder="1" applyAlignment="1" applyProtection="1">
      <alignment horizontal="left" vertical="center" wrapText="1"/>
      <protection hidden="1"/>
    </xf>
    <xf numFmtId="0" fontId="20" fillId="4" borderId="0" xfId="0" applyFont="1" applyFill="1" applyAlignment="1" applyProtection="1">
      <alignment horizontal="left" vertical="top" wrapText="1"/>
      <protection hidden="1"/>
    </xf>
    <xf numFmtId="0" fontId="12" fillId="4" borderId="0" xfId="0" applyFont="1" applyFill="1" applyAlignment="1" applyProtection="1">
      <alignment horizontal="left" vertical="top" wrapText="1"/>
      <protection hidden="1"/>
    </xf>
    <xf numFmtId="0" fontId="10" fillId="4" borderId="11" xfId="0" applyFont="1" applyFill="1" applyBorder="1" applyAlignment="1" applyProtection="1">
      <alignment horizontal="center" vertical="center" wrapText="1"/>
      <protection hidden="1"/>
    </xf>
    <xf numFmtId="0" fontId="10" fillId="4" borderId="38" xfId="0" applyFont="1" applyFill="1" applyBorder="1" applyAlignment="1" applyProtection="1">
      <alignment horizontal="left" vertical="center" wrapText="1"/>
      <protection hidden="1"/>
    </xf>
    <xf numFmtId="0" fontId="10" fillId="4" borderId="36" xfId="0" applyFont="1" applyFill="1" applyBorder="1" applyAlignment="1" applyProtection="1">
      <alignment horizontal="center" vertical="center" wrapText="1"/>
      <protection hidden="1"/>
    </xf>
    <xf numFmtId="0" fontId="12" fillId="0" borderId="0" xfId="0" applyFont="1" applyAlignment="1" applyProtection="1">
      <alignment horizontal="left" vertical="top" wrapText="1"/>
      <protection hidden="1"/>
    </xf>
    <xf numFmtId="0" fontId="10" fillId="4" borderId="0" xfId="0" applyFont="1" applyFill="1" applyAlignment="1" applyProtection="1">
      <alignment horizontal="left" vertical="center"/>
      <protection hidden="1"/>
    </xf>
    <xf numFmtId="0" fontId="14" fillId="0" borderId="0" xfId="0" applyFont="1" applyAlignment="1" applyProtection="1">
      <alignment horizontal="left" vertical="center" wrapText="1"/>
      <protection hidden="1"/>
    </xf>
    <xf numFmtId="0" fontId="10" fillId="15" borderId="0" xfId="0" applyFont="1" applyFill="1" applyAlignment="1" applyProtection="1">
      <alignment horizontal="left" vertical="center" wrapText="1"/>
      <protection hidden="1"/>
    </xf>
    <xf numFmtId="0" fontId="14" fillId="4" borderId="0" xfId="0" applyFont="1" applyFill="1" applyAlignment="1" applyProtection="1">
      <alignment horizontal="left" vertical="center" wrapText="1"/>
      <protection hidden="1"/>
    </xf>
    <xf numFmtId="0" fontId="7" fillId="4" borderId="35" xfId="0" applyFont="1" applyFill="1" applyBorder="1" applyAlignment="1" applyProtection="1">
      <alignment horizontal="center" vertical="center"/>
      <protection hidden="1"/>
    </xf>
    <xf numFmtId="0" fontId="7" fillId="4" borderId="34" xfId="0" applyFont="1" applyFill="1" applyBorder="1" applyAlignment="1" applyProtection="1">
      <alignment horizontal="center" vertical="center"/>
      <protection hidden="1"/>
    </xf>
    <xf numFmtId="0" fontId="7" fillId="4" borderId="36" xfId="0" applyFont="1" applyFill="1" applyBorder="1" applyAlignment="1" applyProtection="1">
      <alignment horizontal="center" vertical="center"/>
      <protection hidden="1"/>
    </xf>
    <xf numFmtId="0" fontId="7" fillId="4" borderId="0" xfId="0" applyFont="1" applyFill="1" applyAlignment="1" applyProtection="1">
      <alignment horizontal="center" vertical="center"/>
      <protection hidden="1"/>
    </xf>
    <xf numFmtId="0" fontId="12" fillId="15" borderId="0" xfId="0" applyFont="1" applyFill="1" applyAlignment="1" applyProtection="1">
      <alignment horizontal="left" vertical="top" wrapText="1"/>
      <protection hidden="1"/>
    </xf>
    <xf numFmtId="10" fontId="3" fillId="11" borderId="45" xfId="2" applyNumberFormat="1" applyFont="1" applyFill="1" applyBorder="1" applyAlignment="1" applyProtection="1">
      <alignment horizontal="center" vertical="center"/>
      <protection hidden="1"/>
    </xf>
    <xf numFmtId="10" fontId="3" fillId="11" borderId="46" xfId="2" applyNumberFormat="1" applyFont="1" applyFill="1" applyBorder="1" applyAlignment="1" applyProtection="1">
      <alignment horizontal="center" vertical="center"/>
      <protection hidden="1"/>
    </xf>
    <xf numFmtId="10" fontId="3" fillId="11" borderId="47" xfId="2" applyNumberFormat="1" applyFont="1" applyFill="1" applyBorder="1" applyAlignment="1" applyProtection="1">
      <alignment horizontal="center" vertical="center"/>
      <protection hidden="1"/>
    </xf>
    <xf numFmtId="9" fontId="3" fillId="11" borderId="45" xfId="2" applyFont="1" applyFill="1" applyBorder="1" applyAlignment="1" applyProtection="1">
      <alignment horizontal="center" vertical="center"/>
      <protection hidden="1"/>
    </xf>
    <xf numFmtId="9" fontId="3" fillId="11" borderId="46" xfId="2" applyFont="1" applyFill="1" applyBorder="1" applyAlignment="1" applyProtection="1">
      <alignment horizontal="center" vertical="center"/>
      <protection hidden="1"/>
    </xf>
    <xf numFmtId="9" fontId="3" fillId="11" borderId="47" xfId="2" applyFont="1" applyFill="1" applyBorder="1" applyAlignment="1" applyProtection="1">
      <alignment horizontal="center" vertical="center"/>
      <protection hidden="1"/>
    </xf>
    <xf numFmtId="0" fontId="71" fillId="20" borderId="7" xfId="0" applyFont="1" applyFill="1" applyBorder="1" applyAlignment="1">
      <alignment horizontal="center" vertical="center" wrapText="1"/>
    </xf>
    <xf numFmtId="0" fontId="20" fillId="4" borderId="0" xfId="0" applyFont="1" applyFill="1" applyAlignment="1" applyProtection="1">
      <alignment horizontal="left" wrapText="1"/>
      <protection hidden="1"/>
    </xf>
    <xf numFmtId="0" fontId="7" fillId="4" borderId="77" xfId="0" applyFont="1" applyFill="1" applyBorder="1" applyAlignment="1" applyProtection="1">
      <alignment horizontal="center" vertical="center"/>
      <protection hidden="1"/>
    </xf>
    <xf numFmtId="0" fontId="7" fillId="4" borderId="6" xfId="0" applyFont="1" applyFill="1" applyBorder="1" applyAlignment="1" applyProtection="1">
      <alignment horizontal="center" vertical="center"/>
      <protection hidden="1"/>
    </xf>
    <xf numFmtId="0" fontId="14" fillId="4" borderId="0" xfId="0" applyFont="1" applyFill="1" applyAlignment="1" applyProtection="1">
      <alignment vertical="center" wrapText="1"/>
      <protection hidden="1"/>
    </xf>
    <xf numFmtId="0" fontId="10" fillId="4" borderId="17" xfId="0" applyFont="1" applyFill="1" applyBorder="1" applyAlignment="1" applyProtection="1">
      <alignment horizontal="left" vertical="center" wrapText="1"/>
      <protection hidden="1"/>
    </xf>
    <xf numFmtId="0" fontId="15" fillId="4" borderId="6" xfId="0" applyFont="1" applyFill="1" applyBorder="1" applyAlignment="1" applyProtection="1">
      <alignment horizontal="center" vertical="center" wrapText="1"/>
      <protection hidden="1"/>
    </xf>
    <xf numFmtId="0" fontId="42" fillId="4" borderId="0" xfId="0" applyFont="1" applyFill="1" applyAlignment="1" applyProtection="1">
      <alignment horizontal="left" vertical="center" wrapText="1"/>
      <protection hidden="1"/>
    </xf>
    <xf numFmtId="0" fontId="20" fillId="4" borderId="6" xfId="0" applyFont="1" applyFill="1" applyBorder="1" applyAlignment="1" applyProtection="1">
      <alignment horizontal="left" vertical="center" wrapText="1"/>
      <protection hidden="1"/>
    </xf>
    <xf numFmtId="0" fontId="7" fillId="4" borderId="8"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xf numFmtId="0" fontId="10" fillId="4" borderId="12" xfId="0" applyFont="1" applyFill="1" applyBorder="1" applyAlignment="1" applyProtection="1">
      <alignment horizontal="left" vertical="center" wrapText="1"/>
      <protection hidden="1"/>
    </xf>
    <xf numFmtId="0" fontId="10" fillId="4" borderId="6" xfId="0" applyFont="1" applyFill="1" applyBorder="1" applyAlignment="1" applyProtection="1">
      <alignment horizontal="left" vertical="center" wrapText="1"/>
      <protection hidden="1"/>
    </xf>
    <xf numFmtId="171" fontId="14" fillId="17" borderId="70" xfId="6" applyNumberFormat="1" applyFont="1" applyFill="1" applyBorder="1" applyAlignment="1" applyProtection="1">
      <alignment horizontal="center" vertical="center"/>
      <protection locked="0"/>
    </xf>
    <xf numFmtId="171" fontId="14" fillId="17" borderId="71" xfId="6" applyNumberFormat="1" applyFont="1" applyFill="1" applyBorder="1" applyAlignment="1" applyProtection="1">
      <alignment horizontal="center" vertical="center"/>
      <protection locked="0"/>
    </xf>
    <xf numFmtId="171" fontId="14" fillId="17" borderId="72" xfId="6" applyNumberFormat="1" applyFont="1" applyFill="1" applyBorder="1" applyAlignment="1" applyProtection="1">
      <alignment horizontal="center" vertical="center"/>
      <protection locked="0"/>
    </xf>
    <xf numFmtId="0" fontId="26" fillId="0" borderId="0" xfId="5" applyFont="1" applyBorder="1" applyAlignment="1" applyProtection="1">
      <alignment horizontal="left" vertical="center" wrapText="1"/>
      <protection hidden="1"/>
    </xf>
    <xf numFmtId="0" fontId="30" fillId="4" borderId="0" xfId="5" applyFont="1" applyFill="1" applyBorder="1" applyAlignment="1" applyProtection="1">
      <alignment horizontal="left" vertical="center" wrapText="1"/>
      <protection hidden="1"/>
    </xf>
    <xf numFmtId="3" fontId="3" fillId="2" borderId="49" xfId="1" applyNumberFormat="1" applyFont="1" applyFill="1" applyBorder="1" applyAlignment="1" applyProtection="1">
      <alignment horizontal="center" vertical="center"/>
      <protection locked="0"/>
    </xf>
    <xf numFmtId="3" fontId="3" fillId="2" borderId="20" xfId="1" applyNumberFormat="1" applyFont="1" applyFill="1" applyBorder="1" applyAlignment="1" applyProtection="1">
      <alignment horizontal="center" vertical="center"/>
      <protection locked="0"/>
    </xf>
    <xf numFmtId="3" fontId="3" fillId="2" borderId="92" xfId="1" applyNumberFormat="1" applyFont="1" applyFill="1" applyBorder="1" applyAlignment="1" applyProtection="1">
      <alignment horizontal="center" vertical="center"/>
      <protection locked="0"/>
    </xf>
    <xf numFmtId="0" fontId="43" fillId="18" borderId="0" xfId="5" applyFont="1" applyFill="1" applyBorder="1" applyAlignment="1" applyProtection="1">
      <alignment horizontal="left" vertical="center" wrapText="1"/>
      <protection hidden="1"/>
    </xf>
    <xf numFmtId="0" fontId="43" fillId="18" borderId="93" xfId="5" applyFont="1" applyFill="1" applyBorder="1" applyAlignment="1" applyProtection="1">
      <alignment horizontal="left" vertical="center" wrapText="1"/>
      <protection hidden="1"/>
    </xf>
    <xf numFmtId="0" fontId="43" fillId="18" borderId="94" xfId="5" applyFont="1" applyFill="1" applyBorder="1" applyAlignment="1" applyProtection="1">
      <alignment horizontal="left" vertical="center" wrapText="1"/>
      <protection hidden="1"/>
    </xf>
    <xf numFmtId="0" fontId="30" fillId="18" borderId="0" xfId="5" applyFont="1" applyFill="1" applyBorder="1" applyAlignment="1" applyProtection="1">
      <alignment horizontal="left" vertical="center" wrapText="1"/>
      <protection hidden="1"/>
    </xf>
    <xf numFmtId="0" fontId="30" fillId="8" borderId="0" xfId="5" applyFont="1" applyFill="1" applyBorder="1" applyAlignment="1" applyProtection="1">
      <alignment horizontal="left" vertical="center" wrapText="1"/>
      <protection hidden="1"/>
    </xf>
    <xf numFmtId="0" fontId="30" fillId="0" borderId="0" xfId="5" applyFont="1" applyBorder="1" applyAlignment="1" applyProtection="1">
      <alignment horizontal="left" vertical="center" wrapText="1"/>
      <protection hidden="1"/>
    </xf>
    <xf numFmtId="0" fontId="32" fillId="8" borderId="0" xfId="5" applyFont="1" applyFill="1" applyBorder="1" applyAlignment="1" applyProtection="1">
      <alignment horizontal="left" vertical="center" wrapText="1"/>
      <protection hidden="1"/>
    </xf>
    <xf numFmtId="0" fontId="30" fillId="18" borderId="0" xfId="5" applyFont="1" applyFill="1" applyBorder="1" applyAlignment="1" applyProtection="1">
      <alignment horizontal="left" vertical="center"/>
      <protection hidden="1"/>
    </xf>
    <xf numFmtId="0" fontId="30" fillId="8" borderId="0" xfId="5" applyFont="1" applyFill="1" applyBorder="1" applyAlignment="1" applyProtection="1">
      <alignment horizontal="center" vertical="center" wrapText="1"/>
      <protection hidden="1"/>
    </xf>
    <xf numFmtId="0" fontId="50" fillId="8" borderId="0" xfId="5" applyFont="1" applyFill="1" applyAlignment="1" applyProtection="1">
      <alignment horizontal="left" vertical="center"/>
      <protection hidden="1"/>
    </xf>
    <xf numFmtId="0" fontId="43" fillId="18" borderId="62" xfId="5" applyFont="1" applyFill="1" applyBorder="1" applyAlignment="1" applyProtection="1">
      <alignment horizontal="left" vertical="center" wrapText="1"/>
      <protection hidden="1"/>
    </xf>
    <xf numFmtId="0" fontId="8" fillId="0" borderId="0" xfId="9" applyFill="1" applyBorder="1" applyAlignment="1" applyProtection="1">
      <alignment horizontal="left" vertical="center" wrapText="1"/>
      <protection hidden="1"/>
    </xf>
    <xf numFmtId="0" fontId="8" fillId="0" borderId="0" xfId="9" applyFill="1" applyBorder="1" applyAlignment="1" applyProtection="1">
      <alignment horizontal="left" vertical="center"/>
      <protection hidden="1"/>
    </xf>
    <xf numFmtId="0" fontId="8" fillId="18" borderId="0" xfId="9" applyFill="1" applyBorder="1" applyAlignment="1" applyProtection="1">
      <alignment horizontal="left" vertical="center" wrapText="1"/>
      <protection hidden="1"/>
    </xf>
    <xf numFmtId="0" fontId="8" fillId="18" borderId="100" xfId="9" applyFill="1" applyBorder="1" applyAlignment="1" applyProtection="1">
      <alignment horizontal="left" vertical="center" wrapText="1"/>
      <protection hidden="1"/>
    </xf>
    <xf numFmtId="0" fontId="8" fillId="8" borderId="0" xfId="9" applyFill="1" applyBorder="1" applyAlignment="1" applyProtection="1">
      <alignment horizontal="left" vertical="center"/>
      <protection hidden="1"/>
    </xf>
    <xf numFmtId="0" fontId="8" fillId="8" borderId="6" xfId="9" applyFill="1" applyBorder="1" applyAlignment="1" applyProtection="1">
      <alignment horizontal="left" vertical="center"/>
      <protection hidden="1"/>
    </xf>
    <xf numFmtId="0" fontId="43" fillId="8" borderId="0" xfId="5" applyFont="1" applyFill="1" applyBorder="1" applyAlignment="1" applyProtection="1">
      <alignment horizontal="left" vertical="center"/>
      <protection hidden="1"/>
    </xf>
    <xf numFmtId="0" fontId="43" fillId="8" borderId="0" xfId="5" applyFont="1" applyFill="1" applyBorder="1" applyAlignment="1" applyProtection="1">
      <alignment horizontal="left" vertical="center" wrapText="1"/>
      <protection hidden="1"/>
    </xf>
    <xf numFmtId="0" fontId="47" fillId="16" borderId="70" xfId="5" applyFont="1" applyFill="1" applyBorder="1" applyAlignment="1" applyProtection="1">
      <alignment horizontal="left" vertical="center" indent="1"/>
      <protection locked="0"/>
    </xf>
    <xf numFmtId="0" fontId="47" fillId="16" borderId="72" xfId="5" applyFont="1" applyFill="1" applyBorder="1" applyAlignment="1" applyProtection="1">
      <alignment horizontal="left" vertical="center" indent="1"/>
      <protection locked="0"/>
    </xf>
    <xf numFmtId="0" fontId="49" fillId="6" borderId="0" xfId="0" applyFont="1" applyFill="1" applyAlignment="1" applyProtection="1">
      <alignment horizontal="center" vertical="center"/>
      <protection hidden="1"/>
    </xf>
    <xf numFmtId="0" fontId="43" fillId="0" borderId="0" xfId="5" applyFont="1" applyBorder="1" applyAlignment="1" applyProtection="1">
      <alignment horizontal="left" vertical="center"/>
      <protection hidden="1"/>
    </xf>
    <xf numFmtId="0" fontId="43" fillId="0" borderId="0" xfId="5" applyFont="1" applyBorder="1" applyAlignment="1" applyProtection="1">
      <alignment horizontal="left" vertical="center" wrapText="1"/>
      <protection hidden="1"/>
    </xf>
    <xf numFmtId="0" fontId="43" fillId="0" borderId="77" xfId="5" applyFont="1" applyBorder="1" applyAlignment="1" applyProtection="1">
      <alignment horizontal="left" vertical="center" wrapText="1"/>
      <protection hidden="1"/>
    </xf>
    <xf numFmtId="0" fontId="43" fillId="0" borderId="36" xfId="5" applyFont="1" applyBorder="1" applyAlignment="1" applyProtection="1">
      <alignment horizontal="left" vertical="center" wrapText="1"/>
      <protection hidden="1"/>
    </xf>
    <xf numFmtId="0" fontId="43" fillId="0" borderId="78" xfId="5" applyFont="1" applyBorder="1" applyAlignment="1" applyProtection="1">
      <alignment horizontal="left" vertical="center" wrapText="1"/>
      <protection hidden="1"/>
    </xf>
    <xf numFmtId="0" fontId="55" fillId="0" borderId="62" xfId="5" applyFont="1" applyBorder="1" applyAlignment="1" applyProtection="1">
      <alignment horizontal="left" vertical="center" wrapText="1"/>
      <protection hidden="1"/>
    </xf>
    <xf numFmtId="0" fontId="55" fillId="0" borderId="80" xfId="5" applyFont="1" applyBorder="1" applyAlignment="1" applyProtection="1">
      <alignment horizontal="left" vertical="center" wrapText="1"/>
      <protection hidden="1"/>
    </xf>
    <xf numFmtId="0" fontId="43" fillId="0" borderId="88" xfId="5" applyFont="1" applyBorder="1" applyAlignment="1" applyProtection="1">
      <alignment horizontal="left" vertical="center" wrapText="1"/>
      <protection hidden="1"/>
    </xf>
    <xf numFmtId="0" fontId="43" fillId="0" borderId="89" xfId="5" applyFont="1" applyBorder="1" applyAlignment="1" applyProtection="1">
      <alignment horizontal="left" vertical="center" wrapText="1"/>
      <protection hidden="1"/>
    </xf>
    <xf numFmtId="0" fontId="43" fillId="4" borderId="88" xfId="5" applyFont="1" applyFill="1" applyBorder="1" applyAlignment="1" applyProtection="1">
      <alignment horizontal="left" vertical="center" wrapText="1"/>
      <protection hidden="1"/>
    </xf>
    <xf numFmtId="0" fontId="43" fillId="4" borderId="89" xfId="5" applyFont="1" applyFill="1" applyBorder="1" applyAlignment="1" applyProtection="1">
      <alignment horizontal="left" vertical="center" wrapText="1"/>
      <protection hidden="1"/>
    </xf>
    <xf numFmtId="0" fontId="55" fillId="4" borderId="62" xfId="5" applyFont="1" applyFill="1" applyBorder="1" applyAlignment="1" applyProtection="1">
      <alignment horizontal="left" vertical="center" wrapText="1"/>
      <protection hidden="1"/>
    </xf>
    <xf numFmtId="0" fontId="55" fillId="4" borderId="80" xfId="5" applyFont="1" applyFill="1" applyBorder="1" applyAlignment="1" applyProtection="1">
      <alignment horizontal="left" vertical="center" wrapText="1"/>
      <protection hidden="1"/>
    </xf>
    <xf numFmtId="0" fontId="43" fillId="4" borderId="0" xfId="5" applyFont="1" applyFill="1" applyBorder="1" applyAlignment="1" applyProtection="1">
      <alignment horizontal="left" vertical="center" wrapText="1"/>
      <protection hidden="1"/>
    </xf>
    <xf numFmtId="0" fontId="43" fillId="4" borderId="77" xfId="5" applyFont="1" applyFill="1" applyBorder="1" applyAlignment="1" applyProtection="1">
      <alignment horizontal="left" vertical="center" wrapText="1"/>
      <protection hidden="1"/>
    </xf>
    <xf numFmtId="0" fontId="43" fillId="4" borderId="62" xfId="5" applyFont="1" applyFill="1" applyBorder="1" applyAlignment="1" applyProtection="1">
      <alignment horizontal="left" vertical="center" wrapText="1"/>
      <protection hidden="1"/>
    </xf>
    <xf numFmtId="0" fontId="43" fillId="4" borderId="80" xfId="5" applyFont="1" applyFill="1" applyBorder="1" applyAlignment="1" applyProtection="1">
      <alignment horizontal="left" vertical="center" wrapText="1"/>
      <protection hidden="1"/>
    </xf>
    <xf numFmtId="0" fontId="43" fillId="4" borderId="36" xfId="5" applyFont="1" applyFill="1" applyBorder="1" applyAlignment="1" applyProtection="1">
      <alignment horizontal="left" vertical="center" wrapText="1"/>
      <protection hidden="1"/>
    </xf>
    <xf numFmtId="0" fontId="43" fillId="4" borderId="78" xfId="5" applyFont="1" applyFill="1" applyBorder="1" applyAlignment="1" applyProtection="1">
      <alignment horizontal="left" vertical="center" wrapText="1"/>
      <protection hidden="1"/>
    </xf>
    <xf numFmtId="0" fontId="61" fillId="19" borderId="0" xfId="5" applyFont="1" applyFill="1" applyAlignment="1" applyProtection="1">
      <alignment horizontal="center" vertical="center" wrapText="1"/>
      <protection hidden="1"/>
    </xf>
    <xf numFmtId="0" fontId="43" fillId="0" borderId="62" xfId="5" applyFont="1" applyBorder="1" applyAlignment="1" applyProtection="1">
      <alignment horizontal="left" vertical="center" wrapText="1"/>
      <protection hidden="1"/>
    </xf>
    <xf numFmtId="0" fontId="43" fillId="0" borderId="80" xfId="5" applyFont="1" applyBorder="1" applyAlignment="1" applyProtection="1">
      <alignment horizontal="left" vertical="center" wrapText="1"/>
      <protection hidden="1"/>
    </xf>
    <xf numFmtId="0" fontId="60" fillId="9" borderId="91" xfId="0" applyFont="1" applyFill="1" applyBorder="1" applyAlignment="1" applyProtection="1">
      <alignment horizontal="center"/>
      <protection hidden="1"/>
    </xf>
    <xf numFmtId="0" fontId="0" fillId="4" borderId="4" xfId="5" applyFont="1" applyFill="1" applyBorder="1" applyAlignment="1" applyProtection="1">
      <alignment horizontal="left" vertical="center" wrapText="1"/>
      <protection hidden="1"/>
    </xf>
    <xf numFmtId="0" fontId="5" fillId="4" borderId="2" xfId="5" applyFont="1" applyFill="1" applyBorder="1" applyAlignment="1" applyProtection="1">
      <alignment horizontal="left" vertical="center" wrapText="1"/>
      <protection hidden="1"/>
    </xf>
    <xf numFmtId="0" fontId="0" fillId="18" borderId="0" xfId="5" applyFont="1" applyFill="1" applyAlignment="1" applyProtection="1">
      <alignment horizontal="left" vertical="center"/>
      <protection hidden="1"/>
    </xf>
    <xf numFmtId="0" fontId="62" fillId="18" borderId="0" xfId="5" applyFont="1" applyFill="1" applyAlignment="1" applyProtection="1">
      <alignment horizontal="left" vertical="center"/>
      <protection hidden="1"/>
    </xf>
    <xf numFmtId="0" fontId="10" fillId="4" borderId="8" xfId="0" applyFont="1" applyFill="1" applyBorder="1" applyAlignment="1" applyProtection="1">
      <alignment horizontal="center" vertical="top" wrapText="1"/>
      <protection hidden="1"/>
    </xf>
    <xf numFmtId="0" fontId="10" fillId="4" borderId="9" xfId="0" applyFont="1" applyFill="1" applyBorder="1" applyAlignment="1" applyProtection="1">
      <alignment horizontal="center" vertical="top" wrapText="1"/>
      <protection hidden="1"/>
    </xf>
    <xf numFmtId="0" fontId="14" fillId="4" borderId="11" xfId="0" applyFont="1" applyFill="1" applyBorder="1" applyAlignment="1" applyProtection="1">
      <alignment horizontal="left" vertical="center" wrapText="1"/>
      <protection hidden="1"/>
    </xf>
    <xf numFmtId="0" fontId="77" fillId="4" borderId="0" xfId="0" applyFont="1" applyFill="1" applyAlignment="1" applyProtection="1">
      <alignment horizontal="left" vertical="center" wrapText="1"/>
      <protection hidden="1"/>
    </xf>
    <xf numFmtId="0" fontId="80" fillId="4" borderId="22" xfId="0" applyFont="1" applyFill="1" applyBorder="1" applyAlignment="1">
      <alignment horizontal="center" vertical="top" wrapText="1"/>
    </xf>
    <xf numFmtId="0" fontId="80" fillId="4" borderId="23" xfId="0" applyFont="1" applyFill="1" applyBorder="1" applyAlignment="1">
      <alignment horizontal="center" vertical="top" wrapText="1"/>
    </xf>
    <xf numFmtId="0" fontId="80" fillId="4" borderId="15" xfId="0" applyFont="1" applyFill="1" applyBorder="1" applyAlignment="1">
      <alignment horizontal="center" vertical="top" wrapText="1"/>
    </xf>
    <xf numFmtId="0" fontId="79" fillId="4" borderId="0" xfId="0" applyFont="1" applyFill="1" applyAlignment="1">
      <alignment horizontal="left" vertical="center"/>
    </xf>
    <xf numFmtId="0" fontId="80" fillId="4" borderId="103" xfId="0" applyFont="1" applyFill="1" applyBorder="1" applyAlignment="1">
      <alignment horizontal="center" vertical="top" wrapText="1"/>
    </xf>
    <xf numFmtId="0" fontId="80" fillId="4" borderId="3" xfId="0" applyFont="1" applyFill="1" applyBorder="1" applyAlignment="1">
      <alignment horizontal="center" vertical="top" wrapText="1"/>
    </xf>
    <xf numFmtId="0" fontId="80" fillId="4" borderId="104" xfId="0" applyFont="1" applyFill="1" applyBorder="1" applyAlignment="1">
      <alignment horizontal="center" vertical="top" wrapText="1"/>
    </xf>
    <xf numFmtId="0" fontId="0" fillId="4" borderId="0" xfId="0" applyFill="1" applyAlignment="1">
      <alignment horizontal="left" vertical="center"/>
    </xf>
    <xf numFmtId="0" fontId="47" fillId="5" borderId="4" xfId="5" applyNumberFormat="1" applyFont="1" applyFill="1" applyBorder="1" applyAlignment="1" applyProtection="1">
      <alignment horizontal="left" vertical="center" wrapText="1"/>
      <protection locked="0"/>
    </xf>
    <xf numFmtId="0" fontId="47" fillId="5" borderId="2" xfId="5" applyNumberFormat="1" applyFont="1" applyFill="1" applyBorder="1" applyAlignment="1" applyProtection="1">
      <alignment horizontal="left" vertical="center" wrapText="1"/>
      <protection locked="0"/>
    </xf>
    <xf numFmtId="0" fontId="81" fillId="4" borderId="0" xfId="9" applyFont="1" applyFill="1" applyAlignment="1">
      <alignment horizontal="left" vertical="center"/>
    </xf>
    <xf numFmtId="0" fontId="81" fillId="0" borderId="0" xfId="9" applyFont="1" applyAlignment="1">
      <alignment horizontal="left" vertical="center"/>
    </xf>
    <xf numFmtId="0" fontId="63" fillId="4" borderId="22" xfId="0" applyFont="1" applyFill="1" applyBorder="1" applyAlignment="1">
      <alignment horizontal="center" vertical="center"/>
    </xf>
    <xf numFmtId="0" fontId="63" fillId="4" borderId="23" xfId="0" applyFont="1" applyFill="1" applyBorder="1" applyAlignment="1">
      <alignment horizontal="center" vertical="center"/>
    </xf>
    <xf numFmtId="0" fontId="63" fillId="4" borderId="15" xfId="0" applyFont="1" applyFill="1" applyBorder="1" applyAlignment="1">
      <alignment horizontal="center" vertical="center"/>
    </xf>
    <xf numFmtId="0" fontId="10" fillId="0" borderId="79" xfId="0" applyFont="1" applyBorder="1" applyAlignment="1" applyProtection="1">
      <alignment horizontal="left" vertical="center" wrapText="1"/>
      <protection hidden="1"/>
    </xf>
    <xf numFmtId="0" fontId="10" fillId="0" borderId="61" xfId="0" applyFont="1" applyBorder="1" applyAlignment="1" applyProtection="1">
      <alignment horizontal="left" vertical="center" wrapText="1"/>
      <protection hidden="1"/>
    </xf>
    <xf numFmtId="0" fontId="10" fillId="4" borderId="11" xfId="0" applyFont="1" applyFill="1" applyBorder="1" applyAlignment="1" applyProtection="1">
      <alignment vertical="center" wrapText="1"/>
      <protection hidden="1"/>
    </xf>
    <xf numFmtId="0" fontId="18" fillId="4" borderId="0" xfId="0" applyFont="1" applyFill="1" applyAlignment="1" applyProtection="1">
      <alignment horizontal="center" vertical="center"/>
      <protection hidden="1"/>
    </xf>
    <xf numFmtId="0" fontId="7" fillId="4" borderId="0" xfId="0" applyFont="1" applyFill="1" applyAlignment="1" applyProtection="1">
      <alignment horizontal="left" vertical="center"/>
      <protection hidden="1"/>
    </xf>
    <xf numFmtId="0" fontId="17" fillId="0" borderId="9"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0" fillId="4" borderId="9" xfId="0" applyFont="1" applyFill="1" applyBorder="1" applyAlignment="1" applyProtection="1">
      <alignment horizontal="left" vertical="center" wrapText="1"/>
      <protection hidden="1"/>
    </xf>
  </cellXfs>
  <cellStyles count="10">
    <cellStyle name="Comma" xfId="1" builtinId="3"/>
    <cellStyle name="Comma 2" xfId="6" xr:uid="{00000000-0005-0000-0000-000001000000}"/>
    <cellStyle name="Comma 3" xfId="8" xr:uid="{00000000-0005-0000-0000-000002000000}"/>
    <cellStyle name="Currency" xfId="3" builtinId="4"/>
    <cellStyle name="Hyperlink" xfId="9" builtinId="8"/>
    <cellStyle name="Normal" xfId="0" builtinId="0"/>
    <cellStyle name="Normal 2" xfId="5" xr:uid="{00000000-0005-0000-0000-000006000000}"/>
    <cellStyle name="Normal 3" xfId="7" xr:uid="{00000000-0005-0000-0000-000007000000}"/>
    <cellStyle name="Normal 7" xfId="4" xr:uid="{00000000-0005-0000-0000-000008000000}"/>
    <cellStyle name="Percent" xfId="2" builtinId="5"/>
  </cellStyles>
  <dxfs count="319">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4B4B"/>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4B4B"/>
        </patternFill>
      </fill>
    </dxf>
    <dxf>
      <font>
        <b/>
        <i val="0"/>
        <color theme="0"/>
      </font>
      <fill>
        <patternFill>
          <bgColor rgb="FF009900"/>
        </patternFill>
      </fill>
    </dxf>
    <dxf>
      <font>
        <b/>
        <i val="0"/>
        <color auto="1"/>
      </font>
      <fill>
        <patternFill>
          <fgColor rgb="FFFF4B4B"/>
        </patternFill>
      </fill>
    </dxf>
    <dxf>
      <font>
        <b/>
        <i val="0"/>
        <color auto="1"/>
      </font>
      <fill>
        <patternFill>
          <bgColor rgb="FFFF4B4B"/>
        </patternFill>
      </fill>
    </dxf>
    <dxf>
      <font>
        <b/>
        <i val="0"/>
        <color theme="0"/>
      </font>
      <fill>
        <patternFill>
          <bgColor rgb="FF009900"/>
        </patternFill>
      </fill>
    </dxf>
    <dxf>
      <font>
        <b/>
        <i val="0"/>
        <color auto="1"/>
      </font>
      <fill>
        <patternFill>
          <bgColor rgb="FFFF4B4B"/>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4B4B"/>
        </patternFill>
      </fill>
    </dxf>
    <dxf>
      <font>
        <b/>
        <i val="0"/>
        <color auto="1"/>
      </font>
      <fill>
        <patternFill>
          <fgColor rgb="FFFF4B4B"/>
        </patternFill>
      </fill>
    </dxf>
    <dxf>
      <font>
        <b/>
        <i val="0"/>
        <color auto="1"/>
      </font>
      <fill>
        <patternFill>
          <fgColor rgb="FFFF4B4B"/>
        </patternFill>
      </fill>
    </dxf>
    <dxf>
      <font>
        <b/>
        <i val="0"/>
        <color auto="1"/>
      </font>
      <fill>
        <patternFill>
          <bgColor rgb="FFFF4B4B"/>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4B4B"/>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ill>
        <patternFill>
          <bgColor rgb="FFFF0000"/>
        </patternFill>
      </fill>
    </dxf>
    <dxf>
      <fill>
        <patternFill>
          <bgColor rgb="FF00B05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color auto="1"/>
      </font>
    </dxf>
    <dxf>
      <font>
        <b/>
        <i val="0"/>
        <color auto="1"/>
      </font>
      <fill>
        <patternFill>
          <bgColor rgb="FFFF0000"/>
        </patternFill>
      </fill>
    </dxf>
    <dxf>
      <font>
        <b/>
        <i val="0"/>
        <color theme="0"/>
      </font>
      <fill>
        <patternFill>
          <bgColor rgb="FF009900"/>
        </patternFill>
      </fill>
    </dxf>
  </dxfs>
  <tableStyles count="0" defaultTableStyle="TableStyleMedium9" defaultPivotStyle="PivotStyleLight16"/>
  <colors>
    <mruColors>
      <color rgb="FFB2B2B2"/>
      <color rgb="FFFF4B4B"/>
      <color rgb="FFCC0099"/>
      <color rgb="FF808080"/>
      <color rgb="FF777777"/>
      <color rgb="FF969696"/>
      <color rgb="FF009900"/>
      <color rgb="FFD60093"/>
      <color rgb="FFFF66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140277</xdr:colOff>
      <xdr:row>0</xdr:row>
      <xdr:rowOff>22225</xdr:rowOff>
    </xdr:from>
    <xdr:to>
      <xdr:col>15</xdr:col>
      <xdr:colOff>165677</xdr:colOff>
      <xdr:row>4</xdr:row>
      <xdr:rowOff>187325</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50727" y="22225"/>
          <a:ext cx="1997075" cy="965200"/>
        </a:xfrm>
        <a:prstGeom prst="rect">
          <a:avLst/>
        </a:prstGeom>
        <a:noFill/>
      </xdr:spPr>
    </xdr:pic>
    <xdr:clientData/>
  </xdr:twoCellAnchor>
  <xdr:twoCellAnchor editAs="oneCell">
    <xdr:from>
      <xdr:col>11</xdr:col>
      <xdr:colOff>309130</xdr:colOff>
      <xdr:row>58</xdr:row>
      <xdr:rowOff>199542</xdr:rowOff>
    </xdr:from>
    <xdr:to>
      <xdr:col>12</xdr:col>
      <xdr:colOff>464705</xdr:colOff>
      <xdr:row>60</xdr:row>
      <xdr:rowOff>11160</xdr:rowOff>
    </xdr:to>
    <xdr:pic>
      <xdr:nvPicPr>
        <xdr:cNvPr id="5" name="Pictur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a:srcRect l="37830" t="64621" r="55254" b="31653"/>
        <a:stretch/>
      </xdr:blipFill>
      <xdr:spPr bwMode="auto">
        <a:xfrm>
          <a:off x="7062355" y="11600967"/>
          <a:ext cx="812800" cy="21166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128155</xdr:colOff>
      <xdr:row>60</xdr:row>
      <xdr:rowOff>2981</xdr:rowOff>
    </xdr:from>
    <xdr:to>
      <xdr:col>8</xdr:col>
      <xdr:colOff>201180</xdr:colOff>
      <xdr:row>61</xdr:row>
      <xdr:rowOff>10391</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3"/>
        <a:srcRect l="10310" t="25994" r="82027" b="68365"/>
        <a:stretch/>
      </xdr:blipFill>
      <xdr:spPr bwMode="auto">
        <a:xfrm>
          <a:off x="4258541" y="11355049"/>
          <a:ext cx="731116" cy="206569"/>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1666875</xdr:colOff>
      <xdr:row>0</xdr:row>
      <xdr:rowOff>0</xdr:rowOff>
    </xdr:from>
    <xdr:to>
      <xdr:col>7</xdr:col>
      <xdr:colOff>168275</xdr:colOff>
      <xdr:row>4</xdr:row>
      <xdr:rowOff>161925</xdr:rowOff>
    </xdr:to>
    <xdr:pic>
      <xdr:nvPicPr>
        <xdr:cNvPr id="3" name="Picture 15">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0"/>
          <a:ext cx="1997075" cy="96202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1314450</xdr:colOff>
      <xdr:row>0</xdr:row>
      <xdr:rowOff>0</xdr:rowOff>
    </xdr:from>
    <xdr:to>
      <xdr:col>8</xdr:col>
      <xdr:colOff>130175</xdr:colOff>
      <xdr:row>4</xdr:row>
      <xdr:rowOff>161925</xdr:rowOff>
    </xdr:to>
    <xdr:pic>
      <xdr:nvPicPr>
        <xdr:cNvPr id="4" name="Picture 15">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0"/>
          <a:ext cx="1997075" cy="96202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1981200</xdr:colOff>
      <xdr:row>0</xdr:row>
      <xdr:rowOff>0</xdr:rowOff>
    </xdr:from>
    <xdr:to>
      <xdr:col>6</xdr:col>
      <xdr:colOff>130175</xdr:colOff>
      <xdr:row>4</xdr:row>
      <xdr:rowOff>161925</xdr:rowOff>
    </xdr:to>
    <xdr:pic>
      <xdr:nvPicPr>
        <xdr:cNvPr id="4" name="Picture 15">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15050" y="0"/>
          <a:ext cx="1997075" cy="96202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4972050</xdr:colOff>
      <xdr:row>0</xdr:row>
      <xdr:rowOff>28575</xdr:rowOff>
    </xdr:from>
    <xdr:to>
      <xdr:col>5</xdr:col>
      <xdr:colOff>149225</xdr:colOff>
      <xdr:row>5</xdr:row>
      <xdr:rowOff>0</xdr:rowOff>
    </xdr:to>
    <xdr:pic>
      <xdr:nvPicPr>
        <xdr:cNvPr id="2" name="Picture 1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34025" y="28575"/>
          <a:ext cx="1997075" cy="97155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5153025</xdr:colOff>
      <xdr:row>0</xdr:row>
      <xdr:rowOff>19050</xdr:rowOff>
    </xdr:from>
    <xdr:to>
      <xdr:col>5</xdr:col>
      <xdr:colOff>139700</xdr:colOff>
      <xdr:row>4</xdr:row>
      <xdr:rowOff>180975</xdr:rowOff>
    </xdr:to>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0" y="19050"/>
          <a:ext cx="1997075" cy="962025"/>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247650</xdr:colOff>
      <xdr:row>0</xdr:row>
      <xdr:rowOff>1</xdr:rowOff>
    </xdr:from>
    <xdr:to>
      <xdr:col>17</xdr:col>
      <xdr:colOff>149225</xdr:colOff>
      <xdr:row>4</xdr:row>
      <xdr:rowOff>190501</xdr:rowOff>
    </xdr:to>
    <xdr:pic>
      <xdr:nvPicPr>
        <xdr:cNvPr id="2" name="Picture 15">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430250" y="1"/>
          <a:ext cx="1997075" cy="99060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76200</xdr:colOff>
      <xdr:row>0</xdr:row>
      <xdr:rowOff>0</xdr:rowOff>
    </xdr:from>
    <xdr:to>
      <xdr:col>7</xdr:col>
      <xdr:colOff>161925</xdr:colOff>
      <xdr:row>4</xdr:row>
      <xdr:rowOff>171450</xdr:rowOff>
    </xdr:to>
    <xdr:pic>
      <xdr:nvPicPr>
        <xdr:cNvPr id="2" name="Picture 15">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91125" y="0"/>
          <a:ext cx="1997075" cy="97155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546100</xdr:colOff>
      <xdr:row>0</xdr:row>
      <xdr:rowOff>0</xdr:rowOff>
    </xdr:from>
    <xdr:to>
      <xdr:col>11</xdr:col>
      <xdr:colOff>609601</xdr:colOff>
      <xdr:row>4</xdr:row>
      <xdr:rowOff>190500</xdr:rowOff>
    </xdr:to>
    <xdr:pic>
      <xdr:nvPicPr>
        <xdr:cNvPr id="3" name="Picture 15">
          <a:extLst>
            <a:ext uri="{FF2B5EF4-FFF2-40B4-BE49-F238E27FC236}">
              <a16:creationId xmlns:a16="http://schemas.microsoft.com/office/drawing/2014/main" id="{C0B376F7-9E67-4A04-97F4-8940FA1922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907933" y="0"/>
          <a:ext cx="2000251" cy="994833"/>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95250</xdr:colOff>
      <xdr:row>0</xdr:row>
      <xdr:rowOff>19050</xdr:rowOff>
    </xdr:from>
    <xdr:to>
      <xdr:col>7</xdr:col>
      <xdr:colOff>135972</xdr:colOff>
      <xdr:row>4</xdr:row>
      <xdr:rowOff>180975</xdr:rowOff>
    </xdr:to>
    <xdr:pic>
      <xdr:nvPicPr>
        <xdr:cNvPr id="2" name="Picture 15">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96650" y="19050"/>
          <a:ext cx="1983822" cy="962025"/>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3343275</xdr:colOff>
      <xdr:row>0</xdr:row>
      <xdr:rowOff>0</xdr:rowOff>
    </xdr:from>
    <xdr:to>
      <xdr:col>2</xdr:col>
      <xdr:colOff>168275</xdr:colOff>
      <xdr:row>4</xdr:row>
      <xdr:rowOff>161925</xdr:rowOff>
    </xdr:to>
    <xdr:pic>
      <xdr:nvPicPr>
        <xdr:cNvPr id="2" name="Picture 15">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0" y="0"/>
          <a:ext cx="1997075" cy="962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2038350</xdr:colOff>
      <xdr:row>0</xdr:row>
      <xdr:rowOff>9525</xdr:rowOff>
    </xdr:from>
    <xdr:to>
      <xdr:col>5</xdr:col>
      <xdr:colOff>168275</xdr:colOff>
      <xdr:row>4</xdr:row>
      <xdr:rowOff>133350</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9525"/>
          <a:ext cx="1997075" cy="962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310092</xdr:colOff>
      <xdr:row>0</xdr:row>
      <xdr:rowOff>0</xdr:rowOff>
    </xdr:from>
    <xdr:to>
      <xdr:col>6</xdr:col>
      <xdr:colOff>150284</xdr:colOff>
      <xdr:row>4</xdr:row>
      <xdr:rowOff>190500</xdr:rowOff>
    </xdr:to>
    <xdr:pic>
      <xdr:nvPicPr>
        <xdr:cNvPr id="4" name="Picture 1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15842" y="0"/>
          <a:ext cx="1992842" cy="9906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1426633</xdr:colOff>
      <xdr:row>0</xdr:row>
      <xdr:rowOff>0</xdr:rowOff>
    </xdr:from>
    <xdr:to>
      <xdr:col>13</xdr:col>
      <xdr:colOff>147109</xdr:colOff>
      <xdr:row>4</xdr:row>
      <xdr:rowOff>162984</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11133" y="0"/>
          <a:ext cx="1990726" cy="96731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1114425</xdr:colOff>
      <xdr:row>0</xdr:row>
      <xdr:rowOff>28575</xdr:rowOff>
    </xdr:from>
    <xdr:to>
      <xdr:col>7</xdr:col>
      <xdr:colOff>149225</xdr:colOff>
      <xdr:row>4</xdr:row>
      <xdr:rowOff>190500</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43700" y="28575"/>
          <a:ext cx="1997075" cy="9620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66675</xdr:colOff>
      <xdr:row>0</xdr:row>
      <xdr:rowOff>0</xdr:rowOff>
    </xdr:from>
    <xdr:to>
      <xdr:col>7</xdr:col>
      <xdr:colOff>149225</xdr:colOff>
      <xdr:row>4</xdr:row>
      <xdr:rowOff>161925</xdr:rowOff>
    </xdr:to>
    <xdr:pic>
      <xdr:nvPicPr>
        <xdr:cNvPr id="3" name="Picture 1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86750" y="0"/>
          <a:ext cx="1997075" cy="9620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1104900</xdr:colOff>
      <xdr:row>0</xdr:row>
      <xdr:rowOff>0</xdr:rowOff>
    </xdr:from>
    <xdr:to>
      <xdr:col>8</xdr:col>
      <xdr:colOff>139700</xdr:colOff>
      <xdr:row>4</xdr:row>
      <xdr:rowOff>161925</xdr:rowOff>
    </xdr:to>
    <xdr:pic>
      <xdr:nvPicPr>
        <xdr:cNvPr id="3" name="Picture 15">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58125" y="0"/>
          <a:ext cx="1997075" cy="96202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133350</xdr:colOff>
      <xdr:row>0</xdr:row>
      <xdr:rowOff>0</xdr:rowOff>
    </xdr:from>
    <xdr:to>
      <xdr:col>8</xdr:col>
      <xdr:colOff>120650</xdr:colOff>
      <xdr:row>4</xdr:row>
      <xdr:rowOff>161925</xdr:rowOff>
    </xdr:to>
    <xdr:pic>
      <xdr:nvPicPr>
        <xdr:cNvPr id="3" name="Picture 15">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82350" y="0"/>
          <a:ext cx="1997075" cy="9620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3505200</xdr:colOff>
      <xdr:row>0</xdr:row>
      <xdr:rowOff>0</xdr:rowOff>
    </xdr:from>
    <xdr:to>
      <xdr:col>5</xdr:col>
      <xdr:colOff>149225</xdr:colOff>
      <xdr:row>4</xdr:row>
      <xdr:rowOff>161925</xdr:rowOff>
    </xdr:to>
    <xdr:pic>
      <xdr:nvPicPr>
        <xdr:cNvPr id="3" name="Picture 15">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86250" y="0"/>
          <a:ext cx="1997075" cy="9620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hristodoulou\AppData\Local\Microsoft\Windows\INetCache\Content.Outlook\7QRIP3PF\Appendix%20-%20RBSF-CIF%20v.1%20-%202017%20Locked%20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C\17.1.0%20&#932;&#956;&#942;&#956;&#945;%20&#931;&#964;&#945;&#964;&#953;&#963;&#964;&#953;&#954;&#942;&#962;,%20&#916;&#953;&#945;&#967;.%20&#922;&#953;&#957;&#948;&#973;&#957;&#969;&#957;\17.1.07.RBS-F\2016\Issuers\&#917;&#957;&#964;&#965;&#960;&#945;,%20&#917;&#947;&#954;&#965;&#954;&#955;&#953;&#959;&#953;\Draft%20forms\Form%20T190-001%20v1%20Unlocked-Loc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christodoulou/Desktop/RBSF-ASP%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christodoulou/Desktop/RBSF-CIF%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Validation Tests"/>
      <sheetName val="Countries"/>
    </sheetNames>
    <sheetDataSet>
      <sheetData sheetId="0"/>
      <sheetData sheetId="1">
        <row r="33">
          <cell r="C33" t="str">
            <v>TRUE</v>
          </cell>
        </row>
      </sheetData>
      <sheetData sheetId="2"/>
      <sheetData sheetId="3">
        <row r="51">
          <cell r="C51" t="str">
            <v>TRUE</v>
          </cell>
        </row>
      </sheetData>
      <sheetData sheetId="4"/>
      <sheetData sheetId="5"/>
      <sheetData sheetId="6">
        <row r="98">
          <cell r="C98" t="str">
            <v>TRUE</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
      <sheetName val="Section E"/>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row r="52">
          <cell r="B52" t="str">
            <v>YES</v>
          </cell>
        </row>
        <row r="53">
          <cell r="B5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Validation Test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Section L"/>
      <sheetName val="Validation Tests"/>
      <sheetName val="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5">
          <cell r="A265" t="str">
            <v>YES</v>
          </cell>
        </row>
        <row r="266">
          <cell r="A266" t="str">
            <v>NO</v>
          </cell>
        </row>
        <row r="267">
          <cell r="A267" t="str">
            <v>N/A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consilium.europa.eu/en/policies/eu-list-of-non-cooperative-jurisdictions/" TargetMode="External"/><Relationship Id="rId13" Type="http://schemas.openxmlformats.org/officeDocument/2006/relationships/hyperlink" Target="http://www.fatf-gafi.org/publications/high-riskandnon-cooperativejurisdictions" TargetMode="External"/><Relationship Id="rId3"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7"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2" Type="http://schemas.openxmlformats.org/officeDocument/2006/relationships/hyperlink" Target="https://www.consilium.europa.eu/en/policies/eu-list-of-non-cooperative-jurisdictions/" TargetMode="External"/><Relationship Id="rId17" Type="http://schemas.openxmlformats.org/officeDocument/2006/relationships/drawing" Target="../drawings/drawing12.xml"/><Relationship Id="rId2" Type="http://schemas.openxmlformats.org/officeDocument/2006/relationships/hyperlink" Target="http://europa.eu/rapid/press-release_IP-19-781_en.htm" TargetMode="External"/><Relationship Id="rId16" Type="http://schemas.openxmlformats.org/officeDocument/2006/relationships/printerSettings" Target="../printerSettings/printerSettings12.bin"/><Relationship Id="rId1" Type="http://schemas.openxmlformats.org/officeDocument/2006/relationships/hyperlink" Target="https://www.consilium.europa.eu/en/policies/eu-list-of-non-cooperative-jurisdictions/" TargetMode="External"/><Relationship Id="rId6" Type="http://schemas.openxmlformats.org/officeDocument/2006/relationships/hyperlink" Target="http://europa.eu/rapid/press-release_IP-19-781_en.htm" TargetMode="External"/><Relationship Id="rId11" Type="http://schemas.openxmlformats.org/officeDocument/2006/relationships/hyperlink" Target="https://www.consilium.europa.eu/en/policies/eu-list-of-non-cooperative-jurisdictions/" TargetMode="External"/><Relationship Id="rId5"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5" Type="http://schemas.openxmlformats.org/officeDocument/2006/relationships/hyperlink" Target="http://www.fatf-gafi.org/publications/high-riskandnon-cooperativejurisdictions" TargetMode="External"/><Relationship Id="rId10" Type="http://schemas.openxmlformats.org/officeDocument/2006/relationships/hyperlink" Target="https://www.consilium.europa.eu/en/policies/eu-list-of-non-cooperative-jurisdictions/" TargetMode="External"/><Relationship Id="rId4" Type="http://schemas.openxmlformats.org/officeDocument/2006/relationships/hyperlink" Target="http://europa.eu/rapid/press-release_IP-19-781_en.htm" TargetMode="External"/><Relationship Id="rId9" Type="http://schemas.openxmlformats.org/officeDocument/2006/relationships/hyperlink" Target="https://www.consilium.europa.eu/en/policies/eu-list-of-non-cooperative-jurisdictions/" TargetMode="External"/><Relationship Id="rId14" Type="http://schemas.openxmlformats.org/officeDocument/2006/relationships/hyperlink" Target="http://www.fatf-gafi.org/publications/high-riskandnon-cooperativejurisdiction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s://webgate.ec.europa.eu/europeaid/fsd/fsf/public/files/pdfFullSanctionsList/content?token=dG9rZW4tMjAxNw" TargetMode="External"/><Relationship Id="rId3" Type="http://schemas.openxmlformats.org/officeDocument/2006/relationships/hyperlink" Target="https://www.sanctionsmap.eu/" TargetMode="External"/><Relationship Id="rId7" Type="http://schemas.openxmlformats.org/officeDocument/2006/relationships/hyperlink" Target="https://www.un.org/securitycouncil/content/un-sc-consolidated-list" TargetMode="External"/><Relationship Id="rId2" Type="http://schemas.openxmlformats.org/officeDocument/2006/relationships/hyperlink" Target="https://www.cysec.gov.cy/en-GB/legislation/sanctions/" TargetMode="External"/><Relationship Id="rId1" Type="http://schemas.openxmlformats.org/officeDocument/2006/relationships/hyperlink" Target="https://webgate.ec.europa.eu/europeaid/fsd/fsf/public/files/pdfFullSanctionsList/content?token=dG9rZW4tMjAxNw" TargetMode="External"/><Relationship Id="rId6" Type="http://schemas.openxmlformats.org/officeDocument/2006/relationships/hyperlink" Target="https://www.gov.uk/government/publications/the-uk-sanctions-list" TargetMode="External"/><Relationship Id="rId11" Type="http://schemas.openxmlformats.org/officeDocument/2006/relationships/drawing" Target="../drawings/drawing17.xml"/><Relationship Id="rId5" Type="http://schemas.openxmlformats.org/officeDocument/2006/relationships/hyperlink" Target="https://ofac.treasury.gov/specially-designated-nationals-and-blocked-persons-list-sdn-human-readable-lists" TargetMode="External"/><Relationship Id="rId10" Type="http://schemas.openxmlformats.org/officeDocument/2006/relationships/printerSettings" Target="../printerSettings/printerSettings17.bin"/><Relationship Id="rId4" Type="http://schemas.openxmlformats.org/officeDocument/2006/relationships/hyperlink" Target="https://www.un.org/securitycouncil/sanctions/information" TargetMode="External"/><Relationship Id="rId9" Type="http://schemas.openxmlformats.org/officeDocument/2006/relationships/hyperlink" Target="https://www.cysec.gov.cy/en-GB/legislation/sanction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ysec.gov.cy/en-GB/legislation/SANCTION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3"/>
  <sheetViews>
    <sheetView tabSelected="1" zoomScaleNormal="100" zoomScaleSheetLayoutView="100" workbookViewId="0"/>
  </sheetViews>
  <sheetFormatPr defaultColWidth="9.140625" defaultRowHeight="15.75" x14ac:dyDescent="0.25"/>
  <cols>
    <col min="1" max="1" width="2.7109375" style="262" customWidth="1"/>
    <col min="2" max="15" width="9.85546875" style="262" customWidth="1"/>
    <col min="16" max="16" width="2.7109375" style="262" customWidth="1"/>
    <col min="17" max="16384" width="9.140625" style="262"/>
  </cols>
  <sheetData>
    <row r="1" spans="1:16" x14ac:dyDescent="0.25">
      <c r="A1" s="260"/>
      <c r="B1" s="8" t="s">
        <v>548</v>
      </c>
      <c r="C1" s="261"/>
      <c r="D1" s="261"/>
      <c r="E1" s="261"/>
      <c r="F1" s="261"/>
      <c r="G1" s="261"/>
      <c r="H1" s="261"/>
      <c r="I1" s="261"/>
      <c r="J1" s="261"/>
      <c r="K1" s="261"/>
      <c r="L1" s="261"/>
      <c r="M1" s="261"/>
      <c r="N1" s="261"/>
      <c r="O1" s="261"/>
      <c r="P1" s="260"/>
    </row>
    <row r="2" spans="1:16" x14ac:dyDescent="0.25">
      <c r="A2" s="260"/>
      <c r="B2" s="261"/>
      <c r="C2" s="261"/>
      <c r="D2" s="261"/>
      <c r="E2" s="261"/>
      <c r="F2" s="261"/>
      <c r="G2" s="261"/>
      <c r="H2" s="261"/>
      <c r="I2" s="261"/>
      <c r="J2" s="261"/>
      <c r="K2" s="261"/>
      <c r="L2" s="261"/>
      <c r="M2" s="261"/>
      <c r="N2" s="261"/>
      <c r="O2" s="261"/>
      <c r="P2" s="260"/>
    </row>
    <row r="3" spans="1:16" x14ac:dyDescent="0.25">
      <c r="A3" s="260"/>
      <c r="B3" s="261"/>
      <c r="C3" s="261"/>
      <c r="D3" s="263" t="s">
        <v>509</v>
      </c>
      <c r="E3" s="631" t="s">
        <v>509</v>
      </c>
      <c r="F3" s="631"/>
      <c r="G3" s="631"/>
      <c r="H3" s="631"/>
      <c r="I3" s="631"/>
      <c r="J3" s="631"/>
      <c r="K3" s="631"/>
      <c r="L3" s="263"/>
      <c r="M3" s="261"/>
      <c r="N3" s="261"/>
      <c r="O3" s="261"/>
      <c r="P3" s="260"/>
    </row>
    <row r="4" spans="1:16" x14ac:dyDescent="0.25">
      <c r="A4" s="260"/>
      <c r="B4" s="261"/>
      <c r="C4" s="261"/>
      <c r="D4" s="261"/>
      <c r="E4" s="261"/>
      <c r="F4" s="261"/>
      <c r="G4" s="261"/>
      <c r="H4" s="261"/>
      <c r="I4" s="261"/>
      <c r="J4" s="261"/>
      <c r="K4" s="261"/>
      <c r="L4" s="261"/>
      <c r="M4" s="261"/>
      <c r="N4" s="261"/>
      <c r="O4" s="261"/>
      <c r="P4" s="260"/>
    </row>
    <row r="5" spans="1:16" x14ac:dyDescent="0.25">
      <c r="A5" s="260"/>
      <c r="B5" s="261"/>
      <c r="C5" s="261"/>
      <c r="D5" s="261"/>
      <c r="E5" s="261"/>
      <c r="F5" s="261"/>
      <c r="G5" s="261"/>
      <c r="H5" s="261"/>
      <c r="I5" s="261"/>
      <c r="J5" s="261"/>
      <c r="K5" s="261"/>
      <c r="L5" s="261"/>
      <c r="M5" s="261"/>
      <c r="N5" s="261"/>
      <c r="O5" s="261"/>
      <c r="P5" s="260"/>
    </row>
    <row r="6" spans="1:16" x14ac:dyDescent="0.25">
      <c r="A6" s="260"/>
      <c r="B6" s="630" t="s">
        <v>510</v>
      </c>
      <c r="C6" s="630"/>
      <c r="D6" s="630"/>
      <c r="E6" s="630"/>
      <c r="F6" s="630"/>
      <c r="G6" s="630"/>
      <c r="H6" s="630"/>
      <c r="I6" s="630"/>
      <c r="J6" s="630"/>
      <c r="K6" s="630"/>
      <c r="L6" s="630"/>
      <c r="M6" s="630"/>
      <c r="N6" s="630"/>
      <c r="O6" s="630"/>
      <c r="P6" s="260"/>
    </row>
    <row r="7" spans="1:16" x14ac:dyDescent="0.25">
      <c r="A7" s="260"/>
      <c r="B7" s="261"/>
      <c r="C7" s="261"/>
      <c r="D7" s="261"/>
      <c r="E7" s="261"/>
      <c r="F7" s="261"/>
      <c r="G7" s="261"/>
      <c r="H7" s="261"/>
      <c r="I7" s="261"/>
      <c r="J7" s="261"/>
      <c r="K7" s="261"/>
      <c r="L7" s="261"/>
      <c r="M7" s="261"/>
      <c r="N7" s="261"/>
      <c r="O7" s="261"/>
      <c r="P7" s="260"/>
    </row>
    <row r="8" spans="1:16" ht="15.75" customHeight="1" x14ac:dyDescent="0.25">
      <c r="A8" s="260"/>
      <c r="B8" s="400" t="s">
        <v>1116</v>
      </c>
      <c r="C8" s="399"/>
      <c r="D8" s="399"/>
      <c r="E8" s="399"/>
      <c r="F8" s="399"/>
      <c r="G8" s="399"/>
      <c r="H8" s="399"/>
      <c r="I8" s="399"/>
      <c r="J8" s="399"/>
      <c r="K8" s="399"/>
      <c r="L8" s="399"/>
      <c r="M8" s="399"/>
      <c r="N8" s="399"/>
      <c r="O8" s="399"/>
      <c r="P8" s="260"/>
    </row>
    <row r="9" spans="1:16" ht="15.75" customHeight="1" x14ac:dyDescent="0.25">
      <c r="A9" s="260"/>
      <c r="B9" s="400" t="s">
        <v>1117</v>
      </c>
      <c r="C9" s="399"/>
      <c r="D9" s="399"/>
      <c r="E9" s="399"/>
      <c r="F9" s="399"/>
      <c r="G9" s="399"/>
      <c r="H9" s="399"/>
      <c r="I9" s="399"/>
      <c r="J9" s="399"/>
      <c r="K9" s="399"/>
      <c r="L9" s="399"/>
      <c r="M9" s="399"/>
      <c r="N9" s="399"/>
      <c r="O9" s="399"/>
      <c r="P9" s="260"/>
    </row>
    <row r="10" spans="1:16" ht="15.75" customHeight="1" x14ac:dyDescent="0.25">
      <c r="A10" s="260"/>
      <c r="B10" s="400" t="s">
        <v>1118</v>
      </c>
      <c r="C10" s="399"/>
      <c r="D10" s="399"/>
      <c r="E10" s="399"/>
      <c r="F10" s="399"/>
      <c r="G10" s="399"/>
      <c r="H10" s="399"/>
      <c r="I10" s="399"/>
      <c r="J10" s="399"/>
      <c r="K10" s="399"/>
      <c r="L10" s="399"/>
      <c r="M10" s="399"/>
      <c r="N10" s="399"/>
      <c r="O10" s="399"/>
      <c r="P10" s="260"/>
    </row>
    <row r="11" spans="1:16" x14ac:dyDescent="0.25">
      <c r="A11" s="260"/>
      <c r="B11" s="400"/>
      <c r="C11" s="129"/>
      <c r="D11" s="129"/>
      <c r="E11" s="129"/>
      <c r="F11" s="129"/>
      <c r="G11" s="129"/>
      <c r="H11" s="129"/>
      <c r="I11" s="129"/>
      <c r="J11" s="129"/>
      <c r="K11" s="129"/>
      <c r="L11" s="129"/>
      <c r="M11" s="129"/>
      <c r="N11" s="129"/>
      <c r="O11" s="129"/>
      <c r="P11" s="260"/>
    </row>
    <row r="12" spans="1:16" ht="15.75" customHeight="1" x14ac:dyDescent="0.25">
      <c r="A12" s="260"/>
      <c r="B12" s="400" t="s">
        <v>585</v>
      </c>
      <c r="C12" s="400"/>
      <c r="D12" s="400"/>
      <c r="E12" s="400"/>
      <c r="F12" s="400"/>
      <c r="G12" s="400"/>
      <c r="H12" s="400"/>
      <c r="I12" s="400"/>
      <c r="J12" s="400"/>
      <c r="K12" s="400"/>
      <c r="L12" s="400"/>
      <c r="M12" s="400"/>
      <c r="N12" s="400"/>
      <c r="O12" s="400"/>
      <c r="P12" s="260"/>
    </row>
    <row r="13" spans="1:16" ht="15.75" customHeight="1" x14ac:dyDescent="0.25">
      <c r="A13" s="260"/>
      <c r="B13" s="400" t="s">
        <v>586</v>
      </c>
      <c r="C13" s="400"/>
      <c r="D13" s="400"/>
      <c r="E13" s="400"/>
      <c r="F13" s="400"/>
      <c r="G13" s="400"/>
      <c r="H13" s="400"/>
      <c r="I13" s="400"/>
      <c r="J13" s="400"/>
      <c r="K13" s="400"/>
      <c r="L13" s="400"/>
      <c r="M13" s="400"/>
      <c r="N13" s="400"/>
      <c r="O13" s="400"/>
      <c r="P13" s="260"/>
    </row>
    <row r="14" spans="1:16" x14ac:dyDescent="0.25">
      <c r="A14" s="260"/>
      <c r="B14" s="401"/>
      <c r="C14" s="402"/>
      <c r="D14" s="402"/>
      <c r="E14" s="402"/>
      <c r="F14" s="402"/>
      <c r="G14" s="402"/>
      <c r="H14" s="402"/>
      <c r="I14" s="402"/>
      <c r="J14" s="402"/>
      <c r="K14" s="402"/>
      <c r="L14" s="402"/>
      <c r="M14" s="402"/>
      <c r="N14" s="402"/>
      <c r="O14" s="402"/>
      <c r="P14" s="260"/>
    </row>
    <row r="15" spans="1:16" x14ac:dyDescent="0.25">
      <c r="A15" s="260"/>
      <c r="B15" s="403" t="s">
        <v>794</v>
      </c>
      <c r="C15" s="129"/>
      <c r="D15" s="129"/>
      <c r="E15" s="129"/>
      <c r="F15" s="129"/>
      <c r="G15" s="129"/>
      <c r="H15" s="129"/>
      <c r="I15" s="129"/>
      <c r="J15" s="129"/>
      <c r="K15" s="129"/>
      <c r="L15" s="129"/>
      <c r="M15" s="129"/>
      <c r="N15" s="129"/>
      <c r="O15" s="129"/>
      <c r="P15" s="260"/>
    </row>
    <row r="16" spans="1:16" x14ac:dyDescent="0.25">
      <c r="A16" s="260"/>
      <c r="B16" s="403" t="s">
        <v>795</v>
      </c>
      <c r="C16" s="129"/>
      <c r="D16" s="129"/>
      <c r="E16" s="129"/>
      <c r="F16" s="129"/>
      <c r="G16" s="129"/>
      <c r="H16" s="129"/>
      <c r="I16" s="129"/>
      <c r="J16" s="129"/>
      <c r="K16" s="129"/>
      <c r="L16" s="129"/>
      <c r="M16" s="129"/>
      <c r="N16" s="129"/>
      <c r="O16" s="129"/>
      <c r="P16" s="260"/>
    </row>
    <row r="17" spans="1:16" x14ac:dyDescent="0.25">
      <c r="A17" s="260"/>
      <c r="B17" s="403" t="s">
        <v>796</v>
      </c>
      <c r="C17" s="129"/>
      <c r="D17" s="129"/>
      <c r="E17" s="129"/>
      <c r="F17" s="129"/>
      <c r="G17" s="129"/>
      <c r="H17" s="129"/>
      <c r="I17" s="129"/>
      <c r="J17" s="129"/>
      <c r="K17" s="129"/>
      <c r="L17" s="129"/>
      <c r="M17" s="129"/>
      <c r="N17" s="129"/>
      <c r="O17" s="129"/>
      <c r="P17" s="260"/>
    </row>
    <row r="18" spans="1:16" x14ac:dyDescent="0.25">
      <c r="A18" s="260"/>
      <c r="B18" s="403" t="s">
        <v>797</v>
      </c>
      <c r="C18" s="129"/>
      <c r="D18" s="129"/>
      <c r="E18" s="129"/>
      <c r="F18" s="129"/>
      <c r="G18" s="129"/>
      <c r="H18" s="129"/>
      <c r="I18" s="129"/>
      <c r="J18" s="129"/>
      <c r="K18" s="129"/>
      <c r="L18" s="129"/>
      <c r="M18" s="129"/>
      <c r="N18" s="129"/>
      <c r="O18" s="129"/>
      <c r="P18" s="260"/>
    </row>
    <row r="19" spans="1:16" x14ac:dyDescent="0.25">
      <c r="A19" s="260"/>
      <c r="B19" s="403" t="s">
        <v>798</v>
      </c>
      <c r="C19" s="129"/>
      <c r="D19" s="129"/>
      <c r="E19" s="129"/>
      <c r="F19" s="129"/>
      <c r="G19" s="129"/>
      <c r="H19" s="129"/>
      <c r="I19" s="129"/>
      <c r="J19" s="129"/>
      <c r="K19" s="129"/>
      <c r="L19" s="129"/>
      <c r="M19" s="129"/>
      <c r="N19" s="129"/>
      <c r="O19" s="129"/>
      <c r="P19" s="260"/>
    </row>
    <row r="20" spans="1:16" x14ac:dyDescent="0.25">
      <c r="A20" s="260"/>
      <c r="B20" s="403" t="s">
        <v>799</v>
      </c>
      <c r="C20" s="129"/>
      <c r="D20" s="129"/>
      <c r="E20" s="129"/>
      <c r="F20" s="129"/>
      <c r="G20" s="129"/>
      <c r="H20" s="129"/>
      <c r="I20" s="129"/>
      <c r="J20" s="129"/>
      <c r="K20" s="129"/>
      <c r="L20" s="129"/>
      <c r="M20" s="129"/>
      <c r="N20" s="129"/>
      <c r="O20" s="129"/>
      <c r="P20" s="260"/>
    </row>
    <row r="21" spans="1:16" x14ac:dyDescent="0.25">
      <c r="A21" s="260"/>
      <c r="B21" s="403" t="s">
        <v>800</v>
      </c>
      <c r="C21" s="129"/>
      <c r="D21" s="129"/>
      <c r="E21" s="129"/>
      <c r="F21" s="129"/>
      <c r="G21" s="129"/>
      <c r="H21" s="129"/>
      <c r="I21" s="129"/>
      <c r="J21" s="129"/>
      <c r="K21" s="129"/>
      <c r="L21" s="129"/>
      <c r="M21" s="129"/>
      <c r="N21" s="129"/>
      <c r="O21" s="129"/>
      <c r="P21" s="260"/>
    </row>
    <row r="22" spans="1:16" x14ac:dyDescent="0.25">
      <c r="A22" s="260"/>
      <c r="B22" s="403" t="s">
        <v>801</v>
      </c>
      <c r="C22" s="129"/>
      <c r="D22" s="129"/>
      <c r="E22" s="129"/>
      <c r="F22" s="129"/>
      <c r="G22" s="129"/>
      <c r="H22" s="129"/>
      <c r="I22" s="129"/>
      <c r="J22" s="129"/>
      <c r="K22" s="129"/>
      <c r="L22" s="129"/>
      <c r="M22" s="129"/>
      <c r="N22" s="129"/>
      <c r="O22" s="129"/>
      <c r="P22" s="260"/>
    </row>
    <row r="23" spans="1:16" x14ac:dyDescent="0.25">
      <c r="A23" s="260"/>
      <c r="B23" s="403" t="s">
        <v>1126</v>
      </c>
      <c r="C23" s="129"/>
      <c r="D23" s="129"/>
      <c r="E23" s="129"/>
      <c r="F23" s="129"/>
      <c r="G23" s="129"/>
      <c r="H23" s="129"/>
      <c r="I23" s="129"/>
      <c r="J23" s="129"/>
      <c r="K23" s="129"/>
      <c r="L23" s="129"/>
      <c r="M23" s="129"/>
      <c r="N23" s="129"/>
      <c r="O23" s="129"/>
      <c r="P23" s="260"/>
    </row>
    <row r="24" spans="1:16" x14ac:dyDescent="0.25">
      <c r="A24" s="260"/>
      <c r="B24" s="403" t="s">
        <v>1127</v>
      </c>
      <c r="C24" s="129"/>
      <c r="D24" s="129"/>
      <c r="E24" s="129"/>
      <c r="F24" s="129"/>
      <c r="G24" s="129"/>
      <c r="H24" s="129"/>
      <c r="I24" s="129"/>
      <c r="J24" s="129"/>
      <c r="K24" s="129"/>
      <c r="L24" s="129"/>
      <c r="M24" s="129"/>
      <c r="N24" s="129"/>
      <c r="O24" s="129"/>
      <c r="P24" s="260"/>
    </row>
    <row r="25" spans="1:16" x14ac:dyDescent="0.25">
      <c r="A25" s="260"/>
      <c r="B25" s="403" t="s">
        <v>1128</v>
      </c>
      <c r="C25" s="129"/>
      <c r="D25" s="129"/>
      <c r="E25" s="129"/>
      <c r="F25" s="129"/>
      <c r="G25" s="129"/>
      <c r="H25" s="129"/>
      <c r="I25" s="129"/>
      <c r="J25" s="129"/>
      <c r="K25" s="129"/>
      <c r="L25" s="129"/>
      <c r="M25" s="129"/>
      <c r="N25" s="129"/>
      <c r="O25" s="129"/>
      <c r="P25" s="260"/>
    </row>
    <row r="26" spans="1:16" x14ac:dyDescent="0.25">
      <c r="A26" s="260"/>
      <c r="B26" s="403" t="s">
        <v>1129</v>
      </c>
      <c r="C26" s="129"/>
      <c r="D26" s="129"/>
      <c r="E26" s="129"/>
      <c r="F26" s="129"/>
      <c r="G26" s="129"/>
      <c r="H26" s="129"/>
      <c r="I26" s="129"/>
      <c r="J26" s="129"/>
      <c r="K26" s="129"/>
      <c r="L26" s="129"/>
      <c r="M26" s="160"/>
      <c r="N26" s="129"/>
      <c r="O26" s="161"/>
      <c r="P26" s="260"/>
    </row>
    <row r="27" spans="1:16" x14ac:dyDescent="0.25">
      <c r="A27" s="260"/>
      <c r="B27" s="403" t="s">
        <v>1130</v>
      </c>
      <c r="C27" s="129"/>
      <c r="D27" s="129"/>
      <c r="E27" s="129"/>
      <c r="F27" s="129"/>
      <c r="G27" s="129"/>
      <c r="H27" s="129"/>
      <c r="I27" s="129"/>
      <c r="J27" s="129"/>
      <c r="K27" s="129"/>
      <c r="L27" s="129"/>
      <c r="M27" s="160"/>
      <c r="N27" s="129"/>
      <c r="O27" s="161"/>
      <c r="P27" s="260"/>
    </row>
    <row r="28" spans="1:16" x14ac:dyDescent="0.25">
      <c r="A28" s="260"/>
      <c r="B28" s="403" t="s">
        <v>1131</v>
      </c>
      <c r="C28" s="129"/>
      <c r="D28" s="129"/>
      <c r="E28" s="129"/>
      <c r="F28" s="129"/>
      <c r="G28" s="129"/>
      <c r="H28" s="129"/>
      <c r="I28" s="129"/>
      <c r="J28" s="129"/>
      <c r="K28" s="129"/>
      <c r="L28" s="129"/>
      <c r="M28" s="160"/>
      <c r="N28" s="129"/>
      <c r="O28" s="161"/>
      <c r="P28" s="260"/>
    </row>
    <row r="29" spans="1:16" x14ac:dyDescent="0.25">
      <c r="A29" s="260"/>
      <c r="B29" s="565" t="s">
        <v>1232</v>
      </c>
      <c r="C29" s="254"/>
      <c r="D29" s="254"/>
      <c r="E29" s="254"/>
      <c r="F29" s="254"/>
      <c r="G29" s="254"/>
      <c r="H29" s="254"/>
      <c r="I29" s="254"/>
      <c r="J29" s="254"/>
      <c r="K29" s="254"/>
      <c r="L29" s="254"/>
      <c r="M29" s="254"/>
      <c r="N29" s="129"/>
      <c r="O29" s="161"/>
      <c r="P29" s="260"/>
    </row>
    <row r="30" spans="1:16" x14ac:dyDescent="0.25">
      <c r="A30" s="260"/>
      <c r="B30" s="595" t="s">
        <v>1378</v>
      </c>
      <c r="C30" s="254"/>
      <c r="D30" s="254"/>
      <c r="E30" s="254"/>
      <c r="F30" s="254"/>
      <c r="G30" s="254"/>
      <c r="H30" s="254"/>
      <c r="I30" s="254"/>
      <c r="J30" s="254"/>
      <c r="K30" s="254"/>
      <c r="L30" s="254"/>
      <c r="M30" s="254"/>
      <c r="N30" s="129"/>
      <c r="O30" s="161"/>
      <c r="P30" s="260"/>
    </row>
    <row r="31" spans="1:16" x14ac:dyDescent="0.25">
      <c r="A31" s="260"/>
      <c r="B31" s="404"/>
      <c r="C31" s="254"/>
      <c r="D31" s="254"/>
      <c r="E31" s="254"/>
      <c r="F31" s="254"/>
      <c r="G31" s="254"/>
      <c r="H31" s="254"/>
      <c r="I31" s="254"/>
      <c r="J31" s="254"/>
      <c r="K31" s="254"/>
      <c r="L31" s="254"/>
      <c r="M31" s="254"/>
      <c r="N31" s="129"/>
      <c r="O31" s="161"/>
      <c r="P31" s="260"/>
    </row>
    <row r="32" spans="1:16" x14ac:dyDescent="0.25">
      <c r="A32" s="260"/>
      <c r="B32" s="404" t="s">
        <v>573</v>
      </c>
      <c r="C32" s="405"/>
      <c r="D32" s="405"/>
      <c r="E32" s="405"/>
      <c r="F32" s="405"/>
      <c r="G32" s="405"/>
      <c r="H32" s="405"/>
      <c r="I32" s="405"/>
      <c r="J32" s="405"/>
      <c r="K32" s="405"/>
      <c r="L32" s="405"/>
      <c r="M32" s="403"/>
      <c r="N32" s="403"/>
      <c r="O32" s="406"/>
      <c r="P32" s="260"/>
    </row>
    <row r="33" spans="1:16" x14ac:dyDescent="0.25">
      <c r="A33" s="260"/>
      <c r="B33" s="129"/>
      <c r="C33" s="129"/>
      <c r="D33" s="129"/>
      <c r="E33" s="129"/>
      <c r="F33" s="129"/>
      <c r="G33" s="129"/>
      <c r="H33" s="129"/>
      <c r="I33" s="129"/>
      <c r="J33" s="129"/>
      <c r="K33" s="129"/>
      <c r="L33" s="129"/>
      <c r="M33" s="129"/>
      <c r="N33" s="129"/>
      <c r="O33" s="129"/>
      <c r="P33" s="260"/>
    </row>
    <row r="34" spans="1:16" x14ac:dyDescent="0.25">
      <c r="A34" s="260"/>
      <c r="B34" s="130" t="s">
        <v>582</v>
      </c>
      <c r="C34" s="129"/>
      <c r="D34" s="129"/>
      <c r="E34" s="129"/>
      <c r="F34" s="129"/>
      <c r="G34" s="129"/>
      <c r="H34" s="129"/>
      <c r="I34" s="129"/>
      <c r="J34" s="129"/>
      <c r="K34" s="129"/>
      <c r="L34" s="129"/>
      <c r="M34" s="129"/>
      <c r="N34" s="129"/>
      <c r="O34" s="129"/>
      <c r="P34" s="260"/>
    </row>
    <row r="35" spans="1:16" ht="15.75" customHeight="1" x14ac:dyDescent="0.25">
      <c r="A35" s="260"/>
      <c r="B35" s="256"/>
      <c r="C35" s="257" t="s">
        <v>511</v>
      </c>
      <c r="D35" s="257"/>
      <c r="E35" s="257"/>
      <c r="F35" s="257"/>
      <c r="G35" s="257"/>
      <c r="H35" s="257"/>
      <c r="I35" s="257"/>
      <c r="J35" s="257"/>
      <c r="K35" s="257"/>
      <c r="L35" s="257"/>
      <c r="M35" s="257"/>
      <c r="N35" s="257"/>
      <c r="O35" s="257"/>
      <c r="P35" s="260"/>
    </row>
    <row r="36" spans="1:16" ht="15.75" customHeight="1" x14ac:dyDescent="0.25">
      <c r="A36" s="260"/>
      <c r="B36" s="258"/>
      <c r="C36" s="257" t="s">
        <v>18</v>
      </c>
      <c r="D36" s="257"/>
      <c r="E36" s="257"/>
      <c r="F36" s="257"/>
      <c r="G36" s="257"/>
      <c r="H36" s="257"/>
      <c r="I36" s="257"/>
      <c r="J36" s="257"/>
      <c r="K36" s="257"/>
      <c r="L36" s="257"/>
      <c r="M36" s="257"/>
      <c r="N36" s="257"/>
      <c r="O36" s="257"/>
      <c r="P36" s="260"/>
    </row>
    <row r="37" spans="1:16" ht="15.75" customHeight="1" x14ac:dyDescent="0.25">
      <c r="A37" s="260"/>
      <c r="B37" s="128"/>
      <c r="C37" s="257" t="s">
        <v>512</v>
      </c>
      <c r="D37" s="259"/>
      <c r="E37" s="259"/>
      <c r="F37" s="259"/>
      <c r="G37" s="259"/>
      <c r="H37" s="259"/>
      <c r="I37" s="259"/>
      <c r="J37" s="259"/>
      <c r="K37" s="259"/>
      <c r="L37" s="259"/>
      <c r="M37" s="259"/>
      <c r="N37" s="259"/>
      <c r="O37" s="259"/>
      <c r="P37" s="260"/>
    </row>
    <row r="38" spans="1:16" x14ac:dyDescent="0.25">
      <c r="A38" s="260"/>
      <c r="B38" s="129"/>
      <c r="C38" s="129"/>
      <c r="D38" s="129"/>
      <c r="E38" s="129"/>
      <c r="F38" s="129"/>
      <c r="G38" s="129"/>
      <c r="H38" s="129"/>
      <c r="I38" s="129"/>
      <c r="J38" s="129"/>
      <c r="K38" s="129"/>
      <c r="L38" s="129"/>
      <c r="M38" s="129"/>
      <c r="N38" s="129"/>
      <c r="O38" s="129"/>
      <c r="P38" s="260"/>
    </row>
    <row r="39" spans="1:16" x14ac:dyDescent="0.25">
      <c r="A39" s="260"/>
      <c r="B39" s="400" t="s">
        <v>572</v>
      </c>
      <c r="C39" s="129"/>
      <c r="D39" s="129"/>
      <c r="E39" s="129"/>
      <c r="F39" s="129"/>
      <c r="G39" s="129"/>
      <c r="H39" s="129"/>
      <c r="I39" s="129"/>
      <c r="J39" s="129"/>
      <c r="K39" s="129"/>
      <c r="L39" s="129"/>
      <c r="M39" s="129"/>
      <c r="N39" s="129"/>
      <c r="O39" s="129"/>
      <c r="P39" s="260"/>
    </row>
    <row r="40" spans="1:16" x14ac:dyDescent="0.25">
      <c r="A40" s="260"/>
      <c r="B40" s="129"/>
      <c r="C40" s="129"/>
      <c r="D40" s="129"/>
      <c r="E40" s="129"/>
      <c r="F40" s="129"/>
      <c r="G40" s="129"/>
      <c r="H40" s="129"/>
      <c r="I40" s="129"/>
      <c r="J40" s="129"/>
      <c r="K40" s="129"/>
      <c r="L40" s="129"/>
      <c r="M40" s="129"/>
      <c r="N40" s="129"/>
      <c r="O40" s="129"/>
      <c r="P40" s="260"/>
    </row>
    <row r="41" spans="1:16" x14ac:dyDescent="0.25">
      <c r="A41" s="260"/>
      <c r="B41" s="400" t="s">
        <v>574</v>
      </c>
      <c r="C41" s="129"/>
      <c r="D41" s="129"/>
      <c r="E41" s="129"/>
      <c r="F41" s="129"/>
      <c r="G41" s="129"/>
      <c r="H41" s="129"/>
      <c r="I41" s="129"/>
      <c r="J41" s="129"/>
      <c r="K41" s="129"/>
      <c r="L41" s="129"/>
      <c r="M41" s="129"/>
      <c r="N41" s="129"/>
      <c r="O41" s="129"/>
      <c r="P41" s="260"/>
    </row>
    <row r="42" spans="1:16" x14ac:dyDescent="0.25">
      <c r="A42" s="260"/>
      <c r="B42" s="400" t="s">
        <v>583</v>
      </c>
      <c r="C42" s="129"/>
      <c r="D42" s="129"/>
      <c r="E42" s="129"/>
      <c r="F42" s="129"/>
      <c r="G42" s="129"/>
      <c r="H42" s="129"/>
      <c r="I42" s="129"/>
      <c r="J42" s="129"/>
      <c r="K42" s="129"/>
      <c r="L42" s="129"/>
      <c r="M42" s="129"/>
      <c r="N42" s="129"/>
      <c r="O42" s="129"/>
      <c r="P42" s="260"/>
    </row>
    <row r="43" spans="1:16" x14ac:dyDescent="0.25">
      <c r="A43" s="260"/>
      <c r="B43" s="400"/>
      <c r="C43" s="129"/>
      <c r="D43" s="129"/>
      <c r="E43" s="129"/>
      <c r="F43" s="129"/>
      <c r="G43" s="129"/>
      <c r="H43" s="129"/>
      <c r="I43" s="129"/>
      <c r="J43" s="129"/>
      <c r="K43" s="129"/>
      <c r="L43" s="129"/>
      <c r="M43" s="129"/>
      <c r="N43" s="129"/>
      <c r="O43" s="129"/>
      <c r="P43" s="260"/>
    </row>
    <row r="44" spans="1:16" x14ac:dyDescent="0.25">
      <c r="A44" s="260"/>
      <c r="B44" s="400" t="s">
        <v>571</v>
      </c>
      <c r="C44" s="129"/>
      <c r="D44" s="129"/>
      <c r="E44" s="129"/>
      <c r="F44" s="129"/>
      <c r="G44" s="129"/>
      <c r="H44" s="129"/>
      <c r="I44" s="129"/>
      <c r="J44" s="129"/>
      <c r="K44" s="129"/>
      <c r="L44" s="129"/>
      <c r="M44" s="129"/>
      <c r="N44" s="129"/>
      <c r="O44" s="129"/>
      <c r="P44" s="260"/>
    </row>
    <row r="45" spans="1:16" x14ac:dyDescent="0.25">
      <c r="A45" s="260"/>
      <c r="B45" s="400" t="s">
        <v>584</v>
      </c>
      <c r="C45" s="129"/>
      <c r="D45" s="129"/>
      <c r="E45" s="129"/>
      <c r="F45" s="129"/>
      <c r="G45" s="129"/>
      <c r="H45" s="129"/>
      <c r="I45" s="129"/>
      <c r="J45" s="129"/>
      <c r="K45" s="129"/>
      <c r="L45" s="129"/>
      <c r="M45" s="129"/>
      <c r="N45" s="129"/>
      <c r="O45" s="129"/>
      <c r="P45" s="260"/>
    </row>
    <row r="46" spans="1:16" x14ac:dyDescent="0.25">
      <c r="A46" s="260"/>
      <c r="B46" s="129"/>
      <c r="C46" s="129"/>
      <c r="D46" s="129"/>
      <c r="E46" s="129"/>
      <c r="F46" s="129"/>
      <c r="G46" s="129"/>
      <c r="H46" s="129"/>
      <c r="I46" s="129"/>
      <c r="J46" s="129"/>
      <c r="K46" s="129"/>
      <c r="L46" s="129"/>
      <c r="M46" s="129"/>
      <c r="N46" s="129"/>
      <c r="O46" s="129"/>
      <c r="P46" s="260"/>
    </row>
    <row r="47" spans="1:16" ht="15.75" customHeight="1" x14ac:dyDescent="0.25">
      <c r="A47" s="260"/>
      <c r="B47" s="403" t="s">
        <v>587</v>
      </c>
      <c r="C47" s="403"/>
      <c r="D47" s="403"/>
      <c r="E47" s="403"/>
      <c r="F47" s="403"/>
      <c r="G47" s="403"/>
      <c r="H47" s="403"/>
      <c r="I47" s="403"/>
      <c r="J47" s="403"/>
      <c r="K47" s="403"/>
      <c r="L47" s="403"/>
      <c r="M47" s="403"/>
      <c r="N47" s="403"/>
      <c r="O47" s="403"/>
      <c r="P47" s="260"/>
    </row>
    <row r="48" spans="1:16" ht="15.75" customHeight="1" x14ac:dyDescent="0.25">
      <c r="A48" s="260"/>
      <c r="B48" s="404" t="s">
        <v>588</v>
      </c>
      <c r="C48" s="405"/>
      <c r="D48" s="405"/>
      <c r="E48" s="405"/>
      <c r="F48" s="405"/>
      <c r="G48" s="405"/>
      <c r="H48" s="405"/>
      <c r="I48" s="405"/>
      <c r="J48" s="403"/>
      <c r="K48" s="403"/>
      <c r="L48" s="403"/>
      <c r="M48" s="403"/>
      <c r="N48" s="403"/>
      <c r="O48" s="403"/>
      <c r="P48" s="260"/>
    </row>
    <row r="49" spans="1:16" x14ac:dyDescent="0.25">
      <c r="A49" s="260"/>
      <c r="B49" s="407"/>
      <c r="C49" s="408"/>
      <c r="D49" s="408"/>
      <c r="E49" s="408"/>
      <c r="F49" s="408"/>
      <c r="G49" s="408"/>
      <c r="H49" s="408"/>
      <c r="I49" s="409"/>
      <c r="J49" s="408"/>
      <c r="K49" s="408"/>
      <c r="L49" s="408"/>
      <c r="M49" s="408"/>
      <c r="N49" s="408"/>
      <c r="O49" s="408"/>
      <c r="P49" s="260"/>
    </row>
    <row r="50" spans="1:16" ht="15.75" customHeight="1" x14ac:dyDescent="0.25">
      <c r="A50" s="260"/>
      <c r="B50" s="404" t="s">
        <v>575</v>
      </c>
      <c r="C50" s="405"/>
      <c r="D50" s="405"/>
      <c r="E50" s="405"/>
      <c r="F50" s="405"/>
      <c r="G50" s="405"/>
      <c r="H50" s="405"/>
      <c r="I50" s="405"/>
      <c r="J50" s="403"/>
      <c r="K50" s="403"/>
      <c r="L50" s="403"/>
      <c r="M50" s="403"/>
      <c r="N50" s="403"/>
      <c r="O50" s="403"/>
      <c r="P50" s="260"/>
    </row>
    <row r="51" spans="1:16" x14ac:dyDescent="0.25">
      <c r="A51" s="260"/>
      <c r="B51" s="129"/>
      <c r="C51" s="129"/>
      <c r="D51" s="129"/>
      <c r="E51" s="129"/>
      <c r="F51" s="129"/>
      <c r="G51" s="129"/>
      <c r="H51" s="129"/>
      <c r="I51" s="160"/>
      <c r="J51" s="129"/>
      <c r="K51" s="129"/>
      <c r="L51" s="129"/>
      <c r="M51" s="129"/>
      <c r="N51" s="129"/>
      <c r="O51" s="129"/>
      <c r="P51" s="260"/>
    </row>
    <row r="52" spans="1:16" x14ac:dyDescent="0.25">
      <c r="A52" s="260"/>
      <c r="B52" s="403" t="s">
        <v>576</v>
      </c>
      <c r="C52" s="129"/>
      <c r="D52" s="129"/>
      <c r="E52" s="129"/>
      <c r="F52" s="129"/>
      <c r="G52" s="129"/>
      <c r="H52" s="129"/>
      <c r="I52" s="129"/>
      <c r="J52" s="129"/>
      <c r="K52" s="129"/>
      <c r="L52" s="129"/>
      <c r="M52" s="129"/>
      <c r="N52" s="129"/>
      <c r="O52" s="129"/>
      <c r="P52" s="260"/>
    </row>
    <row r="53" spans="1:16" x14ac:dyDescent="0.25">
      <c r="A53" s="260"/>
      <c r="B53" s="129" t="s">
        <v>568</v>
      </c>
      <c r="C53" s="129"/>
      <c r="D53" s="129"/>
      <c r="E53" s="129"/>
      <c r="F53" s="129"/>
      <c r="G53" s="129"/>
      <c r="H53" s="129"/>
      <c r="I53" s="129"/>
      <c r="J53" s="129"/>
      <c r="K53" s="129"/>
      <c r="L53" s="129"/>
      <c r="M53" s="129"/>
      <c r="N53" s="129"/>
      <c r="O53" s="129"/>
      <c r="P53" s="260"/>
    </row>
    <row r="54" spans="1:16" x14ac:dyDescent="0.25">
      <c r="A54" s="260"/>
      <c r="B54" s="632" t="s">
        <v>569</v>
      </c>
      <c r="C54" s="633"/>
      <c r="D54" s="633"/>
      <c r="E54" s="633"/>
      <c r="F54" s="633"/>
      <c r="G54" s="633"/>
      <c r="H54" s="634"/>
      <c r="I54" s="129"/>
      <c r="J54" s="129"/>
      <c r="K54" s="129"/>
      <c r="L54" s="129"/>
      <c r="M54" s="129"/>
      <c r="N54" s="129"/>
      <c r="O54" s="129"/>
      <c r="P54" s="260"/>
    </row>
    <row r="55" spans="1:16" x14ac:dyDescent="0.25">
      <c r="A55" s="260"/>
      <c r="B55" s="129" t="s">
        <v>570</v>
      </c>
      <c r="C55" s="129"/>
      <c r="D55" s="129"/>
      <c r="E55" s="129"/>
      <c r="F55" s="129"/>
      <c r="G55" s="129"/>
      <c r="H55" s="129"/>
      <c r="I55" s="129"/>
      <c r="J55" s="129"/>
      <c r="K55" s="129"/>
      <c r="L55" s="129"/>
      <c r="M55" s="129"/>
      <c r="N55" s="129"/>
      <c r="O55" s="129"/>
      <c r="P55" s="260"/>
    </row>
    <row r="56" spans="1:16" x14ac:dyDescent="0.25">
      <c r="A56" s="260"/>
      <c r="B56" s="129"/>
      <c r="C56" s="129"/>
      <c r="D56" s="129"/>
      <c r="E56" s="129"/>
      <c r="F56" s="129"/>
      <c r="G56" s="129"/>
      <c r="H56" s="129"/>
      <c r="I56" s="129"/>
      <c r="J56" s="129"/>
      <c r="K56" s="129"/>
      <c r="L56" s="129"/>
      <c r="M56" s="129"/>
      <c r="N56" s="129"/>
      <c r="O56" s="129"/>
      <c r="P56" s="260"/>
    </row>
    <row r="57" spans="1:16" x14ac:dyDescent="0.25">
      <c r="A57" s="260"/>
      <c r="B57" s="403" t="s">
        <v>577</v>
      </c>
      <c r="C57" s="129"/>
      <c r="D57" s="129"/>
      <c r="E57" s="129"/>
      <c r="F57" s="129"/>
      <c r="G57" s="129"/>
      <c r="H57" s="129"/>
      <c r="I57" s="129"/>
      <c r="J57" s="129"/>
      <c r="K57" s="129"/>
      <c r="L57" s="129"/>
      <c r="M57" s="129"/>
      <c r="N57" s="129"/>
      <c r="O57" s="129"/>
      <c r="P57" s="260"/>
    </row>
    <row r="58" spans="1:16" x14ac:dyDescent="0.25">
      <c r="A58" s="260"/>
      <c r="B58" s="400" t="s">
        <v>567</v>
      </c>
      <c r="C58" s="129"/>
      <c r="D58" s="129"/>
      <c r="E58" s="129"/>
      <c r="F58" s="129"/>
      <c r="G58" s="129"/>
      <c r="H58" s="129"/>
      <c r="I58" s="129"/>
      <c r="J58" s="129"/>
      <c r="K58" s="129"/>
      <c r="L58" s="129"/>
      <c r="M58" s="129"/>
      <c r="N58" s="129"/>
      <c r="O58" s="129"/>
      <c r="P58" s="260"/>
    </row>
    <row r="59" spans="1:16" x14ac:dyDescent="0.25">
      <c r="A59" s="260"/>
      <c r="B59" s="129"/>
      <c r="C59" s="129"/>
      <c r="D59" s="129"/>
      <c r="E59" s="129"/>
      <c r="F59" s="129"/>
      <c r="G59" s="129"/>
      <c r="H59" s="129"/>
      <c r="I59" s="129"/>
      <c r="J59" s="129"/>
      <c r="K59" s="129"/>
      <c r="L59" s="129"/>
      <c r="M59" s="129"/>
      <c r="N59" s="129"/>
      <c r="O59" s="129"/>
      <c r="P59" s="260"/>
    </row>
    <row r="60" spans="1:16" x14ac:dyDescent="0.25">
      <c r="A60" s="260"/>
      <c r="B60" s="403" t="s">
        <v>589</v>
      </c>
      <c r="C60" s="129"/>
      <c r="D60" s="129"/>
      <c r="E60" s="129"/>
      <c r="F60" s="129"/>
      <c r="G60" s="129"/>
      <c r="H60" s="129"/>
      <c r="I60" s="129"/>
      <c r="J60" s="129"/>
      <c r="K60" s="129"/>
      <c r="L60" s="129"/>
      <c r="M60" s="129"/>
      <c r="N60" s="129"/>
      <c r="O60" s="129"/>
      <c r="P60" s="260"/>
    </row>
    <row r="61" spans="1:16" x14ac:dyDescent="0.25">
      <c r="A61" s="260"/>
      <c r="B61" s="400" t="s">
        <v>802</v>
      </c>
      <c r="C61" s="400"/>
      <c r="D61" s="400"/>
      <c r="E61" s="400"/>
      <c r="F61" s="400"/>
      <c r="G61" s="400"/>
      <c r="H61" s="400"/>
      <c r="I61" s="400"/>
      <c r="J61" s="400"/>
      <c r="K61" s="400"/>
      <c r="L61" s="400"/>
      <c r="M61" s="400"/>
      <c r="N61" s="400"/>
      <c r="O61" s="400"/>
      <c r="P61" s="260"/>
    </row>
    <row r="62" spans="1:16" x14ac:dyDescent="0.25">
      <c r="A62" s="260"/>
      <c r="B62" s="400"/>
      <c r="C62" s="129"/>
      <c r="D62" s="129"/>
      <c r="E62" s="129"/>
      <c r="F62" s="129"/>
      <c r="G62" s="129"/>
      <c r="H62" s="129"/>
      <c r="I62" s="129"/>
      <c r="J62" s="129"/>
      <c r="K62" s="129"/>
      <c r="L62" s="129"/>
      <c r="M62" s="129"/>
      <c r="N62" s="129"/>
      <c r="O62" s="129"/>
      <c r="P62" s="260"/>
    </row>
    <row r="63" spans="1:16" x14ac:dyDescent="0.25">
      <c r="A63" s="260"/>
      <c r="B63" s="403" t="s">
        <v>578</v>
      </c>
      <c r="C63" s="129"/>
      <c r="D63" s="129"/>
      <c r="E63" s="129"/>
      <c r="F63" s="129"/>
      <c r="G63" s="129"/>
      <c r="H63" s="129"/>
      <c r="I63" s="129"/>
      <c r="J63" s="129"/>
      <c r="K63" s="129"/>
      <c r="L63" s="129"/>
      <c r="M63" s="129"/>
      <c r="N63" s="129"/>
      <c r="O63" s="129"/>
      <c r="P63" s="260"/>
    </row>
    <row r="64" spans="1:16" x14ac:dyDescent="0.25">
      <c r="A64" s="260"/>
      <c r="B64" s="403"/>
      <c r="C64" s="129"/>
      <c r="D64" s="129"/>
      <c r="E64" s="129"/>
      <c r="F64" s="129"/>
      <c r="G64" s="129"/>
      <c r="H64" s="129"/>
      <c r="I64" s="129"/>
      <c r="J64" s="129"/>
      <c r="K64" s="129"/>
      <c r="L64" s="129"/>
      <c r="M64" s="129"/>
      <c r="N64" s="129"/>
      <c r="O64" s="129"/>
      <c r="P64" s="260"/>
    </row>
    <row r="65" spans="1:16" x14ac:dyDescent="0.25">
      <c r="A65" s="260"/>
      <c r="B65" s="403" t="s">
        <v>579</v>
      </c>
      <c r="C65" s="129"/>
      <c r="D65" s="129"/>
      <c r="E65" s="129"/>
      <c r="F65" s="129"/>
      <c r="G65" s="129"/>
      <c r="H65" s="129"/>
      <c r="I65" s="129"/>
      <c r="J65" s="129"/>
      <c r="K65" s="129"/>
      <c r="L65" s="129"/>
      <c r="M65" s="129"/>
      <c r="N65" s="129"/>
      <c r="O65" s="129"/>
      <c r="P65" s="260"/>
    </row>
    <row r="66" spans="1:16" x14ac:dyDescent="0.25">
      <c r="A66" s="260"/>
      <c r="B66" s="403"/>
      <c r="C66" s="129"/>
      <c r="D66" s="129"/>
      <c r="E66" s="129"/>
      <c r="F66" s="129"/>
      <c r="G66" s="129"/>
      <c r="H66" s="129"/>
      <c r="I66" s="129"/>
      <c r="J66" s="129"/>
      <c r="K66" s="129"/>
      <c r="L66" s="129"/>
      <c r="M66" s="129"/>
      <c r="N66" s="129"/>
      <c r="O66" s="129"/>
      <c r="P66" s="260"/>
    </row>
    <row r="67" spans="1:16" ht="15.75" customHeight="1" x14ac:dyDescent="0.25">
      <c r="A67" s="260"/>
      <c r="B67" s="403" t="s">
        <v>590</v>
      </c>
      <c r="C67" s="403"/>
      <c r="D67" s="403"/>
      <c r="E67" s="403"/>
      <c r="F67" s="403"/>
      <c r="G67" s="403"/>
      <c r="H67" s="403"/>
      <c r="I67" s="403"/>
      <c r="J67" s="403"/>
      <c r="K67" s="403"/>
      <c r="L67" s="403"/>
      <c r="M67" s="403"/>
      <c r="N67" s="403"/>
      <c r="O67" s="403"/>
      <c r="P67" s="260"/>
    </row>
    <row r="68" spans="1:16" ht="15.75" customHeight="1" x14ac:dyDescent="0.25">
      <c r="A68" s="260"/>
      <c r="B68" s="400" t="s">
        <v>1267</v>
      </c>
      <c r="C68" s="403"/>
      <c r="D68" s="403"/>
      <c r="E68" s="403"/>
      <c r="F68" s="403"/>
      <c r="G68" s="403"/>
      <c r="H68" s="403"/>
      <c r="I68" s="403"/>
      <c r="J68" s="403"/>
      <c r="K68" s="403"/>
      <c r="L68" s="403"/>
      <c r="M68" s="403"/>
      <c r="N68" s="403"/>
      <c r="O68" s="403"/>
      <c r="P68" s="260"/>
    </row>
    <row r="69" spans="1:16" x14ac:dyDescent="0.25">
      <c r="A69" s="260"/>
      <c r="B69" s="407"/>
      <c r="C69" s="408"/>
      <c r="D69" s="408"/>
      <c r="E69" s="408"/>
      <c r="F69" s="408"/>
      <c r="G69" s="408"/>
      <c r="H69" s="408"/>
      <c r="I69" s="408"/>
      <c r="J69" s="408"/>
      <c r="K69" s="408"/>
      <c r="L69" s="408"/>
      <c r="M69" s="408"/>
      <c r="N69" s="408"/>
      <c r="O69" s="408"/>
      <c r="P69" s="260"/>
    </row>
    <row r="70" spans="1:16" x14ac:dyDescent="0.25">
      <c r="A70" s="260"/>
      <c r="B70" s="403" t="s">
        <v>580</v>
      </c>
      <c r="C70" s="403"/>
      <c r="D70" s="403"/>
      <c r="E70" s="403"/>
      <c r="F70" s="403"/>
      <c r="G70" s="403"/>
      <c r="H70" s="403"/>
      <c r="I70" s="403"/>
      <c r="J70" s="403"/>
      <c r="K70" s="403"/>
      <c r="L70" s="403"/>
      <c r="M70" s="403"/>
      <c r="N70" s="403"/>
      <c r="O70" s="403"/>
      <c r="P70" s="260"/>
    </row>
    <row r="71" spans="1:16" x14ac:dyDescent="0.25">
      <c r="A71" s="260"/>
      <c r="B71" s="403"/>
      <c r="C71" s="403"/>
      <c r="D71" s="403"/>
      <c r="E71" s="403"/>
      <c r="F71" s="403"/>
      <c r="G71" s="403"/>
      <c r="H71" s="403"/>
      <c r="I71" s="403"/>
      <c r="J71" s="403"/>
      <c r="K71" s="403"/>
      <c r="L71" s="403"/>
      <c r="M71" s="403"/>
      <c r="N71" s="403"/>
      <c r="O71" s="403"/>
      <c r="P71" s="260"/>
    </row>
    <row r="72" spans="1:16" ht="15.75" customHeight="1" x14ac:dyDescent="0.25">
      <c r="A72" s="260"/>
      <c r="B72" s="403" t="s">
        <v>581</v>
      </c>
      <c r="C72" s="403"/>
      <c r="D72" s="403"/>
      <c r="E72" s="403"/>
      <c r="F72" s="403"/>
      <c r="G72" s="403"/>
      <c r="H72" s="403"/>
      <c r="I72" s="403"/>
      <c r="J72" s="403"/>
      <c r="K72" s="403"/>
      <c r="L72" s="403"/>
      <c r="M72" s="403"/>
      <c r="N72" s="403"/>
      <c r="O72" s="403"/>
      <c r="P72" s="260"/>
    </row>
    <row r="73" spans="1:16" x14ac:dyDescent="0.25">
      <c r="A73" s="260"/>
      <c r="B73" s="260"/>
      <c r="C73" s="260"/>
      <c r="D73" s="260"/>
      <c r="E73" s="260"/>
      <c r="F73" s="260"/>
      <c r="G73" s="260"/>
      <c r="H73" s="260"/>
      <c r="I73" s="260"/>
      <c r="J73" s="260"/>
      <c r="K73" s="260"/>
      <c r="L73" s="260"/>
      <c r="M73" s="260"/>
      <c r="N73" s="260"/>
      <c r="O73" s="260"/>
      <c r="P73" s="260"/>
    </row>
  </sheetData>
  <sheetProtection algorithmName="SHA-512" hashValue="MDo8bIDxEhKmYSCwm8yXqWkixDygZlMk+31//nBWvbaBj2RvO6eNY7PkoWPrCVkKNeD2iF1Bv3Ldx+khSpqIxQ==" saltValue="4hjCAf/xy4jZHQEfjum40A==" spinCount="100000" sheet="1" objects="1" scenarios="1"/>
  <mergeCells count="3">
    <mergeCell ref="B6:O6"/>
    <mergeCell ref="E3:K3"/>
    <mergeCell ref="B54:H54"/>
  </mergeCells>
  <hyperlinks>
    <hyperlink ref="B54" r:id="rId1" location="downloads" xr:uid="{00000000-0004-0000-0000-000000000000}"/>
  </hyperlinks>
  <pageMargins left="0.7" right="0.7" top="0.75" bottom="0.75" header="0.3" footer="0.3"/>
  <pageSetup paperSize="9" scale="61"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43"/>
  <sheetViews>
    <sheetView zoomScaleNormal="100" zoomScaleSheetLayoutView="100" workbookViewId="0"/>
  </sheetViews>
  <sheetFormatPr defaultColWidth="33.140625" defaultRowHeight="15.75" x14ac:dyDescent="0.25"/>
  <cols>
    <col min="1" max="1" width="2.5703125" style="5" customWidth="1"/>
    <col min="2" max="2" width="4.7109375" style="5" customWidth="1"/>
    <col min="3" max="3" width="4.140625" style="5" customWidth="1"/>
    <col min="4" max="4" width="33.42578125" style="5" customWidth="1"/>
    <col min="5" max="5" width="8.85546875" style="5" customWidth="1"/>
    <col min="6" max="6" width="38.85546875" style="5" customWidth="1"/>
    <col min="7" max="7" width="13.5703125" style="5" customWidth="1"/>
    <col min="8" max="8" width="3" style="5" customWidth="1"/>
    <col min="9" max="9" width="6" style="5" customWidth="1"/>
    <col min="10" max="10" width="16.7109375" style="5" customWidth="1"/>
    <col min="11" max="16384" width="33.140625" style="5"/>
  </cols>
  <sheetData>
    <row r="1" spans="1:10" x14ac:dyDescent="0.25">
      <c r="A1" s="3"/>
      <c r="B1" s="8" t="s">
        <v>548</v>
      </c>
      <c r="C1" s="305"/>
      <c r="D1" s="305"/>
      <c r="E1" s="3"/>
      <c r="F1" s="3"/>
      <c r="G1" s="3"/>
      <c r="H1" s="3"/>
    </row>
    <row r="2" spans="1:10" x14ac:dyDescent="0.25">
      <c r="A2" s="3"/>
      <c r="B2" s="3"/>
      <c r="C2" s="3"/>
      <c r="D2" s="3"/>
      <c r="E2" s="3"/>
      <c r="F2" s="3"/>
      <c r="G2" s="3"/>
      <c r="H2" s="3"/>
    </row>
    <row r="3" spans="1:10" x14ac:dyDescent="0.25">
      <c r="A3" s="3"/>
      <c r="B3" s="127">
        <f>'Section A'!E17</f>
        <v>0</v>
      </c>
      <c r="C3" s="3"/>
      <c r="D3" s="3"/>
      <c r="E3" s="3"/>
      <c r="F3" s="3"/>
      <c r="G3" s="3"/>
      <c r="H3" s="3"/>
    </row>
    <row r="4" spans="1:10" x14ac:dyDescent="0.25">
      <c r="A4" s="3"/>
      <c r="B4" s="3"/>
      <c r="C4" s="3"/>
      <c r="D4" s="3"/>
      <c r="E4" s="3"/>
      <c r="F4" s="3"/>
      <c r="G4" s="3"/>
      <c r="H4" s="3"/>
    </row>
    <row r="5" spans="1:10" x14ac:dyDescent="0.25">
      <c r="A5" s="3"/>
      <c r="B5" s="3"/>
      <c r="C5" s="3"/>
      <c r="D5" s="3"/>
      <c r="E5" s="3"/>
      <c r="F5" s="3"/>
      <c r="G5" s="3"/>
      <c r="H5" s="3"/>
    </row>
    <row r="6" spans="1:10" x14ac:dyDescent="0.25">
      <c r="A6" s="3"/>
      <c r="B6" s="641" t="s">
        <v>543</v>
      </c>
      <c r="C6" s="641"/>
      <c r="D6" s="641"/>
      <c r="E6" s="641"/>
      <c r="F6" s="641"/>
      <c r="G6" s="641"/>
      <c r="H6" s="306"/>
    </row>
    <row r="7" spans="1:10" ht="78.75" customHeight="1" x14ac:dyDescent="0.25">
      <c r="A7" s="3"/>
      <c r="B7" s="694" t="s">
        <v>534</v>
      </c>
      <c r="C7" s="694"/>
      <c r="D7" s="694"/>
      <c r="E7" s="694"/>
      <c r="F7" s="694"/>
      <c r="G7" s="694"/>
      <c r="H7" s="122"/>
      <c r="J7" s="279" t="b">
        <f>IF(ISNA(MATCH(FALSE,J9:J29,0)),TRUE,FALSE)</f>
        <v>0</v>
      </c>
    </row>
    <row r="8" spans="1:10" x14ac:dyDescent="0.25">
      <c r="A8" s="3"/>
      <c r="B8" s="201"/>
      <c r="C8" s="3"/>
      <c r="D8" s="3"/>
      <c r="E8" s="3"/>
      <c r="F8" s="206" t="s">
        <v>563</v>
      </c>
      <c r="G8" s="3"/>
      <c r="H8" s="3"/>
    </row>
    <row r="9" spans="1:10" x14ac:dyDescent="0.25">
      <c r="A9" s="3"/>
      <c r="B9" s="202" t="s">
        <v>74</v>
      </c>
      <c r="C9" s="3" t="s">
        <v>518</v>
      </c>
      <c r="D9" s="3"/>
      <c r="E9" s="3"/>
      <c r="F9" s="203"/>
      <c r="G9" s="3"/>
      <c r="H9" s="3"/>
      <c r="J9" s="5" t="b">
        <f>IF(ISNUMBER(MATCH(F9,List_YesNo,0)),TRUE,FALSE)</f>
        <v>0</v>
      </c>
    </row>
    <row r="10" spans="1:10" x14ac:dyDescent="0.25">
      <c r="A10" s="3"/>
      <c r="B10" s="202"/>
      <c r="C10" s="3"/>
      <c r="D10" s="3"/>
      <c r="E10" s="3"/>
      <c r="F10" s="55"/>
      <c r="G10" s="3"/>
      <c r="H10" s="3"/>
    </row>
    <row r="11" spans="1:10" x14ac:dyDescent="0.25">
      <c r="A11" s="3"/>
      <c r="B11" s="202" t="s">
        <v>75</v>
      </c>
      <c r="C11" s="3" t="s">
        <v>519</v>
      </c>
      <c r="D11" s="3"/>
      <c r="E11" s="3"/>
      <c r="F11" s="203"/>
      <c r="G11" s="3"/>
      <c r="H11" s="3"/>
      <c r="J11" s="5" t="b">
        <f>IF(ISNUMBER(MATCH(F11,List_YesNo,0)),TRUE,FALSE)</f>
        <v>0</v>
      </c>
    </row>
    <row r="12" spans="1:10" x14ac:dyDescent="0.25">
      <c r="A12" s="3"/>
      <c r="B12" s="202"/>
      <c r="C12" s="3"/>
      <c r="D12" s="3"/>
      <c r="E12" s="3"/>
      <c r="F12" s="55"/>
      <c r="G12" s="3"/>
      <c r="H12" s="3"/>
    </row>
    <row r="13" spans="1:10" x14ac:dyDescent="0.25">
      <c r="A13" s="3"/>
      <c r="B13" s="202" t="s">
        <v>76</v>
      </c>
      <c r="C13" s="3" t="s">
        <v>520</v>
      </c>
      <c r="D13" s="3"/>
      <c r="E13" s="3"/>
      <c r="F13" s="55"/>
      <c r="G13" s="3"/>
      <c r="H13" s="3"/>
    </row>
    <row r="14" spans="1:10" x14ac:dyDescent="0.25">
      <c r="A14" s="3"/>
      <c r="B14" s="202"/>
      <c r="C14" s="3"/>
      <c r="D14" s="3"/>
      <c r="E14" s="3"/>
      <c r="F14" s="55"/>
      <c r="G14" s="3"/>
      <c r="H14" s="3"/>
    </row>
    <row r="15" spans="1:10" x14ac:dyDescent="0.25">
      <c r="A15" s="3"/>
      <c r="B15" s="202"/>
      <c r="C15" s="204" t="s">
        <v>4</v>
      </c>
      <c r="D15" s="3" t="s">
        <v>521</v>
      </c>
      <c r="E15" s="3"/>
      <c r="F15" s="203"/>
      <c r="G15" s="3"/>
      <c r="H15" s="3"/>
      <c r="J15" s="5" t="b">
        <f>IF(ISNUMBER(MATCH(F15,List_YesNo,0)),TRUE,FALSE)</f>
        <v>0</v>
      </c>
    </row>
    <row r="16" spans="1:10" x14ac:dyDescent="0.25">
      <c r="A16" s="3"/>
      <c r="B16" s="202"/>
      <c r="C16" s="204"/>
      <c r="D16" s="3"/>
      <c r="E16" s="3"/>
      <c r="F16" s="55"/>
      <c r="G16" s="3"/>
      <c r="H16" s="3"/>
    </row>
    <row r="17" spans="1:10" x14ac:dyDescent="0.25">
      <c r="A17" s="3"/>
      <c r="B17" s="202"/>
      <c r="C17" s="204" t="s">
        <v>5</v>
      </c>
      <c r="D17" s="3" t="s">
        <v>522</v>
      </c>
      <c r="E17" s="3"/>
      <c r="F17" s="203"/>
      <c r="G17" s="3"/>
      <c r="H17" s="3"/>
      <c r="J17" s="5" t="b">
        <f>IF(ISNUMBER(MATCH(F17,List_YesNo,0)),TRUE,FALSE)</f>
        <v>0</v>
      </c>
    </row>
    <row r="18" spans="1:10" x14ac:dyDescent="0.25">
      <c r="A18" s="3"/>
      <c r="B18" s="202"/>
      <c r="C18" s="204"/>
      <c r="D18" s="3"/>
      <c r="E18" s="3"/>
      <c r="F18" s="55"/>
      <c r="G18" s="3"/>
      <c r="H18" s="3"/>
    </row>
    <row r="19" spans="1:10" x14ac:dyDescent="0.25">
      <c r="A19" s="3"/>
      <c r="B19" s="202"/>
      <c r="C19" s="204" t="s">
        <v>523</v>
      </c>
      <c r="D19" s="3" t="s">
        <v>524</v>
      </c>
      <c r="E19" s="3"/>
      <c r="F19" s="203"/>
      <c r="G19" s="3"/>
      <c r="H19" s="3"/>
      <c r="J19" s="5" t="b">
        <f>IF(ISNUMBER(MATCH(F19,List_YesNo,0)),TRUE,FALSE)</f>
        <v>0</v>
      </c>
    </row>
    <row r="20" spans="1:10" x14ac:dyDescent="0.25">
      <c r="A20" s="3"/>
      <c r="B20" s="202"/>
      <c r="C20" s="3"/>
      <c r="D20" s="3"/>
      <c r="E20" s="3"/>
      <c r="F20" s="55"/>
      <c r="G20" s="3"/>
      <c r="H20" s="3"/>
    </row>
    <row r="21" spans="1:10" x14ac:dyDescent="0.25">
      <c r="A21" s="3"/>
      <c r="B21" s="202" t="s">
        <v>77</v>
      </c>
      <c r="C21" s="3" t="s">
        <v>525</v>
      </c>
      <c r="D21" s="3"/>
      <c r="E21" s="3"/>
      <c r="F21" s="203"/>
      <c r="G21" s="3"/>
      <c r="H21" s="3"/>
      <c r="J21" s="5" t="b">
        <f>IF(ISNUMBER(MATCH(F21,List_YesNo,0)),TRUE,FALSE)</f>
        <v>0</v>
      </c>
    </row>
    <row r="22" spans="1:10" x14ac:dyDescent="0.25">
      <c r="A22" s="3"/>
      <c r="B22" s="15"/>
      <c r="C22" s="3"/>
      <c r="D22" s="3"/>
      <c r="E22" s="3"/>
      <c r="F22" s="55"/>
      <c r="G22" s="3"/>
      <c r="H22" s="3"/>
    </row>
    <row r="23" spans="1:10" x14ac:dyDescent="0.25">
      <c r="A23" s="3"/>
      <c r="B23" s="202" t="s">
        <v>78</v>
      </c>
      <c r="C23" s="3" t="s">
        <v>526</v>
      </c>
      <c r="D23" s="3"/>
      <c r="E23" s="3"/>
      <c r="F23" s="203"/>
      <c r="G23" s="3"/>
      <c r="H23" s="3"/>
      <c r="J23" s="5" t="b">
        <f>IF(ISNUMBER(MATCH(F23,List_YesNo,0)),TRUE,FALSE)</f>
        <v>0</v>
      </c>
    </row>
    <row r="24" spans="1:10" x14ac:dyDescent="0.25">
      <c r="A24" s="3"/>
      <c r="B24" s="202"/>
      <c r="C24" s="3"/>
      <c r="D24" s="3"/>
      <c r="E24" s="3"/>
      <c r="F24" s="55"/>
      <c r="G24" s="3"/>
      <c r="H24" s="3"/>
    </row>
    <row r="25" spans="1:10" x14ac:dyDescent="0.25">
      <c r="A25" s="3"/>
      <c r="B25" s="202" t="s">
        <v>79</v>
      </c>
      <c r="C25" s="3" t="s">
        <v>527</v>
      </c>
      <c r="D25" s="3"/>
      <c r="E25" s="3"/>
      <c r="F25" s="203"/>
      <c r="G25" s="3"/>
      <c r="H25" s="3"/>
      <c r="J25" s="5" t="b">
        <f>IF(ISNUMBER(MATCH(F25,List_YesNo,0)),TRUE,FALSE)</f>
        <v>0</v>
      </c>
    </row>
    <row r="26" spans="1:10" x14ac:dyDescent="0.25">
      <c r="A26" s="3"/>
      <c r="B26" s="202"/>
      <c r="C26" s="3"/>
      <c r="D26" s="3"/>
      <c r="E26" s="3"/>
      <c r="F26" s="55"/>
      <c r="G26" s="3"/>
      <c r="H26" s="3"/>
    </row>
    <row r="27" spans="1:10" x14ac:dyDescent="0.25">
      <c r="A27" s="3"/>
      <c r="B27" s="202" t="s">
        <v>80</v>
      </c>
      <c r="C27" s="3" t="s">
        <v>528</v>
      </c>
      <c r="D27" s="3"/>
      <c r="E27" s="3"/>
      <c r="F27" s="203"/>
      <c r="G27" s="3"/>
      <c r="H27" s="3"/>
      <c r="J27" s="5" t="b">
        <f>IF(ISNUMBER(MATCH(F27,List_YesNo,0)),TRUE,FALSE)</f>
        <v>0</v>
      </c>
    </row>
    <row r="28" spans="1:10" x14ac:dyDescent="0.25">
      <c r="A28" s="3"/>
      <c r="B28" s="15"/>
      <c r="C28" s="3"/>
      <c r="D28" s="3"/>
      <c r="E28" s="3"/>
      <c r="F28" s="55"/>
      <c r="G28" s="3"/>
      <c r="H28" s="3"/>
    </row>
    <row r="29" spans="1:10" x14ac:dyDescent="0.25">
      <c r="A29" s="3"/>
      <c r="B29" s="202" t="s">
        <v>81</v>
      </c>
      <c r="C29" s="3" t="s">
        <v>529</v>
      </c>
      <c r="D29" s="3"/>
      <c r="E29" s="3"/>
      <c r="F29" s="203"/>
      <c r="G29" s="3"/>
      <c r="H29" s="3"/>
      <c r="J29" s="5" t="b">
        <f>IF(ISNUMBER(MATCH(F29,List_YesNo,0)),TRUE,FALSE)</f>
        <v>0</v>
      </c>
    </row>
    <row r="30" spans="1:10" x14ac:dyDescent="0.25">
      <c r="A30" s="3"/>
      <c r="B30" s="202"/>
      <c r="C30" s="3"/>
      <c r="D30" s="3"/>
      <c r="E30" s="3"/>
      <c r="F30" s="3"/>
      <c r="G30" s="3"/>
      <c r="H30" s="3"/>
    </row>
    <row r="31" spans="1:10" x14ac:dyDescent="0.25">
      <c r="A31" s="3"/>
      <c r="B31" s="202" t="s">
        <v>82</v>
      </c>
      <c r="C31" s="3" t="s">
        <v>677</v>
      </c>
      <c r="D31" s="3"/>
      <c r="E31" s="3"/>
      <c r="F31" s="205"/>
      <c r="G31" s="3"/>
      <c r="H31" s="3"/>
    </row>
    <row r="32" spans="1:10" x14ac:dyDescent="0.25">
      <c r="A32" s="3"/>
      <c r="B32" s="202"/>
      <c r="C32" s="3"/>
      <c r="D32" s="3"/>
      <c r="E32" s="3"/>
      <c r="F32" s="3"/>
      <c r="G32" s="3"/>
      <c r="H32" s="3"/>
    </row>
    <row r="33" spans="1:8" x14ac:dyDescent="0.25">
      <c r="A33" s="3"/>
      <c r="B33" s="202" t="s">
        <v>83</v>
      </c>
      <c r="C33" s="3" t="s">
        <v>677</v>
      </c>
      <c r="D33" s="3"/>
      <c r="E33" s="3"/>
      <c r="F33" s="205"/>
      <c r="G33" s="3"/>
      <c r="H33" s="3"/>
    </row>
    <row r="34" spans="1:8" x14ac:dyDescent="0.25">
      <c r="A34" s="3"/>
      <c r="B34" s="202"/>
      <c r="C34" s="3"/>
      <c r="D34" s="3"/>
      <c r="E34" s="3"/>
      <c r="F34" s="3"/>
      <c r="G34" s="3"/>
      <c r="H34" s="3"/>
    </row>
    <row r="35" spans="1:8" x14ac:dyDescent="0.25">
      <c r="A35" s="3"/>
      <c r="B35" s="202" t="s">
        <v>530</v>
      </c>
      <c r="C35" s="3" t="s">
        <v>677</v>
      </c>
      <c r="D35" s="3"/>
      <c r="E35" s="3"/>
      <c r="F35" s="205"/>
      <c r="G35" s="3"/>
      <c r="H35" s="3"/>
    </row>
    <row r="36" spans="1:8" x14ac:dyDescent="0.25">
      <c r="A36" s="3"/>
      <c r="B36" s="202"/>
      <c r="C36" s="3"/>
      <c r="D36" s="3"/>
      <c r="E36" s="3"/>
      <c r="F36" s="3"/>
      <c r="G36" s="3"/>
      <c r="H36" s="3"/>
    </row>
    <row r="37" spans="1:8" x14ac:dyDescent="0.25">
      <c r="A37" s="3"/>
      <c r="B37" s="202" t="s">
        <v>531</v>
      </c>
      <c r="C37" s="3" t="s">
        <v>677</v>
      </c>
      <c r="D37" s="3"/>
      <c r="E37" s="3"/>
      <c r="F37" s="205"/>
      <c r="G37" s="3"/>
      <c r="H37" s="3"/>
    </row>
    <row r="38" spans="1:8" x14ac:dyDescent="0.25">
      <c r="A38" s="3"/>
      <c r="B38" s="202"/>
      <c r="C38" s="3"/>
      <c r="D38" s="3"/>
      <c r="E38" s="3"/>
      <c r="F38" s="3"/>
      <c r="G38" s="3"/>
      <c r="H38" s="3"/>
    </row>
    <row r="39" spans="1:8" x14ac:dyDescent="0.25">
      <c r="A39" s="3"/>
      <c r="B39" s="202" t="s">
        <v>532</v>
      </c>
      <c r="C39" s="3" t="s">
        <v>677</v>
      </c>
      <c r="D39" s="3"/>
      <c r="E39" s="3"/>
      <c r="F39" s="205"/>
      <c r="G39" s="3"/>
      <c r="H39" s="3"/>
    </row>
    <row r="40" spans="1:8" x14ac:dyDescent="0.25">
      <c r="A40" s="3"/>
      <c r="B40" s="3"/>
      <c r="C40" s="3"/>
      <c r="D40" s="3"/>
      <c r="E40" s="3"/>
      <c r="F40" s="36"/>
      <c r="G40" s="6"/>
      <c r="H40" s="6"/>
    </row>
    <row r="41" spans="1:8" x14ac:dyDescent="0.25">
      <c r="A41" s="3"/>
      <c r="B41" s="3"/>
      <c r="C41" s="3"/>
      <c r="D41" s="3"/>
      <c r="E41" s="3"/>
      <c r="F41" s="683" t="s">
        <v>513</v>
      </c>
      <c r="G41" s="683"/>
      <c r="H41" s="6"/>
    </row>
    <row r="42" spans="1:8" x14ac:dyDescent="0.25">
      <c r="A42" s="3"/>
      <c r="B42" s="3"/>
      <c r="C42" s="3"/>
      <c r="D42" s="3"/>
      <c r="E42" s="3"/>
      <c r="F42" s="683" t="str">
        <f>IF(OR(ISBLANK(F9),ISBLANK(F11),ISBLANK(F15),ISBLANK(F17),ISBLANK(F19),ISBLANK(F21),ISBLANK(F23),ISBLANK(F25),ISBLANK(F27),ISBLANK(F29),ISBLANK(F31),ISBLANK(F33),ISBLANK(F35),ISBLANK(F37),ISBLANK(F39),J7=FALSE),"FALSE","TRUE")</f>
        <v>FALSE</v>
      </c>
      <c r="G42" s="683"/>
      <c r="H42" s="12"/>
    </row>
    <row r="43" spans="1:8" x14ac:dyDescent="0.25">
      <c r="A43" s="3"/>
      <c r="B43" s="3"/>
      <c r="C43" s="3"/>
      <c r="D43" s="3"/>
      <c r="E43" s="3"/>
      <c r="F43" s="55"/>
      <c r="G43" s="1"/>
      <c r="H43" s="1"/>
    </row>
  </sheetData>
  <sheetProtection algorithmName="SHA-512" hashValue="mqlknJ+68kMpE3Rwkv/Uw7OUsXs1Y7kYLPpDOkSX1MNdRNLlgtpy0iIf/VUY4+td21fYjlcl5kTYe4OgKkzbZw==" saltValue="/5I7HHzj0iCv0sDqtYSmOw==" spinCount="100000" sheet="1" objects="1" scenarios="1"/>
  <mergeCells count="4">
    <mergeCell ref="F41:G41"/>
    <mergeCell ref="F42:G42"/>
    <mergeCell ref="B6:G6"/>
    <mergeCell ref="B7:G7"/>
  </mergeCells>
  <conditionalFormatting sqref="F42">
    <cfRule type="containsText" dxfId="299" priority="1" operator="containsText" text="TRUE">
      <formula>NOT(ISERROR(SEARCH("TRUE",F42)))</formula>
    </cfRule>
    <cfRule type="containsText" dxfId="298" priority="2" operator="containsText" text="FALSE">
      <formula>NOT(ISERROR(SEARCH("FALSE",F42)))</formula>
    </cfRule>
    <cfRule type="containsText" dxfId="297" priority="3" operator="containsText" text="FALSE">
      <formula>NOT(ISERROR(SEARCH("FALSE",F42)))</formula>
    </cfRule>
  </conditionalFormatting>
  <dataValidations count="1">
    <dataValidation type="list" allowBlank="1" showInputMessage="1" showErrorMessage="1" sqref="F29 F9 F11 F15 F17 F19 F21 F23 F25 F27" xr:uid="{00000000-0002-0000-0900-000000000000}">
      <formula1>List_YesNo</formula1>
    </dataValidation>
  </dataValidations>
  <pageMargins left="0.7" right="0.7" top="0.75" bottom="0.75" header="0.3" footer="0.3"/>
  <pageSetup paperSize="9" scale="80" fitToHeight="0" orientation="portrait" r:id="rId1"/>
  <colBreaks count="1" manualBreakCount="1">
    <brk id="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63"/>
  <sheetViews>
    <sheetView zoomScaleNormal="100" zoomScaleSheetLayoutView="100" workbookViewId="0"/>
  </sheetViews>
  <sheetFormatPr defaultRowHeight="15.75" x14ac:dyDescent="0.25"/>
  <cols>
    <col min="1" max="1" width="2.7109375" style="526" customWidth="1"/>
    <col min="2" max="3" width="6.7109375" style="526" customWidth="1"/>
    <col min="4" max="4" width="7.28515625" style="526" bestFit="1" customWidth="1"/>
    <col min="5" max="6" width="26.5703125" style="526" customWidth="1"/>
    <col min="7" max="7" width="42" style="526" customWidth="1"/>
    <col min="8" max="8" width="5.7109375" style="526" customWidth="1"/>
    <col min="9" max="9" width="2.7109375" style="526" customWidth="1"/>
    <col min="10" max="11" width="9.140625" style="526" customWidth="1"/>
    <col min="12" max="16384" width="9.140625" style="526"/>
  </cols>
  <sheetData>
    <row r="1" spans="1:11" s="16" customFormat="1" x14ac:dyDescent="0.25">
      <c r="A1" s="10"/>
      <c r="B1" s="8" t="s">
        <v>548</v>
      </c>
      <c r="C1" s="181"/>
      <c r="D1" s="181"/>
      <c r="E1" s="181"/>
      <c r="F1" s="181"/>
      <c r="G1" s="192"/>
      <c r="H1" s="196"/>
      <c r="I1" s="196"/>
      <c r="J1" s="526"/>
      <c r="K1" s="526"/>
    </row>
    <row r="2" spans="1:11" s="16" customFormat="1" x14ac:dyDescent="0.25">
      <c r="A2" s="181"/>
      <c r="B2" s="57"/>
      <c r="C2" s="181"/>
      <c r="D2" s="181"/>
      <c r="E2" s="181"/>
      <c r="F2" s="181"/>
      <c r="G2" s="192"/>
      <c r="H2" s="196"/>
      <c r="I2" s="196"/>
      <c r="J2" s="526"/>
      <c r="K2" s="526"/>
    </row>
    <row r="3" spans="1:11" s="16" customFormat="1" x14ac:dyDescent="0.25">
      <c r="A3" s="181"/>
      <c r="B3" s="127">
        <f>'Section A'!E17</f>
        <v>0</v>
      </c>
      <c r="C3" s="181"/>
      <c r="D3" s="181"/>
      <c r="E3" s="181"/>
      <c r="F3" s="181"/>
      <c r="G3" s="192"/>
      <c r="H3" s="196"/>
      <c r="I3" s="196"/>
      <c r="J3" s="526"/>
      <c r="K3" s="526"/>
    </row>
    <row r="4" spans="1:11" s="16" customFormat="1" x14ac:dyDescent="0.25">
      <c r="A4" s="192"/>
      <c r="B4" s="192"/>
      <c r="C4" s="192"/>
      <c r="D4" s="182"/>
      <c r="E4" s="192"/>
      <c r="F4" s="192"/>
      <c r="G4" s="192"/>
      <c r="H4" s="196"/>
      <c r="I4" s="196"/>
      <c r="J4" s="526"/>
      <c r="K4" s="526"/>
    </row>
    <row r="5" spans="1:11" s="16" customFormat="1" x14ac:dyDescent="0.25">
      <c r="A5" s="191"/>
      <c r="B5" s="191"/>
      <c r="C5" s="191"/>
      <c r="D5" s="191"/>
      <c r="E5" s="191"/>
      <c r="F5" s="191"/>
      <c r="G5" s="192"/>
      <c r="H5" s="196"/>
      <c r="I5" s="196"/>
      <c r="J5" s="526"/>
      <c r="K5" s="526"/>
    </row>
    <row r="6" spans="1:11" s="16" customFormat="1" x14ac:dyDescent="0.25">
      <c r="A6" s="191"/>
      <c r="B6" s="693" t="s">
        <v>769</v>
      </c>
      <c r="C6" s="693"/>
      <c r="D6" s="693"/>
      <c r="E6" s="693"/>
      <c r="F6" s="693"/>
      <c r="G6" s="693"/>
      <c r="H6" s="693"/>
      <c r="I6" s="196"/>
      <c r="J6" s="526"/>
      <c r="K6" s="526"/>
    </row>
    <row r="7" spans="1:11" s="16" customFormat="1" x14ac:dyDescent="0.25">
      <c r="A7" s="191"/>
      <c r="B7" s="191"/>
      <c r="C7" s="191"/>
      <c r="D7" s="191"/>
      <c r="E7" s="191"/>
      <c r="F7" s="191"/>
      <c r="G7" s="192"/>
      <c r="H7" s="196"/>
      <c r="I7" s="196"/>
      <c r="J7" s="526"/>
      <c r="K7" s="526"/>
    </row>
    <row r="8" spans="1:11" s="16" customFormat="1" ht="18.75" customHeight="1" x14ac:dyDescent="0.25">
      <c r="A8" s="191"/>
      <c r="B8" s="488"/>
      <c r="C8" s="504"/>
      <c r="D8" s="505"/>
      <c r="E8" s="505"/>
      <c r="F8" s="505"/>
      <c r="G8" s="506"/>
      <c r="H8" s="491"/>
      <c r="I8" s="196"/>
      <c r="J8" s="526"/>
      <c r="K8" s="527"/>
    </row>
    <row r="9" spans="1:11" s="16" customFormat="1" ht="18.75" customHeight="1" x14ac:dyDescent="0.25">
      <c r="A9" s="191"/>
      <c r="B9" s="492">
        <v>1</v>
      </c>
      <c r="C9" s="751" t="s">
        <v>656</v>
      </c>
      <c r="D9" s="751"/>
      <c r="E9" s="751"/>
      <c r="F9" s="751"/>
      <c r="G9" s="751"/>
      <c r="H9" s="493"/>
      <c r="I9" s="196"/>
      <c r="J9" s="526"/>
      <c r="K9" s="526"/>
    </row>
    <row r="10" spans="1:11" s="16" customFormat="1" ht="18.75" customHeight="1" x14ac:dyDescent="0.25">
      <c r="A10" s="191"/>
      <c r="B10" s="494"/>
      <c r="C10" s="189"/>
      <c r="D10" s="189"/>
      <c r="E10" s="189"/>
      <c r="F10" s="189"/>
      <c r="G10" s="189"/>
      <c r="H10" s="493"/>
      <c r="I10" s="196"/>
      <c r="J10" s="526"/>
      <c r="K10" s="526"/>
    </row>
    <row r="11" spans="1:11" s="16" customFormat="1" ht="69" customHeight="1" x14ac:dyDescent="0.25">
      <c r="A11" s="191"/>
      <c r="B11" s="492" t="s">
        <v>71</v>
      </c>
      <c r="C11" s="740" t="s">
        <v>1083</v>
      </c>
      <c r="D11" s="740"/>
      <c r="E11" s="740"/>
      <c r="F11" s="740"/>
      <c r="G11" s="740"/>
      <c r="H11" s="500"/>
      <c r="I11" s="196"/>
      <c r="J11" s="526"/>
      <c r="K11" s="526"/>
    </row>
    <row r="12" spans="1:11" s="16" customFormat="1" ht="19.5" customHeight="1" thickBot="1" x14ac:dyDescent="0.3">
      <c r="A12" s="191"/>
      <c r="B12" s="492"/>
      <c r="C12" s="487"/>
      <c r="D12" s="487"/>
      <c r="E12" s="487"/>
      <c r="F12" s="487"/>
      <c r="G12" s="487"/>
      <c r="H12" s="500"/>
      <c r="I12" s="196"/>
      <c r="J12" s="526"/>
      <c r="K12" s="526"/>
    </row>
    <row r="13" spans="1:11" s="16" customFormat="1" ht="16.5" thickBot="1" x14ac:dyDescent="0.3">
      <c r="A13" s="191"/>
      <c r="B13" s="507"/>
      <c r="C13" s="533" t="s">
        <v>86</v>
      </c>
      <c r="D13" s="747" t="s">
        <v>657</v>
      </c>
      <c r="E13" s="747"/>
      <c r="F13" s="28"/>
      <c r="G13" s="193"/>
      <c r="H13" s="508"/>
      <c r="I13" s="196"/>
      <c r="J13" s="526"/>
      <c r="K13" s="526"/>
    </row>
    <row r="14" spans="1:11" s="16" customFormat="1" ht="19.5" customHeight="1" thickBot="1" x14ac:dyDescent="0.3">
      <c r="A14" s="191"/>
      <c r="B14" s="507"/>
      <c r="C14" s="533"/>
      <c r="D14" s="531"/>
      <c r="E14" s="531"/>
      <c r="F14" s="410"/>
      <c r="G14" s="193"/>
      <c r="H14" s="508"/>
      <c r="I14" s="196"/>
      <c r="J14" s="526"/>
      <c r="K14" s="526"/>
    </row>
    <row r="15" spans="1:11" s="16" customFormat="1" ht="16.5" thickBot="1" x14ac:dyDescent="0.3">
      <c r="A15" s="192"/>
      <c r="B15" s="509"/>
      <c r="C15" s="533" t="s">
        <v>658</v>
      </c>
      <c r="D15" s="747" t="s">
        <v>659</v>
      </c>
      <c r="E15" s="747"/>
      <c r="F15" s="28"/>
      <c r="G15" s="183"/>
      <c r="H15" s="498"/>
      <c r="I15" s="196"/>
      <c r="J15" s="526"/>
      <c r="K15" s="526"/>
    </row>
    <row r="16" spans="1:11" s="16" customFormat="1" ht="16.5" thickBot="1" x14ac:dyDescent="0.3">
      <c r="A16" s="192"/>
      <c r="B16" s="510"/>
      <c r="C16" s="533"/>
      <c r="D16" s="531"/>
      <c r="E16" s="531"/>
      <c r="F16" s="410"/>
      <c r="G16" s="193"/>
      <c r="H16" s="508"/>
      <c r="I16" s="196"/>
      <c r="J16" s="526"/>
      <c r="K16" s="526"/>
    </row>
    <row r="17" spans="1:11" s="16" customFormat="1" ht="16.5" thickBot="1" x14ac:dyDescent="0.3">
      <c r="A17" s="192"/>
      <c r="B17" s="497"/>
      <c r="C17" s="533" t="s">
        <v>660</v>
      </c>
      <c r="D17" s="747" t="s">
        <v>98</v>
      </c>
      <c r="E17" s="747"/>
      <c r="F17" s="28"/>
      <c r="G17" s="183"/>
      <c r="H17" s="498"/>
      <c r="I17" s="196"/>
      <c r="J17" s="526"/>
      <c r="K17" s="526"/>
    </row>
    <row r="18" spans="1:11" s="16" customFormat="1" ht="18.75" customHeight="1" x14ac:dyDescent="0.25">
      <c r="A18" s="192"/>
      <c r="B18" s="497"/>
      <c r="C18" s="533"/>
      <c r="D18" s="531"/>
      <c r="E18" s="531"/>
      <c r="F18" s="183"/>
      <c r="G18" s="183"/>
      <c r="H18" s="498"/>
      <c r="I18" s="196"/>
      <c r="J18" s="526"/>
      <c r="K18" s="526"/>
    </row>
    <row r="19" spans="1:11" s="16" customFormat="1" ht="51.95" customHeight="1" thickBot="1" x14ac:dyDescent="0.3">
      <c r="A19" s="192"/>
      <c r="B19" s="497" t="s">
        <v>72</v>
      </c>
      <c r="C19" s="747" t="s">
        <v>1084</v>
      </c>
      <c r="D19" s="747"/>
      <c r="E19" s="747"/>
      <c r="F19" s="747"/>
      <c r="G19" s="747"/>
      <c r="H19" s="493"/>
      <c r="I19" s="196"/>
      <c r="J19" s="526"/>
      <c r="K19" s="526"/>
    </row>
    <row r="20" spans="1:11" s="16" customFormat="1" ht="16.5" customHeight="1" thickBot="1" x14ac:dyDescent="0.3">
      <c r="A20" s="192"/>
      <c r="B20" s="497"/>
      <c r="C20" s="741"/>
      <c r="D20" s="742"/>
      <c r="E20" s="742"/>
      <c r="F20" s="743"/>
      <c r="G20" s="531"/>
      <c r="H20" s="493"/>
      <c r="I20" s="196"/>
      <c r="J20" s="526"/>
      <c r="K20" s="526"/>
    </row>
    <row r="21" spans="1:11" s="16" customFormat="1" x14ac:dyDescent="0.25">
      <c r="A21" s="191"/>
      <c r="B21" s="511"/>
      <c r="C21" s="512"/>
      <c r="D21" s="512"/>
      <c r="E21" s="512"/>
      <c r="F21" s="512"/>
      <c r="G21" s="513"/>
      <c r="H21" s="514"/>
      <c r="I21" s="196"/>
      <c r="J21" s="526"/>
      <c r="K21" s="526"/>
    </row>
    <row r="22" spans="1:11" s="16" customFormat="1" x14ac:dyDescent="0.25">
      <c r="A22" s="191"/>
      <c r="B22" s="191"/>
      <c r="C22" s="191"/>
      <c r="D22" s="191"/>
      <c r="E22" s="191"/>
      <c r="F22" s="191"/>
      <c r="G22" s="192"/>
      <c r="H22" s="196"/>
      <c r="I22" s="196"/>
      <c r="J22" s="526"/>
      <c r="K22" s="526"/>
    </row>
    <row r="23" spans="1:11" s="16" customFormat="1" ht="18.75" customHeight="1" x14ac:dyDescent="0.25">
      <c r="A23" s="191"/>
      <c r="B23" s="488"/>
      <c r="C23" s="489"/>
      <c r="D23" s="490"/>
      <c r="E23" s="490"/>
      <c r="F23" s="490"/>
      <c r="G23" s="490"/>
      <c r="H23" s="491"/>
      <c r="I23" s="196"/>
      <c r="J23" s="526"/>
      <c r="K23" s="526"/>
    </row>
    <row r="24" spans="1:11" s="16" customFormat="1" ht="18.75" customHeight="1" x14ac:dyDescent="0.25">
      <c r="A24" s="191"/>
      <c r="B24" s="492">
        <v>2</v>
      </c>
      <c r="C24" s="751" t="s">
        <v>661</v>
      </c>
      <c r="D24" s="751"/>
      <c r="E24" s="751"/>
      <c r="F24" s="751"/>
      <c r="G24" s="751"/>
      <c r="H24" s="493"/>
      <c r="I24" s="196"/>
      <c r="J24" s="526"/>
      <c r="K24" s="526"/>
    </row>
    <row r="25" spans="1:11" s="16" customFormat="1" x14ac:dyDescent="0.25">
      <c r="A25" s="191"/>
      <c r="B25" s="494"/>
      <c r="C25" s="183"/>
      <c r="D25" s="183"/>
      <c r="E25" s="183"/>
      <c r="F25" s="183"/>
      <c r="G25" s="183"/>
      <c r="H25" s="493"/>
      <c r="I25" s="196"/>
      <c r="J25" s="526"/>
      <c r="K25" s="526"/>
    </row>
    <row r="26" spans="1:11" s="16" customFormat="1" ht="51.95" customHeight="1" thickBot="1" x14ac:dyDescent="0.3">
      <c r="A26" s="192"/>
      <c r="B26" s="492" t="s">
        <v>1</v>
      </c>
      <c r="C26" s="747" t="s">
        <v>1085</v>
      </c>
      <c r="D26" s="747"/>
      <c r="E26" s="747"/>
      <c r="F26" s="747"/>
      <c r="G26" s="747"/>
      <c r="H26" s="493"/>
      <c r="I26" s="196"/>
      <c r="J26" s="526"/>
      <c r="K26" s="526"/>
    </row>
    <row r="27" spans="1:11" s="16" customFormat="1" ht="16.5" thickBot="1" x14ac:dyDescent="0.3">
      <c r="A27" s="192"/>
      <c r="B27" s="495"/>
      <c r="C27" s="741"/>
      <c r="D27" s="742"/>
      <c r="E27" s="742"/>
      <c r="F27" s="743"/>
      <c r="G27" s="532"/>
      <c r="H27" s="496"/>
      <c r="I27" s="196"/>
      <c r="J27" s="526"/>
      <c r="K27" s="526"/>
    </row>
    <row r="28" spans="1:11" s="16" customFormat="1" ht="15.75" customHeight="1" x14ac:dyDescent="0.25">
      <c r="A28" s="192"/>
      <c r="B28" s="495"/>
      <c r="C28" s="13"/>
      <c r="D28" s="13"/>
      <c r="E28" s="13"/>
      <c r="F28" s="13"/>
      <c r="G28" s="13"/>
      <c r="H28" s="356"/>
      <c r="I28" s="196"/>
      <c r="J28" s="526"/>
      <c r="K28" s="526"/>
    </row>
    <row r="29" spans="1:11" s="16" customFormat="1" ht="51.95" customHeight="1" thickBot="1" x14ac:dyDescent="0.3">
      <c r="A29" s="192"/>
      <c r="B29" s="497" t="s">
        <v>2</v>
      </c>
      <c r="C29" s="747" t="s">
        <v>1146</v>
      </c>
      <c r="D29" s="747"/>
      <c r="E29" s="747"/>
      <c r="F29" s="747"/>
      <c r="G29" s="747"/>
      <c r="H29" s="493"/>
      <c r="I29" s="196"/>
      <c r="J29" s="526"/>
      <c r="K29" s="526"/>
    </row>
    <row r="30" spans="1:11" s="16" customFormat="1" ht="16.5" thickBot="1" x14ac:dyDescent="0.3">
      <c r="A30" s="192"/>
      <c r="B30" s="495"/>
      <c r="C30" s="741"/>
      <c r="D30" s="742"/>
      <c r="E30" s="742"/>
      <c r="F30" s="743"/>
      <c r="G30" s="532"/>
      <c r="H30" s="496"/>
      <c r="I30" s="196"/>
      <c r="J30" s="526"/>
      <c r="K30" s="526"/>
    </row>
    <row r="31" spans="1:11" s="16" customFormat="1" ht="15.75" customHeight="1" x14ac:dyDescent="0.25">
      <c r="A31" s="192"/>
      <c r="B31" s="495"/>
      <c r="C31" s="193"/>
      <c r="D31" s="531"/>
      <c r="E31" s="532"/>
      <c r="F31" s="532"/>
      <c r="G31" s="532"/>
      <c r="H31" s="496"/>
      <c r="I31" s="196"/>
      <c r="J31" s="526"/>
      <c r="K31" s="526"/>
    </row>
    <row r="32" spans="1:11" s="16" customFormat="1" hidden="1" x14ac:dyDescent="0.25">
      <c r="A32" s="192"/>
      <c r="B32" s="495"/>
      <c r="C32" s="193"/>
      <c r="D32" s="750"/>
      <c r="E32" s="750"/>
      <c r="F32" s="750"/>
      <c r="G32" s="750"/>
      <c r="H32" s="496"/>
      <c r="I32" s="196"/>
      <c r="J32" s="526"/>
      <c r="K32" s="526"/>
    </row>
    <row r="33" spans="1:11" s="16" customFormat="1" hidden="1" x14ac:dyDescent="0.25">
      <c r="A33" s="192"/>
      <c r="B33" s="495"/>
      <c r="C33" s="193"/>
      <c r="D33" s="184"/>
      <c r="E33" s="532"/>
      <c r="F33" s="532"/>
      <c r="G33" s="532"/>
      <c r="H33" s="496"/>
      <c r="I33" s="196"/>
      <c r="J33" s="526"/>
      <c r="K33" s="526"/>
    </row>
    <row r="34" spans="1:11" s="16" customFormat="1" ht="35.1" customHeight="1" thickBot="1" x14ac:dyDescent="0.3">
      <c r="A34" s="192"/>
      <c r="B34" s="499" t="s">
        <v>3</v>
      </c>
      <c r="C34" s="747" t="s">
        <v>1088</v>
      </c>
      <c r="D34" s="747"/>
      <c r="E34" s="747"/>
      <c r="F34" s="747"/>
      <c r="G34" s="747"/>
      <c r="H34" s="498"/>
      <c r="I34" s="196"/>
      <c r="J34" s="526"/>
      <c r="K34" s="526"/>
    </row>
    <row r="35" spans="1:11" s="16" customFormat="1" ht="16.5" thickBot="1" x14ac:dyDescent="0.3">
      <c r="A35" s="192"/>
      <c r="B35" s="495"/>
      <c r="C35" s="193"/>
      <c r="D35" s="741"/>
      <c r="E35" s="742"/>
      <c r="F35" s="743"/>
      <c r="G35" s="532"/>
      <c r="H35" s="496"/>
      <c r="I35" s="196"/>
      <c r="J35" s="526"/>
      <c r="K35" s="526"/>
    </row>
    <row r="36" spans="1:11" s="16" customFormat="1" x14ac:dyDescent="0.25">
      <c r="A36" s="192"/>
      <c r="B36" s="495"/>
      <c r="C36" s="193"/>
      <c r="D36" s="531"/>
      <c r="E36" s="532"/>
      <c r="F36" s="532"/>
      <c r="G36" s="532"/>
      <c r="H36" s="496"/>
      <c r="I36" s="196"/>
      <c r="J36" s="526"/>
      <c r="K36" s="526"/>
    </row>
    <row r="37" spans="1:11" s="16" customFormat="1" ht="35.1" customHeight="1" thickBot="1" x14ac:dyDescent="0.3">
      <c r="A37" s="192"/>
      <c r="B37" s="499" t="s">
        <v>662</v>
      </c>
      <c r="C37" s="740" t="s">
        <v>1086</v>
      </c>
      <c r="D37" s="740"/>
      <c r="E37" s="740"/>
      <c r="F37" s="740"/>
      <c r="G37" s="740"/>
      <c r="H37" s="500"/>
      <c r="I37" s="196"/>
      <c r="J37" s="526"/>
      <c r="K37" s="526"/>
    </row>
    <row r="38" spans="1:11" s="16" customFormat="1" ht="16.5" customHeight="1" thickBot="1" x14ac:dyDescent="0.3">
      <c r="A38" s="192"/>
      <c r="B38" s="495"/>
      <c r="C38" s="741"/>
      <c r="D38" s="742"/>
      <c r="E38" s="742"/>
      <c r="F38" s="743"/>
      <c r="G38" s="532"/>
      <c r="H38" s="496"/>
      <c r="I38" s="196"/>
      <c r="J38" s="526"/>
      <c r="K38" s="526"/>
    </row>
    <row r="39" spans="1:11" s="16" customFormat="1" ht="16.5" thickBot="1" x14ac:dyDescent="0.3">
      <c r="A39" s="192"/>
      <c r="B39" s="495"/>
      <c r="C39" s="193"/>
      <c r="D39" s="531"/>
      <c r="E39" s="532"/>
      <c r="F39" s="532"/>
      <c r="G39" s="532"/>
      <c r="H39" s="496"/>
      <c r="I39" s="196"/>
      <c r="J39" s="526"/>
      <c r="K39" s="526"/>
    </row>
    <row r="40" spans="1:11" s="16" customFormat="1" ht="35.1" customHeight="1" thickBot="1" x14ac:dyDescent="0.3">
      <c r="A40" s="192"/>
      <c r="B40" s="501" t="s">
        <v>1081</v>
      </c>
      <c r="C40" s="744" t="s">
        <v>1125</v>
      </c>
      <c r="D40" s="744"/>
      <c r="E40" s="744"/>
      <c r="F40" s="744"/>
      <c r="G40" s="28"/>
      <c r="H40" s="493"/>
      <c r="I40" s="196"/>
      <c r="J40" s="526"/>
      <c r="K40" s="526"/>
    </row>
    <row r="41" spans="1:11" s="16" customFormat="1" ht="16.5" thickBot="1" x14ac:dyDescent="0.3">
      <c r="A41" s="192"/>
      <c r="B41" s="495"/>
      <c r="C41" s="532"/>
      <c r="D41" s="532"/>
      <c r="E41" s="532"/>
      <c r="F41" s="532"/>
      <c r="G41" s="197"/>
      <c r="H41" s="493"/>
      <c r="I41" s="196"/>
      <c r="J41" s="526"/>
      <c r="K41" s="526"/>
    </row>
    <row r="42" spans="1:11" s="16" customFormat="1" ht="81" customHeight="1" thickBot="1" x14ac:dyDescent="0.3">
      <c r="A42" s="192"/>
      <c r="B42" s="502" t="s">
        <v>1082</v>
      </c>
      <c r="C42" s="745" t="s">
        <v>1120</v>
      </c>
      <c r="D42" s="745"/>
      <c r="E42" s="745"/>
      <c r="F42" s="746"/>
      <c r="G42" s="28"/>
      <c r="H42" s="503"/>
      <c r="I42" s="196"/>
      <c r="J42" s="526"/>
      <c r="K42" s="526"/>
    </row>
    <row r="43" spans="1:11" s="16" customFormat="1" ht="15.75" customHeight="1" x14ac:dyDescent="0.25">
      <c r="A43" s="192"/>
      <c r="B43" s="194"/>
      <c r="C43" s="193"/>
      <c r="D43" s="531"/>
      <c r="E43" s="532"/>
      <c r="F43" s="532"/>
      <c r="G43" s="532"/>
      <c r="H43" s="197"/>
      <c r="I43" s="194"/>
      <c r="J43" s="526"/>
      <c r="K43" s="526"/>
    </row>
    <row r="44" spans="1:11" s="16" customFormat="1" ht="15.75" customHeight="1" x14ac:dyDescent="0.25">
      <c r="A44" s="192"/>
      <c r="B44" s="488"/>
      <c r="C44" s="490"/>
      <c r="D44" s="490"/>
      <c r="E44" s="490"/>
      <c r="F44" s="490"/>
      <c r="G44" s="490"/>
      <c r="H44" s="491"/>
      <c r="I44" s="194"/>
      <c r="J44" s="526"/>
      <c r="K44" s="526"/>
    </row>
    <row r="45" spans="1:11" s="16" customFormat="1" ht="15.75" customHeight="1" x14ac:dyDescent="0.25">
      <c r="A45" s="192"/>
      <c r="B45" s="492">
        <v>3</v>
      </c>
      <c r="C45" s="751" t="s">
        <v>663</v>
      </c>
      <c r="D45" s="751"/>
      <c r="E45" s="751"/>
      <c r="F45" s="751"/>
      <c r="G45" s="751"/>
      <c r="H45" s="493"/>
      <c r="I45" s="194"/>
      <c r="J45" s="526"/>
      <c r="K45" s="526"/>
    </row>
    <row r="46" spans="1:11" s="16" customFormat="1" x14ac:dyDescent="0.25">
      <c r="A46" s="192"/>
      <c r="B46" s="494"/>
      <c r="C46" s="183"/>
      <c r="D46" s="183"/>
      <c r="E46" s="183"/>
      <c r="F46" s="183"/>
      <c r="G46" s="183"/>
      <c r="H46" s="493"/>
      <c r="I46" s="194"/>
      <c r="J46" s="526"/>
      <c r="K46" s="526"/>
    </row>
    <row r="47" spans="1:11" s="16" customFormat="1" ht="51.95" customHeight="1" thickBot="1" x14ac:dyDescent="0.3">
      <c r="A47" s="192"/>
      <c r="B47" s="515" t="s">
        <v>4</v>
      </c>
      <c r="C47" s="747" t="s">
        <v>1087</v>
      </c>
      <c r="D47" s="747"/>
      <c r="E47" s="747"/>
      <c r="F47" s="747"/>
      <c r="G47" s="747"/>
      <c r="H47" s="493"/>
      <c r="I47" s="196"/>
      <c r="J47" s="526"/>
      <c r="K47" s="526"/>
    </row>
    <row r="48" spans="1:11" s="16" customFormat="1" ht="16.5" thickBot="1" x14ac:dyDescent="0.3">
      <c r="A48" s="192"/>
      <c r="B48" s="516"/>
      <c r="C48" s="741"/>
      <c r="D48" s="742"/>
      <c r="E48" s="742"/>
      <c r="F48" s="743"/>
      <c r="G48" s="532"/>
      <c r="H48" s="496"/>
      <c r="I48" s="196"/>
      <c r="J48" s="526"/>
      <c r="K48" s="526"/>
    </row>
    <row r="49" spans="1:11" s="16" customFormat="1" ht="15.75" customHeight="1" x14ac:dyDescent="0.25">
      <c r="A49" s="192"/>
      <c r="B49" s="517"/>
      <c r="C49" s="193"/>
      <c r="D49" s="531"/>
      <c r="E49" s="532"/>
      <c r="F49" s="532"/>
      <c r="G49" s="532"/>
      <c r="H49" s="496"/>
      <c r="I49" s="196"/>
      <c r="J49" s="526"/>
      <c r="K49" s="526"/>
    </row>
    <row r="50" spans="1:11" s="16" customFormat="1" x14ac:dyDescent="0.25">
      <c r="A50" s="192"/>
      <c r="B50" s="515" t="s">
        <v>5</v>
      </c>
      <c r="C50" s="748" t="s">
        <v>192</v>
      </c>
      <c r="D50" s="748"/>
      <c r="E50" s="748"/>
      <c r="F50" s="748"/>
      <c r="G50" s="748"/>
      <c r="H50" s="493"/>
      <c r="I50" s="196"/>
      <c r="J50" s="526"/>
      <c r="K50" s="526"/>
    </row>
    <row r="51" spans="1:11" s="16" customFormat="1" ht="15.75" customHeight="1" x14ac:dyDescent="0.25">
      <c r="A51" s="192"/>
      <c r="B51" s="515"/>
      <c r="C51" s="183"/>
      <c r="D51" s="183"/>
      <c r="E51" s="183"/>
      <c r="F51" s="183"/>
      <c r="G51" s="183"/>
      <c r="H51" s="498"/>
      <c r="I51" s="196"/>
      <c r="J51" s="526"/>
      <c r="K51" s="526"/>
    </row>
    <row r="52" spans="1:11" s="16" customFormat="1" ht="16.5" thickBot="1" x14ac:dyDescent="0.3">
      <c r="A52" s="192"/>
      <c r="B52" s="516"/>
      <c r="C52" s="187" t="s">
        <v>61</v>
      </c>
      <c r="D52" s="749" t="s">
        <v>664</v>
      </c>
      <c r="E52" s="749"/>
      <c r="F52" s="749"/>
      <c r="G52" s="749"/>
      <c r="H52" s="500"/>
      <c r="I52" s="196"/>
      <c r="J52" s="526"/>
      <c r="K52" s="526"/>
    </row>
    <row r="53" spans="1:11" s="16" customFormat="1" ht="16.5" thickBot="1" x14ac:dyDescent="0.3">
      <c r="A53" s="192"/>
      <c r="B53" s="518"/>
      <c r="C53" s="188"/>
      <c r="D53" s="736"/>
      <c r="E53" s="737"/>
      <c r="F53" s="738"/>
      <c r="G53" s="334"/>
      <c r="H53" s="519"/>
      <c r="I53" s="196"/>
      <c r="J53" s="526"/>
      <c r="K53" s="526"/>
    </row>
    <row r="54" spans="1:11" s="16" customFormat="1" ht="48.75" customHeight="1" x14ac:dyDescent="0.25">
      <c r="A54" s="192"/>
      <c r="B54" s="520"/>
      <c r="C54" s="188"/>
      <c r="D54" s="739" t="s">
        <v>827</v>
      </c>
      <c r="E54" s="739"/>
      <c r="F54" s="739"/>
      <c r="G54" s="739"/>
      <c r="H54" s="521"/>
      <c r="I54" s="196"/>
      <c r="J54" s="526"/>
      <c r="K54" s="526"/>
    </row>
    <row r="55" spans="1:11" s="16" customFormat="1" x14ac:dyDescent="0.25">
      <c r="A55" s="192"/>
      <c r="B55" s="494"/>
      <c r="C55" s="189"/>
      <c r="D55" s="183"/>
      <c r="E55" s="532"/>
      <c r="F55" s="532"/>
      <c r="G55" s="532"/>
      <c r="H55" s="496"/>
      <c r="I55" s="196"/>
      <c r="J55" s="526"/>
      <c r="K55" s="526"/>
    </row>
    <row r="56" spans="1:11" s="16" customFormat="1" ht="16.5" thickBot="1" x14ac:dyDescent="0.3">
      <c r="A56" s="192"/>
      <c r="B56" s="516"/>
      <c r="C56" s="187" t="s">
        <v>62</v>
      </c>
      <c r="D56" s="749" t="s">
        <v>665</v>
      </c>
      <c r="E56" s="749"/>
      <c r="F56" s="749"/>
      <c r="G56" s="749"/>
      <c r="H56" s="500"/>
      <c r="I56" s="196"/>
      <c r="J56" s="526"/>
      <c r="K56" s="526"/>
    </row>
    <row r="57" spans="1:11" s="16" customFormat="1" ht="16.5" thickBot="1" x14ac:dyDescent="0.3">
      <c r="A57" s="192"/>
      <c r="B57" s="518"/>
      <c r="C57" s="188"/>
      <c r="D57" s="736"/>
      <c r="E57" s="737"/>
      <c r="F57" s="738"/>
      <c r="G57" s="334"/>
      <c r="H57" s="519"/>
      <c r="I57" s="196"/>
      <c r="J57" s="526"/>
      <c r="K57" s="526"/>
    </row>
    <row r="58" spans="1:11" s="16" customFormat="1" ht="65.25" customHeight="1" x14ac:dyDescent="0.25">
      <c r="A58" s="192"/>
      <c r="B58" s="520"/>
      <c r="C58" s="188"/>
      <c r="D58" s="739" t="s">
        <v>828</v>
      </c>
      <c r="E58" s="739"/>
      <c r="F58" s="739"/>
      <c r="G58" s="739"/>
      <c r="H58" s="521"/>
      <c r="I58" s="196"/>
      <c r="J58" s="526"/>
      <c r="K58" s="526"/>
    </row>
    <row r="59" spans="1:11" s="16" customFormat="1" x14ac:dyDescent="0.25">
      <c r="A59" s="192"/>
      <c r="B59" s="522"/>
      <c r="C59" s="523"/>
      <c r="D59" s="512"/>
      <c r="E59" s="524"/>
      <c r="F59" s="524"/>
      <c r="G59" s="524"/>
      <c r="H59" s="525"/>
      <c r="I59" s="196"/>
      <c r="J59" s="526"/>
      <c r="K59" s="526"/>
    </row>
    <row r="60" spans="1:11" s="16" customFormat="1" x14ac:dyDescent="0.25">
      <c r="A60" s="192"/>
      <c r="B60" s="193"/>
      <c r="C60" s="194"/>
      <c r="D60" s="531"/>
      <c r="E60" s="532"/>
      <c r="F60" s="532"/>
      <c r="G60" s="532"/>
      <c r="H60" s="197"/>
      <c r="I60" s="196"/>
      <c r="J60" s="526"/>
      <c r="K60" s="526"/>
    </row>
    <row r="61" spans="1:11" s="16" customFormat="1" x14ac:dyDescent="0.25">
      <c r="A61" s="192"/>
      <c r="B61" s="531"/>
      <c r="C61" s="190"/>
      <c r="D61" s="752" t="s">
        <v>513</v>
      </c>
      <c r="E61" s="752"/>
      <c r="F61" s="752"/>
      <c r="G61" s="531"/>
      <c r="H61" s="190"/>
      <c r="I61" s="196"/>
      <c r="J61" s="526"/>
      <c r="K61" s="526"/>
    </row>
    <row r="62" spans="1:11" s="16" customFormat="1" x14ac:dyDescent="0.25">
      <c r="A62" s="192"/>
      <c r="B62" s="533"/>
      <c r="C62" s="533"/>
      <c r="D62" s="683" t="str">
        <f>IF(OR(ISBLANK(F13),ISBLANK(F15),ISBLANK(F17),ISBLANK(C20),ISBLANK(C27),ISBLANK(C30),ISBLANK(D35),ISBLANK(C38),ISBLANK(C48),ISBLANK(D53),ISBLANK(D57),ISBLANK(G40),ISBLANK(G42)),"FALSE","TRUE")</f>
        <v>FALSE</v>
      </c>
      <c r="E62" s="683"/>
      <c r="F62" s="683"/>
      <c r="G62" s="185"/>
      <c r="H62" s="198"/>
      <c r="I62" s="196"/>
      <c r="J62" s="526"/>
      <c r="K62" s="526"/>
    </row>
    <row r="63" spans="1:11" s="16" customFormat="1" x14ac:dyDescent="0.25">
      <c r="A63" s="192"/>
      <c r="B63" s="195"/>
      <c r="C63" s="195"/>
      <c r="D63" s="186"/>
      <c r="E63" s="186"/>
      <c r="F63" s="186"/>
      <c r="G63" s="193"/>
      <c r="H63" s="194"/>
      <c r="I63" s="196"/>
      <c r="J63" s="526"/>
      <c r="K63" s="526"/>
    </row>
  </sheetData>
  <sheetProtection algorithmName="SHA-512" hashValue="oV99TdncMaMcBAeV4aRkHdM/JKRxlqVsx6Hg9Bge48Q/uUQQ4/FRVkzPYELBdcxVTL7Lg63qUyGGckQxzzb2xA==" saltValue="aSF1hOt3V749op+sZ98eZQ==" spinCount="100000" sheet="1" objects="1" scenarios="1"/>
  <mergeCells count="32">
    <mergeCell ref="C24:G24"/>
    <mergeCell ref="C45:G45"/>
    <mergeCell ref="D13:E13"/>
    <mergeCell ref="D15:E15"/>
    <mergeCell ref="C34:G34"/>
    <mergeCell ref="D56:G56"/>
    <mergeCell ref="D57:F57"/>
    <mergeCell ref="D58:G58"/>
    <mergeCell ref="D61:F61"/>
    <mergeCell ref="D62:F62"/>
    <mergeCell ref="B6:H6"/>
    <mergeCell ref="C47:G47"/>
    <mergeCell ref="C48:F48"/>
    <mergeCell ref="C50:G50"/>
    <mergeCell ref="D52:G52"/>
    <mergeCell ref="C27:F27"/>
    <mergeCell ref="C29:G29"/>
    <mergeCell ref="C30:F30"/>
    <mergeCell ref="D32:G32"/>
    <mergeCell ref="D35:F35"/>
    <mergeCell ref="D17:E17"/>
    <mergeCell ref="C19:G19"/>
    <mergeCell ref="C20:F20"/>
    <mergeCell ref="C26:G26"/>
    <mergeCell ref="C11:G11"/>
    <mergeCell ref="C9:G9"/>
    <mergeCell ref="D53:F53"/>
    <mergeCell ref="D54:G54"/>
    <mergeCell ref="C37:G37"/>
    <mergeCell ref="C38:F38"/>
    <mergeCell ref="C40:F40"/>
    <mergeCell ref="C42:F42"/>
  </mergeCells>
  <conditionalFormatting sqref="D62">
    <cfRule type="containsText" dxfId="296" priority="1" operator="containsText" text="FALSE">
      <formula>NOT(ISERROR(SEARCH("FALSE",D62)))</formula>
    </cfRule>
    <cfRule type="containsText" dxfId="295" priority="2" operator="containsText" text="TRUE">
      <formula>NOT(ISERROR(SEARCH("TRUE",D62)))</formula>
    </cfRule>
    <cfRule type="containsText" dxfId="294" priority="3" operator="containsText" text="FALSE">
      <formula>NOT(ISERROR(SEARCH("FALSE",D62)))</formula>
    </cfRule>
  </conditionalFormatting>
  <dataValidations count="3">
    <dataValidation type="whole" operator="greaterThanOrEqual" allowBlank="1" showInputMessage="1" showErrorMessage="1" sqref="C53 C57" xr:uid="{00000000-0002-0000-0A00-000000000000}">
      <formula1>0</formula1>
    </dataValidation>
    <dataValidation operator="greaterThanOrEqual" allowBlank="1" showInputMessage="1" showErrorMessage="1" sqref="G48:H48 G30:H30" xr:uid="{00000000-0002-0000-0A00-000001000000}"/>
    <dataValidation type="whole" operator="greaterThanOrEqual" allowBlank="1" showInputMessage="1" showErrorMessage="1" promptTitle="Input data" prompt="Insert a non-negative integer number" sqref="F13 F15 F17 C20 C27 C30 C38 C48 G40 G42 D35" xr:uid="{00000000-0002-0000-0A00-000002000000}">
      <formula1>0</formula1>
    </dataValidation>
  </dataValidations>
  <pageMargins left="0.7" right="0.7" top="0.75" bottom="0.75" header="0.3" footer="0.3"/>
  <pageSetup paperSize="9" scale="68" fitToHeight="0" orientation="portrait" r:id="rId1"/>
  <rowBreaks count="1" manualBreakCount="1">
    <brk id="4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7"/>
  <sheetViews>
    <sheetView zoomScaleNormal="100" zoomScaleSheetLayoutView="100" workbookViewId="0"/>
  </sheetViews>
  <sheetFormatPr defaultRowHeight="15.75" x14ac:dyDescent="0.25"/>
  <cols>
    <col min="1" max="1" width="2.7109375" style="335" customWidth="1"/>
    <col min="2" max="3" width="5" style="335" customWidth="1"/>
    <col min="4" max="4" width="49.28515625" style="335" customWidth="1"/>
    <col min="5" max="5" width="54.5703125" style="335" customWidth="1"/>
    <col min="6" max="6" width="3.140625" style="335" customWidth="1"/>
    <col min="7" max="7" width="2.7109375" style="335" customWidth="1"/>
    <col min="8" max="10" width="6.5703125" style="335" customWidth="1"/>
    <col min="11" max="16384" width="9.140625" style="335"/>
  </cols>
  <sheetData>
    <row r="1" spans="1:9" x14ac:dyDescent="0.25">
      <c r="A1" s="315"/>
      <c r="B1" s="327" t="s">
        <v>548</v>
      </c>
      <c r="C1" s="307"/>
      <c r="D1" s="307"/>
      <c r="E1" s="328"/>
      <c r="F1" s="328"/>
      <c r="G1" s="329"/>
    </row>
    <row r="2" spans="1:9" x14ac:dyDescent="0.25">
      <c r="A2" s="307"/>
      <c r="B2" s="308"/>
      <c r="C2" s="307"/>
      <c r="D2" s="307"/>
      <c r="E2" s="328"/>
      <c r="F2" s="328"/>
      <c r="G2" s="329"/>
    </row>
    <row r="3" spans="1:9" x14ac:dyDescent="0.25">
      <c r="A3" s="307"/>
      <c r="B3" s="309">
        <f>'Section A'!E17</f>
        <v>0</v>
      </c>
      <c r="C3" s="307"/>
      <c r="D3" s="307"/>
      <c r="E3" s="328"/>
      <c r="F3" s="328"/>
      <c r="G3" s="329"/>
    </row>
    <row r="4" spans="1:9" x14ac:dyDescent="0.25">
      <c r="A4" s="328"/>
      <c r="B4" s="328"/>
      <c r="C4" s="310"/>
      <c r="D4" s="328"/>
      <c r="E4" s="328"/>
      <c r="F4" s="328"/>
      <c r="G4" s="329"/>
    </row>
    <row r="5" spans="1:9" x14ac:dyDescent="0.25">
      <c r="A5" s="330"/>
      <c r="B5" s="330"/>
      <c r="C5" s="330"/>
      <c r="D5" s="330"/>
      <c r="E5" s="328"/>
      <c r="F5" s="328"/>
      <c r="G5" s="329"/>
    </row>
    <row r="6" spans="1:9" x14ac:dyDescent="0.25">
      <c r="A6" s="330"/>
      <c r="B6" s="765" t="s">
        <v>770</v>
      </c>
      <c r="C6" s="765"/>
      <c r="D6" s="765"/>
      <c r="E6" s="765"/>
      <c r="F6" s="765"/>
      <c r="G6" s="329"/>
      <c r="I6" s="336" t="b">
        <f>IF(ISNA(MATCH(FALSE,I8:I63,0)),TRUE,FALSE)</f>
        <v>0</v>
      </c>
    </row>
    <row r="7" spans="1:9" x14ac:dyDescent="0.25">
      <c r="A7" s="330"/>
      <c r="B7" s="753"/>
      <c r="C7" s="753"/>
      <c r="D7" s="753"/>
      <c r="E7" s="753"/>
      <c r="F7" s="328"/>
      <c r="G7" s="329"/>
    </row>
    <row r="8" spans="1:9" x14ac:dyDescent="0.25">
      <c r="A8" s="330"/>
      <c r="B8" s="331"/>
      <c r="C8" s="332"/>
      <c r="D8" s="332"/>
      <c r="E8" s="332"/>
      <c r="F8" s="322"/>
      <c r="G8" s="329"/>
    </row>
    <row r="9" spans="1:9" x14ac:dyDescent="0.25">
      <c r="A9" s="328"/>
      <c r="B9" s="311">
        <v>1</v>
      </c>
      <c r="C9" s="754" t="s">
        <v>960</v>
      </c>
      <c r="D9" s="754"/>
      <c r="E9" s="754"/>
      <c r="F9" s="312"/>
      <c r="G9" s="329"/>
    </row>
    <row r="10" spans="1:9" x14ac:dyDescent="0.25">
      <c r="A10" s="328"/>
      <c r="B10" s="313"/>
      <c r="C10" s="314"/>
      <c r="D10" s="314"/>
      <c r="E10" s="314"/>
      <c r="F10" s="312"/>
      <c r="G10" s="329"/>
    </row>
    <row r="11" spans="1:9" ht="35.1" customHeight="1" thickBot="1" x14ac:dyDescent="0.3">
      <c r="A11" s="328"/>
      <c r="B11" s="313"/>
      <c r="C11" s="314" t="s">
        <v>666</v>
      </c>
      <c r="D11" s="744" t="s">
        <v>1076</v>
      </c>
      <c r="E11" s="744"/>
      <c r="F11" s="312"/>
      <c r="G11" s="329"/>
    </row>
    <row r="12" spans="1:9" ht="16.5" thickBot="1" x14ac:dyDescent="0.3">
      <c r="A12" s="328"/>
      <c r="B12" s="313"/>
      <c r="C12" s="315"/>
      <c r="D12" s="741"/>
      <c r="E12" s="743"/>
      <c r="F12" s="312"/>
      <c r="G12" s="329"/>
    </row>
    <row r="13" spans="1:9" ht="65.099999999999994" customHeight="1" x14ac:dyDescent="0.25">
      <c r="A13" s="328"/>
      <c r="B13" s="313"/>
      <c r="C13" s="314"/>
      <c r="D13" s="755" t="s">
        <v>1147</v>
      </c>
      <c r="E13" s="756"/>
      <c r="F13" s="312"/>
      <c r="G13" s="329"/>
    </row>
    <row r="14" spans="1:9" x14ac:dyDescent="0.25">
      <c r="A14" s="328"/>
      <c r="B14" s="313"/>
      <c r="C14" s="314"/>
      <c r="D14" s="314"/>
      <c r="E14" s="314"/>
      <c r="F14" s="312"/>
      <c r="G14" s="329"/>
    </row>
    <row r="15" spans="1:9" ht="50.1" customHeight="1" thickBot="1" x14ac:dyDescent="0.3">
      <c r="A15" s="328"/>
      <c r="B15" s="313"/>
      <c r="C15" s="314" t="s">
        <v>667</v>
      </c>
      <c r="D15" s="744" t="s">
        <v>1282</v>
      </c>
      <c r="E15" s="744"/>
      <c r="F15" s="312"/>
      <c r="G15" s="329"/>
    </row>
    <row r="16" spans="1:9" ht="16.5" thickBot="1" x14ac:dyDescent="0.3">
      <c r="A16" s="328"/>
      <c r="B16" s="313"/>
      <c r="C16" s="315"/>
      <c r="D16" s="741"/>
      <c r="E16" s="743"/>
      <c r="F16" s="312"/>
      <c r="G16" s="329"/>
    </row>
    <row r="17" spans="1:9" ht="33.75" customHeight="1" x14ac:dyDescent="0.25">
      <c r="A17" s="328"/>
      <c r="B17" s="313"/>
      <c r="C17" s="314"/>
      <c r="D17" s="757" t="s">
        <v>1283</v>
      </c>
      <c r="E17" s="757"/>
      <c r="F17" s="758"/>
      <c r="G17" s="329"/>
    </row>
    <row r="18" spans="1:9" x14ac:dyDescent="0.25">
      <c r="A18" s="328"/>
      <c r="B18" s="313"/>
      <c r="C18" s="314"/>
      <c r="D18" s="314"/>
      <c r="E18" s="314"/>
      <c r="F18" s="312"/>
      <c r="G18" s="329"/>
    </row>
    <row r="19" spans="1:9" ht="35.1" customHeight="1" thickBot="1" x14ac:dyDescent="0.3">
      <c r="A19" s="328"/>
      <c r="B19" s="313"/>
      <c r="C19" s="314" t="s">
        <v>668</v>
      </c>
      <c r="D19" s="744" t="s">
        <v>1121</v>
      </c>
      <c r="E19" s="744"/>
      <c r="F19" s="312"/>
      <c r="G19" s="329"/>
    </row>
    <row r="20" spans="1:9" ht="16.5" thickBot="1" x14ac:dyDescent="0.3">
      <c r="A20" s="328"/>
      <c r="B20" s="313"/>
      <c r="C20" s="315"/>
      <c r="D20" s="741"/>
      <c r="E20" s="743"/>
      <c r="F20" s="312"/>
      <c r="G20" s="329"/>
    </row>
    <row r="21" spans="1:9" x14ac:dyDescent="0.25">
      <c r="A21" s="328"/>
      <c r="B21" s="313"/>
      <c r="C21" s="314"/>
      <c r="D21" s="759" t="s">
        <v>1122</v>
      </c>
      <c r="E21" s="759"/>
      <c r="F21" s="760"/>
      <c r="G21" s="329"/>
    </row>
    <row r="22" spans="1:9" x14ac:dyDescent="0.25">
      <c r="A22" s="328"/>
      <c r="B22" s="313"/>
      <c r="C22" s="314"/>
      <c r="D22" s="314"/>
      <c r="E22" s="314"/>
      <c r="F22" s="312"/>
      <c r="G22" s="329"/>
    </row>
    <row r="23" spans="1:9" ht="35.1" customHeight="1" thickBot="1" x14ac:dyDescent="0.3">
      <c r="A23" s="328"/>
      <c r="B23" s="313"/>
      <c r="C23" s="314" t="s">
        <v>85</v>
      </c>
      <c r="D23" s="744" t="s">
        <v>1075</v>
      </c>
      <c r="E23" s="744"/>
      <c r="F23" s="312"/>
      <c r="G23" s="329"/>
    </row>
    <row r="24" spans="1:9" ht="16.5" thickBot="1" x14ac:dyDescent="0.3">
      <c r="A24" s="328"/>
      <c r="B24" s="313"/>
      <c r="C24" s="315"/>
      <c r="D24" s="741"/>
      <c r="E24" s="743"/>
      <c r="F24" s="312"/>
      <c r="G24" s="329"/>
    </row>
    <row r="25" spans="1:9" x14ac:dyDescent="0.25">
      <c r="A25" s="328"/>
      <c r="B25" s="316"/>
      <c r="C25" s="317"/>
      <c r="D25" s="317"/>
      <c r="E25" s="317"/>
      <c r="F25" s="318"/>
      <c r="G25" s="329"/>
    </row>
    <row r="26" spans="1:9" x14ac:dyDescent="0.25">
      <c r="A26" s="328"/>
      <c r="B26" s="314"/>
      <c r="C26" s="314"/>
      <c r="D26" s="314"/>
      <c r="E26" s="314"/>
      <c r="F26" s="319"/>
      <c r="G26" s="329"/>
    </row>
    <row r="27" spans="1:9" x14ac:dyDescent="0.25">
      <c r="A27" s="328"/>
      <c r="B27" s="320"/>
      <c r="C27" s="321"/>
      <c r="D27" s="321"/>
      <c r="E27" s="321"/>
      <c r="F27" s="322"/>
      <c r="G27" s="329"/>
    </row>
    <row r="28" spans="1:9" x14ac:dyDescent="0.25">
      <c r="A28" s="328"/>
      <c r="B28" s="311">
        <v>2</v>
      </c>
      <c r="C28" s="761" t="s">
        <v>790</v>
      </c>
      <c r="D28" s="761"/>
      <c r="E28" s="761"/>
      <c r="F28" s="312"/>
      <c r="G28" s="329"/>
    </row>
    <row r="29" spans="1:9" x14ac:dyDescent="0.25">
      <c r="A29" s="328"/>
      <c r="B29" s="313"/>
      <c r="C29" s="314"/>
      <c r="D29" s="314"/>
      <c r="E29" s="314"/>
      <c r="F29" s="312"/>
      <c r="G29" s="329"/>
    </row>
    <row r="30" spans="1:9" ht="16.5" customHeight="1" thickBot="1" x14ac:dyDescent="0.3">
      <c r="A30" s="328"/>
      <c r="B30" s="313"/>
      <c r="C30" s="314" t="s">
        <v>669</v>
      </c>
      <c r="D30" s="762" t="s">
        <v>1077</v>
      </c>
      <c r="E30" s="762"/>
      <c r="F30" s="312"/>
      <c r="G30" s="329"/>
    </row>
    <row r="31" spans="1:9" ht="16.5" thickBot="1" x14ac:dyDescent="0.3">
      <c r="A31" s="328"/>
      <c r="B31" s="313"/>
      <c r="C31" s="315"/>
      <c r="D31" s="763"/>
      <c r="E31" s="764"/>
      <c r="F31" s="312"/>
      <c r="G31" s="329"/>
      <c r="I31" s="335" t="b">
        <f>IF(ISNUMBER(MATCH(D31,List_YesNo,0)),TRUE,FALSE)</f>
        <v>0</v>
      </c>
    </row>
    <row r="32" spans="1:9" ht="65.099999999999994" customHeight="1" x14ac:dyDescent="0.25">
      <c r="A32" s="328"/>
      <c r="B32" s="313"/>
      <c r="C32" s="314"/>
      <c r="D32" s="755" t="s">
        <v>1147</v>
      </c>
      <c r="E32" s="756"/>
      <c r="F32" s="312"/>
      <c r="G32" s="329"/>
    </row>
    <row r="33" spans="1:9" x14ac:dyDescent="0.25">
      <c r="A33" s="328"/>
      <c r="B33" s="313"/>
      <c r="C33" s="314"/>
      <c r="D33" s="314"/>
      <c r="E33" s="314"/>
      <c r="F33" s="312"/>
      <c r="G33" s="329"/>
    </row>
    <row r="34" spans="1:9" ht="35.1" customHeight="1" thickBot="1" x14ac:dyDescent="0.3">
      <c r="A34" s="328"/>
      <c r="B34" s="313"/>
      <c r="C34" s="314" t="s">
        <v>670</v>
      </c>
      <c r="D34" s="744" t="s">
        <v>1284</v>
      </c>
      <c r="E34" s="744"/>
      <c r="F34" s="312"/>
      <c r="G34" s="329"/>
    </row>
    <row r="35" spans="1:9" ht="16.5" thickBot="1" x14ac:dyDescent="0.3">
      <c r="A35" s="328"/>
      <c r="B35" s="313"/>
      <c r="C35" s="315"/>
      <c r="D35" s="763"/>
      <c r="E35" s="764"/>
      <c r="F35" s="312"/>
      <c r="G35" s="329"/>
      <c r="I35" s="335" t="b">
        <f>IF(ISNUMBER(MATCH(D35,List_YesNo,0)),TRUE,FALSE)</f>
        <v>0</v>
      </c>
    </row>
    <row r="36" spans="1:9" ht="33" customHeight="1" x14ac:dyDescent="0.25">
      <c r="A36" s="328"/>
      <c r="B36" s="313"/>
      <c r="C36" s="314"/>
      <c r="D36" s="757" t="s">
        <v>1283</v>
      </c>
      <c r="E36" s="757"/>
      <c r="F36" s="758"/>
      <c r="G36" s="329"/>
    </row>
    <row r="37" spans="1:9" x14ac:dyDescent="0.25">
      <c r="A37" s="328"/>
      <c r="B37" s="313"/>
      <c r="C37" s="314"/>
      <c r="D37" s="314"/>
      <c r="E37" s="314"/>
      <c r="F37" s="312"/>
      <c r="G37" s="329"/>
    </row>
    <row r="38" spans="1:9" ht="16.5" customHeight="1" thickBot="1" x14ac:dyDescent="0.3">
      <c r="A38" s="328"/>
      <c r="B38" s="313"/>
      <c r="C38" s="314" t="s">
        <v>671</v>
      </c>
      <c r="D38" s="762" t="s">
        <v>1123</v>
      </c>
      <c r="E38" s="762"/>
      <c r="F38" s="312"/>
      <c r="G38" s="329"/>
    </row>
    <row r="39" spans="1:9" ht="16.5" thickBot="1" x14ac:dyDescent="0.3">
      <c r="A39" s="328"/>
      <c r="B39" s="313"/>
      <c r="C39" s="315"/>
      <c r="D39" s="763"/>
      <c r="E39" s="764"/>
      <c r="F39" s="312"/>
      <c r="G39" s="329"/>
      <c r="I39" s="335" t="b">
        <f>IF(ISNUMBER(MATCH(D39,List_YesNo,0)),TRUE,FALSE)</f>
        <v>0</v>
      </c>
    </row>
    <row r="40" spans="1:9" x14ac:dyDescent="0.25">
      <c r="A40" s="328"/>
      <c r="B40" s="313"/>
      <c r="C40" s="314"/>
      <c r="D40" s="759" t="s">
        <v>1122</v>
      </c>
      <c r="E40" s="759"/>
      <c r="F40" s="760"/>
      <c r="G40" s="329"/>
    </row>
    <row r="41" spans="1:9" x14ac:dyDescent="0.25">
      <c r="A41" s="328"/>
      <c r="B41" s="313"/>
      <c r="C41" s="314"/>
      <c r="D41" s="314"/>
      <c r="E41" s="314"/>
      <c r="F41" s="312"/>
      <c r="G41" s="329"/>
    </row>
    <row r="42" spans="1:9" ht="16.5" customHeight="1" thickBot="1" x14ac:dyDescent="0.3">
      <c r="A42" s="328"/>
      <c r="B42" s="313"/>
      <c r="C42" s="314" t="s">
        <v>662</v>
      </c>
      <c r="D42" s="762" t="s">
        <v>791</v>
      </c>
      <c r="E42" s="762"/>
      <c r="F42" s="312"/>
      <c r="G42" s="329"/>
    </row>
    <row r="43" spans="1:9" ht="16.5" thickBot="1" x14ac:dyDescent="0.3">
      <c r="A43" s="328"/>
      <c r="B43" s="313"/>
      <c r="C43" s="315"/>
      <c r="D43" s="763"/>
      <c r="E43" s="764"/>
      <c r="F43" s="312"/>
      <c r="G43" s="329"/>
      <c r="I43" s="335" t="b">
        <f>IF(ISNUMBER(MATCH(D43,List_YesNo,0)),TRUE,FALSE)</f>
        <v>0</v>
      </c>
    </row>
    <row r="44" spans="1:9" x14ac:dyDescent="0.25">
      <c r="A44" s="328"/>
      <c r="B44" s="316"/>
      <c r="C44" s="317"/>
      <c r="D44" s="317"/>
      <c r="E44" s="317"/>
      <c r="F44" s="318"/>
      <c r="G44" s="329"/>
    </row>
    <row r="45" spans="1:9" x14ac:dyDescent="0.25">
      <c r="A45" s="328"/>
      <c r="B45" s="314"/>
      <c r="C45" s="314"/>
      <c r="D45" s="314"/>
      <c r="E45" s="314"/>
      <c r="F45" s="319"/>
      <c r="G45" s="329"/>
    </row>
    <row r="46" spans="1:9" x14ac:dyDescent="0.25">
      <c r="A46" s="328"/>
      <c r="B46" s="320"/>
      <c r="C46" s="321"/>
      <c r="D46" s="321"/>
      <c r="E46" s="321"/>
      <c r="F46" s="322"/>
      <c r="G46" s="329"/>
    </row>
    <row r="47" spans="1:9" x14ac:dyDescent="0.25">
      <c r="A47" s="328"/>
      <c r="B47" s="311">
        <v>3</v>
      </c>
      <c r="C47" s="766" t="s">
        <v>672</v>
      </c>
      <c r="D47" s="766"/>
      <c r="E47" s="766"/>
      <c r="F47" s="312"/>
      <c r="G47" s="329"/>
    </row>
    <row r="48" spans="1:9" x14ac:dyDescent="0.25">
      <c r="A48" s="328"/>
      <c r="B48" s="313"/>
      <c r="C48" s="314"/>
      <c r="D48" s="314"/>
      <c r="E48" s="314"/>
      <c r="F48" s="312"/>
      <c r="G48" s="329"/>
    </row>
    <row r="49" spans="1:9" ht="16.5" customHeight="1" thickBot="1" x14ac:dyDescent="0.3">
      <c r="A49" s="328"/>
      <c r="B49" s="313"/>
      <c r="C49" s="314" t="s">
        <v>673</v>
      </c>
      <c r="D49" s="762" t="s">
        <v>1077</v>
      </c>
      <c r="E49" s="762"/>
      <c r="F49" s="312"/>
      <c r="G49" s="329"/>
    </row>
    <row r="50" spans="1:9" ht="16.5" thickBot="1" x14ac:dyDescent="0.3">
      <c r="A50" s="328"/>
      <c r="B50" s="313"/>
      <c r="C50" s="315"/>
      <c r="D50" s="763"/>
      <c r="E50" s="764"/>
      <c r="F50" s="312"/>
      <c r="G50" s="329"/>
      <c r="I50" s="335" t="b">
        <f>IF(ISNUMBER(MATCH(D50,List_YesNo,0)),TRUE,FALSE)</f>
        <v>0</v>
      </c>
    </row>
    <row r="51" spans="1:9" ht="65.099999999999994" customHeight="1" x14ac:dyDescent="0.25">
      <c r="A51" s="328"/>
      <c r="B51" s="313"/>
      <c r="C51" s="314"/>
      <c r="D51" s="755" t="s">
        <v>1147</v>
      </c>
      <c r="E51" s="756"/>
      <c r="F51" s="312"/>
      <c r="G51" s="329"/>
    </row>
    <row r="52" spans="1:9" x14ac:dyDescent="0.25">
      <c r="A52" s="328"/>
      <c r="B52" s="313"/>
      <c r="C52" s="314"/>
      <c r="D52" s="314"/>
      <c r="E52" s="314"/>
      <c r="F52" s="312"/>
      <c r="G52" s="329"/>
    </row>
    <row r="53" spans="1:9" ht="35.1" customHeight="1" thickBot="1" x14ac:dyDescent="0.3">
      <c r="A53" s="328"/>
      <c r="B53" s="313"/>
      <c r="C53" s="314" t="s">
        <v>674</v>
      </c>
      <c r="D53" s="744" t="s">
        <v>1284</v>
      </c>
      <c r="E53" s="744"/>
      <c r="F53" s="312"/>
      <c r="G53" s="329"/>
    </row>
    <row r="54" spans="1:9" ht="16.5" thickBot="1" x14ac:dyDescent="0.3">
      <c r="A54" s="328"/>
      <c r="B54" s="313"/>
      <c r="C54" s="323"/>
      <c r="D54" s="763"/>
      <c r="E54" s="764"/>
      <c r="F54" s="312"/>
      <c r="G54" s="329"/>
      <c r="I54" s="335" t="b">
        <f>IF(ISNUMBER(MATCH(D54,List_YesNo,0)),TRUE,FALSE)</f>
        <v>0</v>
      </c>
    </row>
    <row r="55" spans="1:9" ht="33.75" customHeight="1" x14ac:dyDescent="0.25">
      <c r="A55" s="328"/>
      <c r="B55" s="313"/>
      <c r="C55" s="324"/>
      <c r="D55" s="757" t="s">
        <v>1283</v>
      </c>
      <c r="E55" s="757"/>
      <c r="F55" s="758"/>
      <c r="G55" s="329"/>
    </row>
    <row r="56" spans="1:9" x14ac:dyDescent="0.25">
      <c r="A56" s="328"/>
      <c r="B56" s="313"/>
      <c r="C56" s="314"/>
      <c r="D56" s="314"/>
      <c r="E56" s="314"/>
      <c r="F56" s="312"/>
      <c r="G56" s="329"/>
    </row>
    <row r="57" spans="1:9" ht="16.5" customHeight="1" thickBot="1" x14ac:dyDescent="0.3">
      <c r="A57" s="328"/>
      <c r="B57" s="313"/>
      <c r="C57" s="314" t="s">
        <v>675</v>
      </c>
      <c r="D57" s="762" t="s">
        <v>1123</v>
      </c>
      <c r="E57" s="762"/>
      <c r="F57" s="312"/>
      <c r="G57" s="329"/>
    </row>
    <row r="58" spans="1:9" ht="16.5" thickBot="1" x14ac:dyDescent="0.3">
      <c r="A58" s="328"/>
      <c r="B58" s="313"/>
      <c r="C58" s="323"/>
      <c r="D58" s="763"/>
      <c r="E58" s="764"/>
      <c r="F58" s="312"/>
      <c r="G58" s="329"/>
      <c r="I58" s="335" t="b">
        <f>IF(ISNUMBER(MATCH(D58,List_YesNo,0)),TRUE,FALSE)</f>
        <v>0</v>
      </c>
    </row>
    <row r="59" spans="1:9" x14ac:dyDescent="0.25">
      <c r="A59" s="328"/>
      <c r="B59" s="313"/>
      <c r="C59" s="324"/>
      <c r="D59" s="759" t="s">
        <v>1122</v>
      </c>
      <c r="E59" s="759"/>
      <c r="F59" s="760"/>
      <c r="G59" s="329"/>
    </row>
    <row r="60" spans="1:9" x14ac:dyDescent="0.25">
      <c r="A60" s="328"/>
      <c r="B60" s="313"/>
      <c r="C60" s="314"/>
      <c r="D60" s="314"/>
      <c r="E60" s="314"/>
      <c r="F60" s="312"/>
      <c r="G60" s="329"/>
    </row>
    <row r="61" spans="1:9" ht="16.5" customHeight="1" thickBot="1" x14ac:dyDescent="0.3">
      <c r="A61" s="328"/>
      <c r="B61" s="313"/>
      <c r="C61" s="314" t="s">
        <v>676</v>
      </c>
      <c r="D61" s="762" t="s">
        <v>791</v>
      </c>
      <c r="E61" s="762"/>
      <c r="F61" s="312"/>
      <c r="G61" s="329"/>
    </row>
    <row r="62" spans="1:9" ht="16.5" thickBot="1" x14ac:dyDescent="0.3">
      <c r="A62" s="328"/>
      <c r="B62" s="313"/>
      <c r="C62" s="315"/>
      <c r="D62" s="763"/>
      <c r="E62" s="764"/>
      <c r="F62" s="312"/>
      <c r="G62" s="329"/>
      <c r="I62" s="335" t="b">
        <f>IF(ISNUMBER(MATCH(D62,List_YesNo,0)),TRUE,FALSE)</f>
        <v>0</v>
      </c>
    </row>
    <row r="63" spans="1:9" x14ac:dyDescent="0.25">
      <c r="A63" s="328"/>
      <c r="B63" s="316"/>
      <c r="C63" s="317"/>
      <c r="D63" s="317"/>
      <c r="E63" s="317"/>
      <c r="F63" s="318"/>
      <c r="G63" s="329"/>
    </row>
    <row r="64" spans="1:9" x14ac:dyDescent="0.25">
      <c r="A64" s="328"/>
      <c r="B64" s="314"/>
      <c r="C64" s="314"/>
      <c r="D64" s="314"/>
      <c r="E64" s="314"/>
      <c r="F64" s="328"/>
      <c r="G64" s="329"/>
    </row>
    <row r="65" spans="1:7" x14ac:dyDescent="0.25">
      <c r="A65" s="328"/>
      <c r="B65" s="397"/>
      <c r="C65" s="323"/>
      <c r="D65" s="325" t="s">
        <v>513</v>
      </c>
      <c r="E65" s="325"/>
      <c r="F65" s="328"/>
      <c r="G65" s="329"/>
    </row>
    <row r="66" spans="1:7" x14ac:dyDescent="0.25">
      <c r="A66" s="328"/>
      <c r="B66" s="325"/>
      <c r="C66" s="323"/>
      <c r="D66" s="380" t="str">
        <f>IF(OR(ISBLANK(D12),ISBLANK(D16),ISBLANK(D20),ISBLANK(D24),ISBLANK(D31),ISBLANK(D35),ISBLANK(D39),ISBLANK(D43),ISBLANK(D50),ISBLANK(D54),ISBLANK(D58),ISBLANK(D62),I6=FALSE),"FALSE","TRUE")</f>
        <v>FALSE</v>
      </c>
      <c r="E66" s="380"/>
      <c r="F66" s="380"/>
      <c r="G66" s="329"/>
    </row>
    <row r="67" spans="1:7" x14ac:dyDescent="0.25">
      <c r="A67" s="328"/>
      <c r="B67" s="333"/>
      <c r="C67" s="326"/>
      <c r="D67" s="326"/>
      <c r="E67" s="319"/>
      <c r="F67" s="328"/>
      <c r="G67" s="329"/>
    </row>
  </sheetData>
  <sheetProtection algorithmName="SHA-512" hashValue="5yV+1MVaOC7w6UXX5skQOfd9M41igg0jmSbvipPSx8rXp7iascW0+sMDTiMQKWnS/BIvlG75k+1fwY6vLRGZ2w==" saltValue="dEYFmpA0kDRLDZoB22GGlg==" spinCount="100000" sheet="1" objects="1" scenarios="1"/>
  <mergeCells count="38">
    <mergeCell ref="B6:F6"/>
    <mergeCell ref="D61:E61"/>
    <mergeCell ref="D62:E62"/>
    <mergeCell ref="D53:E53"/>
    <mergeCell ref="D54:E54"/>
    <mergeCell ref="D55:F55"/>
    <mergeCell ref="D57:E57"/>
    <mergeCell ref="D58:E58"/>
    <mergeCell ref="D59:F59"/>
    <mergeCell ref="D42:E42"/>
    <mergeCell ref="D43:E43"/>
    <mergeCell ref="C47:E47"/>
    <mergeCell ref="D49:E49"/>
    <mergeCell ref="D50:E50"/>
    <mergeCell ref="D51:E51"/>
    <mergeCell ref="D34:E34"/>
    <mergeCell ref="D35:E35"/>
    <mergeCell ref="D36:F36"/>
    <mergeCell ref="D38:E38"/>
    <mergeCell ref="D39:E39"/>
    <mergeCell ref="D40:F40"/>
    <mergeCell ref="D32:E32"/>
    <mergeCell ref="D15:E15"/>
    <mergeCell ref="D16:E16"/>
    <mergeCell ref="D17:F17"/>
    <mergeCell ref="D19:E19"/>
    <mergeCell ref="D20:E20"/>
    <mergeCell ref="D21:F21"/>
    <mergeCell ref="D23:E23"/>
    <mergeCell ref="D24:E24"/>
    <mergeCell ref="C28:E28"/>
    <mergeCell ref="D30:E30"/>
    <mergeCell ref="D31:E31"/>
    <mergeCell ref="B7:E7"/>
    <mergeCell ref="C9:E9"/>
    <mergeCell ref="D11:E11"/>
    <mergeCell ref="D12:E12"/>
    <mergeCell ref="D13:E13"/>
  </mergeCells>
  <conditionalFormatting sqref="D66">
    <cfRule type="containsText" dxfId="293" priority="1" operator="containsText" text="FALSE">
      <formula>NOT(ISERROR(SEARCH("FALSE",D66)))</formula>
    </cfRule>
    <cfRule type="containsText" dxfId="292" priority="2" operator="containsText" text="TRUE">
      <formula>NOT(ISERROR(SEARCH("TRUE",D66)))</formula>
    </cfRule>
    <cfRule type="containsText" dxfId="291" priority="3" operator="containsText" text="FALSE">
      <formula>NOT(ISERROR(SEARCH("FALSE",D66)))</formula>
    </cfRule>
  </conditionalFormatting>
  <dataValidations count="2">
    <dataValidation type="list" operator="greaterThanOrEqual" allowBlank="1" showInputMessage="1" showErrorMessage="1" sqref="D62:E62 D58:E58 D54:E54 D50:E50 D43:E43 D39:E39 D35:E35 D31:E31" xr:uid="{00000000-0002-0000-0B00-000000000000}">
      <formula1>List_YesNo</formula1>
    </dataValidation>
    <dataValidation type="whole" operator="greaterThanOrEqual" allowBlank="1" showInputMessage="1" showErrorMessage="1" promptTitle="Input data" prompt="Insert a non-negative integer number" sqref="D12 D16 D20 D24" xr:uid="{00000000-0002-0000-0B00-000001000000}">
      <formula1>0</formula1>
    </dataValidation>
  </dataValidations>
  <hyperlinks>
    <hyperlink ref="D21" r:id="rId1" xr:uid="{00000000-0004-0000-0B00-000000000000}"/>
    <hyperlink ref="D13" r:id="rId2" display="http://europa.eu/rapid/press-release_IP-19-781_en.htm" xr:uid="{00000000-0004-0000-0B00-000004000000}"/>
    <hyperlink ref="D13:E13" r:id="rId3" display="https://ec.europa.eu/info/business-economy-euro/banking-and-finance/financial-supervision-and-risk-management/anti-money-laundering-and-countering-financing-terrorism/eu-policy-high-risk-third-countries_en" xr:uid="{00000000-0004-0000-0B00-000005000000}"/>
    <hyperlink ref="D32" r:id="rId4" display="http://europa.eu/rapid/press-release_IP-19-781_en.htm" xr:uid="{00000000-0004-0000-0B00-000006000000}"/>
    <hyperlink ref="D32:E32" r:id="rId5" display="https://ec.europa.eu/info/business-economy-euro/banking-and-finance/financial-supervision-and-risk-management/anti-money-laundering-and-countering-financing-terrorism/eu-policy-high-risk-third-countries_en" xr:uid="{00000000-0004-0000-0B00-000007000000}"/>
    <hyperlink ref="D51" r:id="rId6" display="http://europa.eu/rapid/press-release_IP-19-781_en.htm" xr:uid="{00000000-0004-0000-0B00-000008000000}"/>
    <hyperlink ref="D51:E51" r:id="rId7" display="https://ec.europa.eu/info/business-economy-euro/banking-and-finance/financial-supervision-and-risk-management/anti-money-laundering-and-countering-financing-terrorism/eu-policy-high-risk-third-countries_en" xr:uid="{00000000-0004-0000-0B00-000009000000}"/>
    <hyperlink ref="D21:F21" r:id="rId8" display="https://www.consilium.europa.eu/en/policies/eu-list-of-non-cooperative-jurisdictions/" xr:uid="{00000000-0004-0000-0B00-00000A000000}"/>
    <hyperlink ref="D40" r:id="rId9" xr:uid="{00000000-0004-0000-0B00-00000B000000}"/>
    <hyperlink ref="D40:F40" r:id="rId10" display="https://www.consilium.europa.eu/en/policies/eu-list-of-non-cooperative-jurisdictions/" xr:uid="{00000000-0004-0000-0B00-00000C000000}"/>
    <hyperlink ref="D59" r:id="rId11" xr:uid="{00000000-0004-0000-0B00-00000D000000}"/>
    <hyperlink ref="D59:F59" r:id="rId12" display="https://www.consilium.europa.eu/en/policies/eu-list-of-non-cooperative-jurisdictions/" xr:uid="{00000000-0004-0000-0B00-00000E000000}"/>
    <hyperlink ref="D17" r:id="rId13" display="http://www.fatf-gafi.org/publications/high-riskandnon-cooperativejurisdictions" xr:uid="{86C2DF2D-65ED-4B27-B9AE-26CDB5FF13A5}"/>
    <hyperlink ref="D36" r:id="rId14" display="http://www.fatf-gafi.org/publications/high-riskandnon-cooperativejurisdictions" xr:uid="{5EFB519F-C8F4-4C80-86DD-F2504F3DD570}"/>
    <hyperlink ref="D55" r:id="rId15" display="http://www.fatf-gafi.org/publications/high-riskandnon-cooperativejurisdictions" xr:uid="{58E01686-79C7-4877-BA31-2F443B73D32A}"/>
  </hyperlinks>
  <pageMargins left="0.7" right="0.7" top="0.75" bottom="0.75" header="0.3" footer="0.3"/>
  <pageSetup paperSize="9" scale="53" orientation="portrait" r:id="rId16"/>
  <colBreaks count="1" manualBreakCount="1">
    <brk id="7" max="1048575" man="1"/>
  </colBreaks>
  <drawing r:id="rId1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40"/>
  <sheetViews>
    <sheetView zoomScaleNormal="100" zoomScaleSheetLayoutView="100" workbookViewId="0"/>
  </sheetViews>
  <sheetFormatPr defaultRowHeight="15.75" x14ac:dyDescent="0.25"/>
  <cols>
    <col min="1" max="1" width="2.7109375" style="335" customWidth="1"/>
    <col min="2" max="2" width="5.7109375" style="335" customWidth="1"/>
    <col min="3" max="3" width="90.85546875" style="335" customWidth="1"/>
    <col min="4" max="5" width="5.7109375" style="335" customWidth="1"/>
    <col min="6" max="6" width="2.7109375" style="335" customWidth="1"/>
    <col min="7" max="7" width="9.140625" style="335"/>
    <col min="8" max="8" width="9.140625" style="459"/>
    <col min="9" max="16384" width="9.140625" style="335"/>
  </cols>
  <sheetData>
    <row r="1" spans="1:8" x14ac:dyDescent="0.25">
      <c r="A1" s="315"/>
      <c r="B1" s="327" t="s">
        <v>548</v>
      </c>
      <c r="C1" s="307"/>
      <c r="D1" s="328"/>
      <c r="E1" s="328"/>
      <c r="F1" s="329"/>
    </row>
    <row r="2" spans="1:8" x14ac:dyDescent="0.25">
      <c r="A2" s="307"/>
      <c r="B2" s="308"/>
      <c r="C2" s="307"/>
      <c r="D2" s="328"/>
      <c r="E2" s="328"/>
      <c r="F2" s="329"/>
    </row>
    <row r="3" spans="1:8" x14ac:dyDescent="0.25">
      <c r="A3" s="307"/>
      <c r="B3" s="309">
        <f>'Section A'!E17</f>
        <v>0</v>
      </c>
      <c r="C3" s="307"/>
      <c r="D3" s="328"/>
      <c r="E3" s="328"/>
      <c r="F3" s="329"/>
    </row>
    <row r="4" spans="1:8" x14ac:dyDescent="0.25">
      <c r="A4" s="328"/>
      <c r="B4" s="328"/>
      <c r="C4" s="536"/>
      <c r="D4" s="328"/>
      <c r="E4" s="328"/>
      <c r="F4" s="329"/>
    </row>
    <row r="5" spans="1:8" x14ac:dyDescent="0.25">
      <c r="A5" s="330"/>
      <c r="B5" s="330"/>
      <c r="C5" s="330"/>
      <c r="D5" s="328"/>
      <c r="E5" s="328"/>
      <c r="F5" s="329"/>
    </row>
    <row r="6" spans="1:8" x14ac:dyDescent="0.25">
      <c r="A6" s="330"/>
      <c r="B6" s="765" t="s">
        <v>983</v>
      </c>
      <c r="C6" s="765"/>
      <c r="D6" s="765"/>
      <c r="E6" s="765"/>
      <c r="F6" s="329"/>
    </row>
    <row r="7" spans="1:8" s="468" customFormat="1" ht="15" x14ac:dyDescent="0.25">
      <c r="A7" s="413"/>
      <c r="B7" s="413"/>
      <c r="C7" s="413"/>
      <c r="D7" s="413"/>
      <c r="E7" s="413"/>
      <c r="F7" s="414"/>
      <c r="H7" s="459"/>
    </row>
    <row r="8" spans="1:8" s="468" customFormat="1" ht="35.1" customHeight="1" thickBot="1" x14ac:dyDescent="0.3">
      <c r="A8" s="413"/>
      <c r="B8" s="425">
        <v>1</v>
      </c>
      <c r="C8" s="769" t="s">
        <v>1124</v>
      </c>
      <c r="D8" s="770"/>
      <c r="E8" s="426"/>
      <c r="F8" s="414"/>
      <c r="H8" s="459"/>
    </row>
    <row r="9" spans="1:8" s="468" customFormat="1" ht="16.5" thickBot="1" x14ac:dyDescent="0.3">
      <c r="A9" s="413"/>
      <c r="B9" s="427"/>
      <c r="C9" s="28"/>
      <c r="D9" s="417"/>
      <c r="E9" s="428"/>
      <c r="F9" s="414"/>
      <c r="H9" s="459"/>
    </row>
    <row r="10" spans="1:8" s="468" customFormat="1" x14ac:dyDescent="0.25">
      <c r="A10" s="413"/>
      <c r="B10" s="429"/>
      <c r="C10" s="418"/>
      <c r="D10" s="419"/>
      <c r="E10" s="430"/>
      <c r="F10" s="414"/>
      <c r="H10" s="459"/>
    </row>
    <row r="11" spans="1:8" s="468" customFormat="1" ht="35.1" customHeight="1" thickBot="1" x14ac:dyDescent="0.3">
      <c r="A11" s="413"/>
      <c r="B11" s="431" t="s">
        <v>71</v>
      </c>
      <c r="C11" s="767" t="s">
        <v>961</v>
      </c>
      <c r="D11" s="768"/>
      <c r="E11" s="432"/>
      <c r="F11" s="414"/>
      <c r="H11" s="459"/>
    </row>
    <row r="12" spans="1:8" s="468" customFormat="1" ht="16.5" thickBot="1" x14ac:dyDescent="0.3">
      <c r="A12" s="413"/>
      <c r="B12" s="427"/>
      <c r="C12" s="209"/>
      <c r="D12" s="79" t="s">
        <v>706</v>
      </c>
      <c r="E12" s="433"/>
      <c r="F12" s="414"/>
      <c r="H12" s="460" t="b">
        <f>IF(AND(C9=0,C12&lt;&gt;0),FALSE,TRUE)</f>
        <v>1</v>
      </c>
    </row>
    <row r="13" spans="1:8" s="468" customFormat="1" x14ac:dyDescent="0.25">
      <c r="A13" s="413"/>
      <c r="B13" s="434"/>
      <c r="C13" s="435"/>
      <c r="D13" s="436"/>
      <c r="E13" s="437"/>
      <c r="F13" s="414"/>
      <c r="H13" s="459"/>
    </row>
    <row r="14" spans="1:8" s="468" customFormat="1" ht="15" x14ac:dyDescent="0.25">
      <c r="A14" s="413"/>
      <c r="B14" s="413"/>
      <c r="C14" s="415"/>
      <c r="D14" s="413"/>
      <c r="E14" s="413"/>
      <c r="F14" s="414"/>
      <c r="H14" s="459"/>
    </row>
    <row r="15" spans="1:8" s="468" customFormat="1" ht="17.100000000000001" customHeight="1" x14ac:dyDescent="0.25">
      <c r="A15" s="413"/>
      <c r="B15" s="446">
        <v>2</v>
      </c>
      <c r="C15" s="775" t="s">
        <v>962</v>
      </c>
      <c r="D15" s="776"/>
      <c r="E15" s="447"/>
      <c r="F15" s="414"/>
      <c r="H15" s="459"/>
    </row>
    <row r="16" spans="1:8" s="468" customFormat="1" ht="86.1" customHeight="1" thickBot="1" x14ac:dyDescent="0.3">
      <c r="A16" s="413"/>
      <c r="B16" s="448"/>
      <c r="C16" s="777" t="s">
        <v>963</v>
      </c>
      <c r="D16" s="778"/>
      <c r="E16" s="449"/>
      <c r="F16" s="414"/>
      <c r="H16" s="459"/>
    </row>
    <row r="17" spans="1:8" s="468" customFormat="1" ht="16.5" thickBot="1" x14ac:dyDescent="0.3">
      <c r="A17" s="413"/>
      <c r="B17" s="450"/>
      <c r="C17" s="28"/>
      <c r="D17" s="443"/>
      <c r="E17" s="451"/>
      <c r="F17" s="414"/>
      <c r="H17" s="459"/>
    </row>
    <row r="18" spans="1:8" s="468" customFormat="1" x14ac:dyDescent="0.25">
      <c r="A18" s="413"/>
      <c r="B18" s="452"/>
      <c r="C18" s="444"/>
      <c r="D18" s="445"/>
      <c r="E18" s="453"/>
      <c r="F18" s="414"/>
      <c r="H18" s="459"/>
    </row>
    <row r="19" spans="1:8" s="468" customFormat="1" ht="35.1" customHeight="1" thickBot="1" x14ac:dyDescent="0.3">
      <c r="A19" s="413"/>
      <c r="B19" s="448" t="s">
        <v>1</v>
      </c>
      <c r="C19" s="779" t="s">
        <v>961</v>
      </c>
      <c r="D19" s="780"/>
      <c r="E19" s="449"/>
      <c r="F19" s="414"/>
      <c r="H19" s="459"/>
    </row>
    <row r="20" spans="1:8" s="468" customFormat="1" ht="16.5" thickBot="1" x14ac:dyDescent="0.3">
      <c r="A20" s="413"/>
      <c r="B20" s="450"/>
      <c r="C20" s="209"/>
      <c r="D20" s="79" t="s">
        <v>706</v>
      </c>
      <c r="E20" s="454"/>
      <c r="F20" s="414"/>
      <c r="H20" s="460" t="b">
        <f>IF(AND(C17=0,C20&lt;&gt;0),FALSE,TRUE)</f>
        <v>1</v>
      </c>
    </row>
    <row r="21" spans="1:8" s="468" customFormat="1" x14ac:dyDescent="0.25">
      <c r="A21" s="413"/>
      <c r="B21" s="455"/>
      <c r="C21" s="456"/>
      <c r="D21" s="457"/>
      <c r="E21" s="458"/>
      <c r="F21" s="414"/>
      <c r="H21" s="459"/>
    </row>
    <row r="22" spans="1:8" s="468" customFormat="1" ht="15" x14ac:dyDescent="0.25">
      <c r="A22" s="413"/>
      <c r="B22" s="413"/>
      <c r="C22" s="415"/>
      <c r="D22" s="413"/>
      <c r="E22" s="413"/>
      <c r="F22" s="414"/>
      <c r="H22" s="459"/>
    </row>
    <row r="23" spans="1:8" s="468" customFormat="1" ht="17.100000000000001" customHeight="1" thickBot="1" x14ac:dyDescent="0.3">
      <c r="A23" s="413"/>
      <c r="B23" s="425">
        <v>3</v>
      </c>
      <c r="C23" s="769" t="s">
        <v>964</v>
      </c>
      <c r="D23" s="770"/>
      <c r="E23" s="426"/>
      <c r="F23" s="414"/>
      <c r="H23" s="459"/>
    </row>
    <row r="24" spans="1:8" s="468" customFormat="1" ht="16.5" thickBot="1" x14ac:dyDescent="0.3">
      <c r="A24" s="413"/>
      <c r="B24" s="427"/>
      <c r="C24" s="28"/>
      <c r="D24" s="417"/>
      <c r="E24" s="428"/>
      <c r="F24" s="414"/>
      <c r="H24" s="459"/>
    </row>
    <row r="25" spans="1:8" s="468" customFormat="1" x14ac:dyDescent="0.25">
      <c r="A25" s="413"/>
      <c r="B25" s="434"/>
      <c r="C25" s="435"/>
      <c r="D25" s="438"/>
      <c r="E25" s="439"/>
      <c r="F25" s="414"/>
      <c r="H25" s="459"/>
    </row>
    <row r="26" spans="1:8" s="468" customFormat="1" ht="15" x14ac:dyDescent="0.25">
      <c r="A26" s="413"/>
      <c r="B26" s="413"/>
      <c r="C26" s="415"/>
      <c r="D26" s="413"/>
      <c r="E26" s="413"/>
      <c r="F26" s="414"/>
      <c r="H26" s="459"/>
    </row>
    <row r="27" spans="1:8" s="468" customFormat="1" ht="17.100000000000001" customHeight="1" thickBot="1" x14ac:dyDescent="0.3">
      <c r="A27" s="413"/>
      <c r="B27" s="425">
        <v>4</v>
      </c>
      <c r="C27" s="769" t="s">
        <v>965</v>
      </c>
      <c r="D27" s="770"/>
      <c r="E27" s="426"/>
      <c r="F27" s="414"/>
      <c r="H27" s="459"/>
    </row>
    <row r="28" spans="1:8" s="468" customFormat="1" ht="16.5" thickBot="1" x14ac:dyDescent="0.3">
      <c r="A28" s="413"/>
      <c r="B28" s="427"/>
      <c r="C28" s="28"/>
      <c r="D28" s="417"/>
      <c r="E28" s="428"/>
      <c r="F28" s="414"/>
      <c r="H28" s="459"/>
    </row>
    <row r="29" spans="1:8" s="468" customFormat="1" x14ac:dyDescent="0.25">
      <c r="A29" s="413"/>
      <c r="B29" s="434"/>
      <c r="C29" s="435"/>
      <c r="D29" s="438"/>
      <c r="E29" s="439"/>
      <c r="F29" s="414"/>
      <c r="H29" s="459"/>
    </row>
    <row r="30" spans="1:8" s="468" customFormat="1" ht="15" x14ac:dyDescent="0.25">
      <c r="A30" s="413"/>
      <c r="B30" s="413"/>
      <c r="C30" s="415"/>
      <c r="D30" s="413"/>
      <c r="E30" s="413"/>
      <c r="F30" s="414"/>
      <c r="H30" s="459"/>
    </row>
    <row r="31" spans="1:8" s="468" customFormat="1" ht="17.100000000000001" customHeight="1" x14ac:dyDescent="0.25">
      <c r="A31" s="413"/>
      <c r="B31" s="425">
        <v>5</v>
      </c>
      <c r="C31" s="773" t="s">
        <v>966</v>
      </c>
      <c r="D31" s="774"/>
      <c r="E31" s="426"/>
      <c r="F31" s="414"/>
      <c r="H31" s="459"/>
    </row>
    <row r="32" spans="1:8" s="468" customFormat="1" ht="125.1" customHeight="1" thickBot="1" x14ac:dyDescent="0.3">
      <c r="A32" s="413"/>
      <c r="B32" s="431"/>
      <c r="C32" s="771" t="s">
        <v>967</v>
      </c>
      <c r="D32" s="772"/>
      <c r="E32" s="440"/>
      <c r="F32" s="414"/>
      <c r="H32" s="459"/>
    </row>
    <row r="33" spans="1:8" s="468" customFormat="1" ht="16.5" thickBot="1" x14ac:dyDescent="0.3">
      <c r="A33" s="413"/>
      <c r="B33" s="427"/>
      <c r="C33" s="28"/>
      <c r="D33" s="417"/>
      <c r="E33" s="428"/>
      <c r="F33" s="414"/>
      <c r="H33" s="459"/>
    </row>
    <row r="34" spans="1:8" s="468" customFormat="1" x14ac:dyDescent="0.25">
      <c r="A34" s="413"/>
      <c r="B34" s="434"/>
      <c r="C34" s="435"/>
      <c r="D34" s="438"/>
      <c r="E34" s="439"/>
      <c r="F34" s="414"/>
      <c r="H34" s="459"/>
    </row>
    <row r="35" spans="1:8" s="468" customFormat="1" ht="15" x14ac:dyDescent="0.25">
      <c r="A35" s="413"/>
      <c r="B35" s="413"/>
      <c r="C35" s="415"/>
      <c r="D35" s="413"/>
      <c r="E35" s="413"/>
      <c r="F35" s="414"/>
      <c r="H35" s="459"/>
    </row>
    <row r="36" spans="1:8" s="468" customFormat="1" ht="17.100000000000001" customHeight="1" x14ac:dyDescent="0.25">
      <c r="A36" s="413"/>
      <c r="B36" s="425">
        <v>6</v>
      </c>
      <c r="C36" s="773" t="s">
        <v>968</v>
      </c>
      <c r="D36" s="774"/>
      <c r="E36" s="426"/>
      <c r="F36" s="414"/>
      <c r="H36" s="459"/>
    </row>
    <row r="37" spans="1:8" s="468" customFormat="1" ht="17.100000000000001" customHeight="1" thickBot="1" x14ac:dyDescent="0.3">
      <c r="A37" s="413"/>
      <c r="B37" s="431"/>
      <c r="C37" s="771" t="s">
        <v>969</v>
      </c>
      <c r="D37" s="772"/>
      <c r="E37" s="440"/>
      <c r="F37" s="414"/>
      <c r="H37" s="459"/>
    </row>
    <row r="38" spans="1:8" s="468" customFormat="1" ht="16.5" thickBot="1" x14ac:dyDescent="0.3">
      <c r="A38" s="413"/>
      <c r="B38" s="427"/>
      <c r="C38" s="28"/>
      <c r="D38" s="417"/>
      <c r="E38" s="428"/>
      <c r="F38" s="414"/>
      <c r="H38" s="459"/>
    </row>
    <row r="39" spans="1:8" s="468" customFormat="1" x14ac:dyDescent="0.25">
      <c r="A39" s="413"/>
      <c r="B39" s="434"/>
      <c r="C39" s="435"/>
      <c r="D39" s="438"/>
      <c r="E39" s="439"/>
      <c r="F39" s="414"/>
      <c r="H39" s="459"/>
    </row>
    <row r="40" spans="1:8" s="468" customFormat="1" ht="15" x14ac:dyDescent="0.25">
      <c r="A40" s="413"/>
      <c r="B40" s="413"/>
      <c r="C40" s="415"/>
      <c r="D40" s="413"/>
      <c r="E40" s="413"/>
      <c r="F40" s="414"/>
      <c r="H40" s="459"/>
    </row>
    <row r="41" spans="1:8" s="468" customFormat="1" ht="17.100000000000001" customHeight="1" x14ac:dyDescent="0.25">
      <c r="A41" s="413"/>
      <c r="B41" s="425">
        <v>7</v>
      </c>
      <c r="C41" s="773" t="s">
        <v>970</v>
      </c>
      <c r="D41" s="774"/>
      <c r="E41" s="426"/>
      <c r="F41" s="414"/>
      <c r="H41" s="459"/>
    </row>
    <row r="42" spans="1:8" s="468" customFormat="1" ht="17.100000000000001" customHeight="1" thickBot="1" x14ac:dyDescent="0.3">
      <c r="A42" s="413"/>
      <c r="B42" s="431"/>
      <c r="C42" s="771" t="s">
        <v>971</v>
      </c>
      <c r="D42" s="772"/>
      <c r="E42" s="440"/>
      <c r="F42" s="414"/>
      <c r="H42" s="459"/>
    </row>
    <row r="43" spans="1:8" s="468" customFormat="1" ht="16.5" thickBot="1" x14ac:dyDescent="0.3">
      <c r="A43" s="413"/>
      <c r="B43" s="427"/>
      <c r="C43" s="28"/>
      <c r="D43" s="417"/>
      <c r="E43" s="428"/>
      <c r="F43" s="414"/>
      <c r="H43" s="459"/>
    </row>
    <row r="44" spans="1:8" s="468" customFormat="1" x14ac:dyDescent="0.25">
      <c r="A44" s="413"/>
      <c r="B44" s="434"/>
      <c r="C44" s="435"/>
      <c r="D44" s="438"/>
      <c r="E44" s="439"/>
      <c r="F44" s="414"/>
      <c r="H44" s="459"/>
    </row>
    <row r="45" spans="1:8" s="468" customFormat="1" ht="15" x14ac:dyDescent="0.25">
      <c r="A45" s="413"/>
      <c r="B45" s="413"/>
      <c r="C45" s="415"/>
      <c r="D45" s="413"/>
      <c r="E45" s="413"/>
      <c r="F45" s="414"/>
      <c r="H45" s="459"/>
    </row>
    <row r="46" spans="1:8" s="468" customFormat="1" ht="35.1" customHeight="1" thickBot="1" x14ac:dyDescent="0.3">
      <c r="A46" s="413"/>
      <c r="B46" s="425">
        <v>8</v>
      </c>
      <c r="C46" s="769" t="s">
        <v>972</v>
      </c>
      <c r="D46" s="770"/>
      <c r="E46" s="426"/>
      <c r="F46" s="414"/>
      <c r="H46" s="459"/>
    </row>
    <row r="47" spans="1:8" s="468" customFormat="1" ht="16.5" thickBot="1" x14ac:dyDescent="0.3">
      <c r="A47" s="413"/>
      <c r="B47" s="427"/>
      <c r="C47" s="28"/>
      <c r="D47" s="417"/>
      <c r="E47" s="428"/>
      <c r="F47" s="414"/>
      <c r="H47" s="459"/>
    </row>
    <row r="48" spans="1:8" s="468" customFormat="1" x14ac:dyDescent="0.25">
      <c r="A48" s="413"/>
      <c r="B48" s="434"/>
      <c r="C48" s="435"/>
      <c r="D48" s="438"/>
      <c r="E48" s="439"/>
      <c r="F48" s="414"/>
      <c r="H48" s="459"/>
    </row>
    <row r="49" spans="1:8" s="468" customFormat="1" ht="15" x14ac:dyDescent="0.25">
      <c r="A49" s="413"/>
      <c r="B49" s="413"/>
      <c r="C49" s="415"/>
      <c r="D49" s="413"/>
      <c r="E49" s="413"/>
      <c r="F49" s="414"/>
      <c r="H49" s="459"/>
    </row>
    <row r="50" spans="1:8" s="468" customFormat="1" ht="69.95" customHeight="1" x14ac:dyDescent="0.25">
      <c r="A50" s="413"/>
      <c r="B50" s="425">
        <v>9</v>
      </c>
      <c r="C50" s="775" t="s">
        <v>1286</v>
      </c>
      <c r="D50" s="776"/>
      <c r="E50" s="426"/>
      <c r="F50" s="414"/>
      <c r="H50" s="459"/>
    </row>
    <row r="51" spans="1:8" s="468" customFormat="1" ht="17.100000000000001" customHeight="1" thickBot="1" x14ac:dyDescent="0.3">
      <c r="A51" s="413"/>
      <c r="B51" s="431"/>
      <c r="C51" s="771" t="s">
        <v>984</v>
      </c>
      <c r="D51" s="772"/>
      <c r="E51" s="440"/>
      <c r="F51" s="414"/>
      <c r="H51" s="459"/>
    </row>
    <row r="52" spans="1:8" s="468" customFormat="1" ht="16.5" thickBot="1" x14ac:dyDescent="0.3">
      <c r="A52" s="413"/>
      <c r="B52" s="427"/>
      <c r="C52" s="28"/>
      <c r="D52" s="417"/>
      <c r="E52" s="428"/>
      <c r="F52" s="414"/>
      <c r="H52" s="459"/>
    </row>
    <row r="53" spans="1:8" s="468" customFormat="1" x14ac:dyDescent="0.25">
      <c r="A53" s="413"/>
      <c r="B53" s="434"/>
      <c r="C53" s="435"/>
      <c r="D53" s="438"/>
      <c r="E53" s="439"/>
      <c r="F53" s="414"/>
      <c r="H53" s="459"/>
    </row>
    <row r="54" spans="1:8" s="468" customFormat="1" x14ac:dyDescent="0.25">
      <c r="A54" s="413"/>
      <c r="B54" s="421"/>
      <c r="C54" s="415"/>
      <c r="D54" s="422"/>
      <c r="E54" s="422"/>
      <c r="F54" s="414"/>
      <c r="H54" s="459"/>
    </row>
    <row r="55" spans="1:8" s="468" customFormat="1" ht="35.1" customHeight="1" x14ac:dyDescent="0.25">
      <c r="A55" s="413"/>
      <c r="B55" s="425">
        <v>10</v>
      </c>
      <c r="C55" s="773" t="s">
        <v>973</v>
      </c>
      <c r="D55" s="774"/>
      <c r="E55" s="426"/>
      <c r="F55" s="414"/>
      <c r="H55" s="459"/>
    </row>
    <row r="56" spans="1:8" s="468" customFormat="1" ht="51.95" customHeight="1" thickBot="1" x14ac:dyDescent="0.3">
      <c r="A56" s="413"/>
      <c r="B56" s="431"/>
      <c r="C56" s="771" t="s">
        <v>974</v>
      </c>
      <c r="D56" s="772"/>
      <c r="E56" s="440"/>
      <c r="F56" s="414"/>
      <c r="H56" s="459"/>
    </row>
    <row r="57" spans="1:8" s="468" customFormat="1" ht="16.5" thickBot="1" x14ac:dyDescent="0.3">
      <c r="A57" s="413"/>
      <c r="B57" s="427"/>
      <c r="C57" s="32"/>
      <c r="D57" s="417"/>
      <c r="E57" s="428"/>
      <c r="F57" s="414"/>
      <c r="H57" s="459"/>
    </row>
    <row r="58" spans="1:8" s="468" customFormat="1" x14ac:dyDescent="0.25">
      <c r="A58" s="413"/>
      <c r="B58" s="429"/>
      <c r="C58" s="418"/>
      <c r="D58" s="419"/>
      <c r="E58" s="430"/>
      <c r="F58" s="414"/>
      <c r="H58" s="459"/>
    </row>
    <row r="59" spans="1:8" s="468" customFormat="1" ht="35.1" customHeight="1" thickBot="1" x14ac:dyDescent="0.3">
      <c r="A59" s="413"/>
      <c r="B59" s="431" t="s">
        <v>702</v>
      </c>
      <c r="C59" s="767" t="s">
        <v>975</v>
      </c>
      <c r="D59" s="768"/>
      <c r="E59" s="441"/>
      <c r="F59" s="414"/>
      <c r="H59" s="459"/>
    </row>
    <row r="60" spans="1:8" s="468" customFormat="1" ht="16.5" thickBot="1" x14ac:dyDescent="0.3">
      <c r="A60" s="413"/>
      <c r="B60" s="427"/>
      <c r="C60" s="28"/>
      <c r="D60" s="417"/>
      <c r="E60" s="428"/>
      <c r="F60" s="414"/>
      <c r="H60" s="460" t="b">
        <f>IF(AND(C60=0,C57&lt;&gt;0),FALSE,TRUE)</f>
        <v>1</v>
      </c>
    </row>
    <row r="61" spans="1:8" s="468" customFormat="1" x14ac:dyDescent="0.25">
      <c r="A61" s="413"/>
      <c r="B61" s="434"/>
      <c r="C61" s="435"/>
      <c r="D61" s="438"/>
      <c r="E61" s="439"/>
      <c r="F61" s="414"/>
      <c r="H61" s="459"/>
    </row>
    <row r="62" spans="1:8" s="468" customFormat="1" x14ac:dyDescent="0.25">
      <c r="A62" s="413"/>
      <c r="B62" s="421"/>
      <c r="C62" s="415"/>
      <c r="D62" s="422"/>
      <c r="E62" s="422"/>
      <c r="F62" s="414"/>
      <c r="H62" s="459"/>
    </row>
    <row r="63" spans="1:8" s="468" customFormat="1" ht="35.1" customHeight="1" thickBot="1" x14ac:dyDescent="0.3">
      <c r="A63" s="413"/>
      <c r="B63" s="425">
        <v>11</v>
      </c>
      <c r="C63" s="769" t="s">
        <v>976</v>
      </c>
      <c r="D63" s="770"/>
      <c r="E63" s="426"/>
      <c r="F63" s="414"/>
      <c r="H63" s="459"/>
    </row>
    <row r="64" spans="1:8" s="468" customFormat="1" ht="16.5" thickBot="1" x14ac:dyDescent="0.3">
      <c r="A64" s="413"/>
      <c r="B64" s="427"/>
      <c r="C64" s="32"/>
      <c r="D64" s="417"/>
      <c r="E64" s="428"/>
      <c r="F64" s="414"/>
      <c r="H64" s="459"/>
    </row>
    <row r="65" spans="1:8" s="468" customFormat="1" x14ac:dyDescent="0.25">
      <c r="A65" s="413"/>
      <c r="B65" s="429"/>
      <c r="C65" s="418"/>
      <c r="D65" s="419"/>
      <c r="E65" s="430"/>
      <c r="F65" s="414"/>
      <c r="H65" s="459"/>
    </row>
    <row r="66" spans="1:8" s="468" customFormat="1" ht="17.100000000000001" customHeight="1" thickBot="1" x14ac:dyDescent="0.3">
      <c r="A66" s="413"/>
      <c r="B66" s="431" t="s">
        <v>648</v>
      </c>
      <c r="C66" s="767" t="s">
        <v>977</v>
      </c>
      <c r="D66" s="768"/>
      <c r="E66" s="441"/>
      <c r="F66" s="414"/>
      <c r="H66" s="459"/>
    </row>
    <row r="67" spans="1:8" s="468" customFormat="1" ht="16.5" thickBot="1" x14ac:dyDescent="0.3">
      <c r="A67" s="413"/>
      <c r="B67" s="427"/>
      <c r="C67" s="28"/>
      <c r="D67" s="417"/>
      <c r="E67" s="428"/>
      <c r="F67" s="414"/>
      <c r="H67" s="460" t="b">
        <f>IF(AND(C67=0,C64&lt;&gt;0),FALSE,TRUE)</f>
        <v>1</v>
      </c>
    </row>
    <row r="68" spans="1:8" s="468" customFormat="1" x14ac:dyDescent="0.25">
      <c r="A68" s="413"/>
      <c r="B68" s="434"/>
      <c r="C68" s="435"/>
      <c r="D68" s="438"/>
      <c r="E68" s="439"/>
      <c r="F68" s="414"/>
      <c r="H68" s="459"/>
    </row>
    <row r="69" spans="1:8" s="468" customFormat="1" x14ac:dyDescent="0.25">
      <c r="A69" s="413"/>
      <c r="B69" s="421"/>
      <c r="C69" s="415"/>
      <c r="D69" s="422"/>
      <c r="E69" s="422"/>
      <c r="F69" s="414"/>
      <c r="H69" s="459"/>
    </row>
    <row r="70" spans="1:8" s="468" customFormat="1" ht="17.100000000000001" customHeight="1" x14ac:dyDescent="0.25">
      <c r="A70" s="413"/>
      <c r="B70" s="425">
        <v>12</v>
      </c>
      <c r="C70" s="773" t="s">
        <v>978</v>
      </c>
      <c r="D70" s="774"/>
      <c r="E70" s="426"/>
      <c r="F70" s="414"/>
      <c r="H70" s="459"/>
    </row>
    <row r="71" spans="1:8" s="468" customFormat="1" ht="51.95" customHeight="1" thickBot="1" x14ac:dyDescent="0.3">
      <c r="A71" s="413"/>
      <c r="B71" s="431"/>
      <c r="C71" s="771" t="s">
        <v>979</v>
      </c>
      <c r="D71" s="772"/>
      <c r="E71" s="440"/>
      <c r="F71" s="414"/>
      <c r="H71" s="459"/>
    </row>
    <row r="72" spans="1:8" s="468" customFormat="1" ht="16.5" thickBot="1" x14ac:dyDescent="0.3">
      <c r="A72" s="413"/>
      <c r="B72" s="427"/>
      <c r="C72" s="32"/>
      <c r="D72" s="417"/>
      <c r="E72" s="428"/>
      <c r="F72" s="414"/>
      <c r="H72" s="459"/>
    </row>
    <row r="73" spans="1:8" s="468" customFormat="1" x14ac:dyDescent="0.25">
      <c r="A73" s="413"/>
      <c r="B73" s="429"/>
      <c r="C73" s="418"/>
      <c r="D73" s="419"/>
      <c r="E73" s="430"/>
      <c r="F73" s="414"/>
      <c r="H73" s="459"/>
    </row>
    <row r="74" spans="1:8" s="468" customFormat="1" ht="17.100000000000001" customHeight="1" thickBot="1" x14ac:dyDescent="0.3">
      <c r="A74" s="413"/>
      <c r="B74" s="431" t="s">
        <v>980</v>
      </c>
      <c r="C74" s="767" t="s">
        <v>981</v>
      </c>
      <c r="D74" s="768"/>
      <c r="E74" s="441"/>
      <c r="F74" s="414"/>
      <c r="H74" s="459"/>
    </row>
    <row r="75" spans="1:8" s="468" customFormat="1" ht="16.5" thickBot="1" x14ac:dyDescent="0.3">
      <c r="A75" s="413"/>
      <c r="B75" s="427"/>
      <c r="C75" s="28"/>
      <c r="D75" s="417"/>
      <c r="E75" s="428"/>
      <c r="F75" s="414"/>
      <c r="H75" s="460" t="b">
        <f>IF(AND(C75=0,C72&lt;&gt;0),FALSE,TRUE)</f>
        <v>1</v>
      </c>
    </row>
    <row r="76" spans="1:8" s="468" customFormat="1" x14ac:dyDescent="0.25">
      <c r="A76" s="413"/>
      <c r="B76" s="434"/>
      <c r="C76" s="435"/>
      <c r="D76" s="438"/>
      <c r="E76" s="439"/>
      <c r="F76" s="414"/>
      <c r="H76" s="459"/>
    </row>
    <row r="77" spans="1:8" s="468" customFormat="1" x14ac:dyDescent="0.25">
      <c r="A77" s="413"/>
      <c r="B77" s="421"/>
      <c r="C77" s="415"/>
      <c r="D77" s="422"/>
      <c r="E77" s="422"/>
      <c r="F77" s="414"/>
      <c r="H77" s="459"/>
    </row>
    <row r="78" spans="1:8" s="468" customFormat="1" ht="17.100000000000001" customHeight="1" thickBot="1" x14ac:dyDescent="0.3">
      <c r="A78" s="413"/>
      <c r="B78" s="425">
        <v>13</v>
      </c>
      <c r="C78" s="769" t="s">
        <v>982</v>
      </c>
      <c r="D78" s="770"/>
      <c r="E78" s="426"/>
      <c r="F78" s="414"/>
      <c r="H78" s="459"/>
    </row>
    <row r="79" spans="1:8" s="468" customFormat="1" ht="16.5" thickBot="1" x14ac:dyDescent="0.3">
      <c r="A79" s="413"/>
      <c r="B79" s="427"/>
      <c r="C79" s="28"/>
      <c r="D79" s="417"/>
      <c r="E79" s="428"/>
      <c r="F79" s="414"/>
      <c r="H79" s="459"/>
    </row>
    <row r="80" spans="1:8" s="468" customFormat="1" x14ac:dyDescent="0.25">
      <c r="A80" s="413"/>
      <c r="B80" s="434"/>
      <c r="C80" s="435"/>
      <c r="D80" s="438"/>
      <c r="E80" s="439"/>
      <c r="F80" s="414"/>
      <c r="H80" s="459"/>
    </row>
    <row r="81" spans="1:8" s="468" customFormat="1" x14ac:dyDescent="0.25">
      <c r="A81" s="413"/>
      <c r="B81" s="423"/>
      <c r="C81" s="424"/>
      <c r="D81" s="442"/>
      <c r="E81" s="442"/>
      <c r="F81" s="414"/>
      <c r="H81" s="459"/>
    </row>
    <row r="82" spans="1:8" x14ac:dyDescent="0.25">
      <c r="A82" s="328"/>
      <c r="B82" s="397"/>
      <c r="C82" s="325" t="s">
        <v>513</v>
      </c>
      <c r="D82" s="328"/>
      <c r="E82" s="319"/>
      <c r="F82" s="329"/>
    </row>
    <row r="83" spans="1:8" x14ac:dyDescent="0.25">
      <c r="A83" s="328"/>
      <c r="B83" s="325"/>
      <c r="C83" s="380" t="str">
        <f>IF(OR(ISBLANK(C9),ISBLANK(C12),ISBLANK(C17),ISBLANK(C20),ISBLANK(C24),ISBLANK(C28),ISBLANK(C33),ISBLANK(C38),ISBLANK(C43),ISBLANK(C47),ISBLANK(C52),ISBLANK(C57),ISBLANK(C60),ISBLANK(C64),ISBLANK(C67),ISBLANK(C72),ISBLANK(C75),ISBLANK(C79),H12=FALSE,H20=FALSE,H60=FALSE,H67=FALSE,H75=FALSE),"FALSE","TRUE")</f>
        <v>FALSE</v>
      </c>
      <c r="D83" s="380"/>
      <c r="E83" s="319"/>
      <c r="F83" s="329"/>
    </row>
    <row r="84" spans="1:8" x14ac:dyDescent="0.25">
      <c r="A84" s="328"/>
      <c r="B84" s="333"/>
      <c r="C84" s="326"/>
      <c r="D84" s="328"/>
      <c r="E84" s="319"/>
      <c r="F84" s="329"/>
    </row>
    <row r="85" spans="1:8" x14ac:dyDescent="0.25">
      <c r="H85" s="335"/>
    </row>
    <row r="86" spans="1:8" x14ac:dyDescent="0.25">
      <c r="H86" s="335"/>
    </row>
    <row r="87" spans="1:8" x14ac:dyDescent="0.25">
      <c r="H87" s="335"/>
    </row>
    <row r="88" spans="1:8" x14ac:dyDescent="0.25">
      <c r="H88" s="335"/>
    </row>
    <row r="89" spans="1:8" x14ac:dyDescent="0.25">
      <c r="H89" s="335"/>
    </row>
    <row r="90" spans="1:8" x14ac:dyDescent="0.25">
      <c r="H90" s="335"/>
    </row>
    <row r="91" spans="1:8" x14ac:dyDescent="0.25">
      <c r="H91" s="335"/>
    </row>
    <row r="92" spans="1:8" x14ac:dyDescent="0.25">
      <c r="H92" s="335"/>
    </row>
    <row r="93" spans="1:8" x14ac:dyDescent="0.25">
      <c r="H93" s="335"/>
    </row>
    <row r="94" spans="1:8" x14ac:dyDescent="0.25">
      <c r="H94" s="335"/>
    </row>
    <row r="95" spans="1:8" x14ac:dyDescent="0.25">
      <c r="H95" s="335"/>
    </row>
    <row r="96" spans="1:8" x14ac:dyDescent="0.25">
      <c r="H96" s="335"/>
    </row>
    <row r="97" spans="8:8" x14ac:dyDescent="0.25">
      <c r="H97" s="335"/>
    </row>
    <row r="98" spans="8:8" x14ac:dyDescent="0.25">
      <c r="H98" s="335"/>
    </row>
    <row r="99" spans="8:8" x14ac:dyDescent="0.25">
      <c r="H99" s="335"/>
    </row>
    <row r="100" spans="8:8" x14ac:dyDescent="0.25">
      <c r="H100" s="335"/>
    </row>
    <row r="101" spans="8:8" x14ac:dyDescent="0.25">
      <c r="H101" s="335"/>
    </row>
    <row r="102" spans="8:8" x14ac:dyDescent="0.25">
      <c r="H102" s="335"/>
    </row>
    <row r="103" spans="8:8" x14ac:dyDescent="0.25">
      <c r="H103" s="335"/>
    </row>
    <row r="104" spans="8:8" x14ac:dyDescent="0.25">
      <c r="H104" s="335"/>
    </row>
    <row r="105" spans="8:8" x14ac:dyDescent="0.25">
      <c r="H105" s="335"/>
    </row>
    <row r="106" spans="8:8" x14ac:dyDescent="0.25">
      <c r="H106" s="335"/>
    </row>
    <row r="107" spans="8:8" x14ac:dyDescent="0.25">
      <c r="H107" s="335"/>
    </row>
    <row r="108" spans="8:8" x14ac:dyDescent="0.25">
      <c r="H108" s="335"/>
    </row>
    <row r="109" spans="8:8" x14ac:dyDescent="0.25">
      <c r="H109" s="335"/>
    </row>
    <row r="110" spans="8:8" x14ac:dyDescent="0.25">
      <c r="H110" s="335"/>
    </row>
    <row r="111" spans="8:8" x14ac:dyDescent="0.25">
      <c r="H111" s="335"/>
    </row>
    <row r="112" spans="8:8" x14ac:dyDescent="0.25">
      <c r="H112" s="335"/>
    </row>
    <row r="113" spans="8:8" x14ac:dyDescent="0.25">
      <c r="H113" s="335"/>
    </row>
    <row r="114" spans="8:8" x14ac:dyDescent="0.25">
      <c r="H114" s="335"/>
    </row>
    <row r="115" spans="8:8" x14ac:dyDescent="0.25">
      <c r="H115" s="335"/>
    </row>
    <row r="116" spans="8:8" x14ac:dyDescent="0.25">
      <c r="H116" s="335"/>
    </row>
    <row r="117" spans="8:8" x14ac:dyDescent="0.25">
      <c r="H117" s="335"/>
    </row>
    <row r="118" spans="8:8" x14ac:dyDescent="0.25">
      <c r="H118" s="335"/>
    </row>
    <row r="119" spans="8:8" x14ac:dyDescent="0.25">
      <c r="H119" s="335"/>
    </row>
    <row r="120" spans="8:8" x14ac:dyDescent="0.25">
      <c r="H120" s="335"/>
    </row>
    <row r="121" spans="8:8" x14ac:dyDescent="0.25">
      <c r="H121" s="335"/>
    </row>
    <row r="122" spans="8:8" x14ac:dyDescent="0.25">
      <c r="H122" s="335"/>
    </row>
    <row r="123" spans="8:8" x14ac:dyDescent="0.25">
      <c r="H123" s="335"/>
    </row>
    <row r="124" spans="8:8" x14ac:dyDescent="0.25">
      <c r="H124" s="335"/>
    </row>
    <row r="125" spans="8:8" x14ac:dyDescent="0.25">
      <c r="H125" s="335"/>
    </row>
    <row r="126" spans="8:8" x14ac:dyDescent="0.25">
      <c r="H126" s="335"/>
    </row>
    <row r="127" spans="8:8" x14ac:dyDescent="0.25">
      <c r="H127" s="335"/>
    </row>
    <row r="128" spans="8:8" x14ac:dyDescent="0.25">
      <c r="H128" s="335"/>
    </row>
    <row r="129" spans="8:8" x14ac:dyDescent="0.25">
      <c r="H129" s="335"/>
    </row>
    <row r="130" spans="8:8" x14ac:dyDescent="0.25">
      <c r="H130" s="335"/>
    </row>
    <row r="131" spans="8:8" x14ac:dyDescent="0.25">
      <c r="H131" s="335"/>
    </row>
    <row r="132" spans="8:8" x14ac:dyDescent="0.25">
      <c r="H132" s="335"/>
    </row>
    <row r="133" spans="8:8" x14ac:dyDescent="0.25">
      <c r="H133" s="335"/>
    </row>
    <row r="134" spans="8:8" x14ac:dyDescent="0.25">
      <c r="H134" s="335"/>
    </row>
    <row r="135" spans="8:8" x14ac:dyDescent="0.25">
      <c r="H135" s="335"/>
    </row>
    <row r="136" spans="8:8" x14ac:dyDescent="0.25">
      <c r="H136" s="335"/>
    </row>
    <row r="137" spans="8:8" x14ac:dyDescent="0.25">
      <c r="H137" s="335"/>
    </row>
    <row r="138" spans="8:8" x14ac:dyDescent="0.25">
      <c r="H138" s="335"/>
    </row>
    <row r="139" spans="8:8" x14ac:dyDescent="0.25">
      <c r="H139" s="335"/>
    </row>
    <row r="140" spans="8:8" x14ac:dyDescent="0.25">
      <c r="H140" s="335"/>
    </row>
  </sheetData>
  <sheetProtection algorithmName="SHA-512" hashValue="iW/pW8dHyszqcLOx4J7buOQiQiX2fARyJlpngiTBd60QAqRndHrvD+0wMffwT5IXO+RF2g6PRPnXnL6tmYMSPg==" saltValue="hpEwJpTNVdVq4ib4oG7WVw==" spinCount="100000" sheet="1" objects="1" scenarios="1"/>
  <mergeCells count="26">
    <mergeCell ref="C11:D11"/>
    <mergeCell ref="C63:D63"/>
    <mergeCell ref="C66:D66"/>
    <mergeCell ref="C70:D70"/>
    <mergeCell ref="C71:D71"/>
    <mergeCell ref="C31:D31"/>
    <mergeCell ref="C32:D32"/>
    <mergeCell ref="C15:D15"/>
    <mergeCell ref="C16:D16"/>
    <mergeCell ref="C19:D19"/>
    <mergeCell ref="C74:D74"/>
    <mergeCell ref="C78:D78"/>
    <mergeCell ref="B6:E6"/>
    <mergeCell ref="C8:D8"/>
    <mergeCell ref="C27:D27"/>
    <mergeCell ref="C37:D37"/>
    <mergeCell ref="C41:D41"/>
    <mergeCell ref="C46:D46"/>
    <mergeCell ref="C56:D56"/>
    <mergeCell ref="C55:D55"/>
    <mergeCell ref="C59:D59"/>
    <mergeCell ref="C42:D42"/>
    <mergeCell ref="C50:D50"/>
    <mergeCell ref="C51:D51"/>
    <mergeCell ref="C36:D36"/>
    <mergeCell ref="C23:D23"/>
  </mergeCells>
  <conditionalFormatting sqref="C83">
    <cfRule type="containsText" dxfId="290" priority="1" operator="containsText" text="FALSE">
      <formula>NOT(ISERROR(SEARCH("FALSE",C83)))</formula>
    </cfRule>
    <cfRule type="containsText" dxfId="289" priority="2" operator="containsText" text="TRUE">
      <formula>NOT(ISERROR(SEARCH("TRUE",C83)))</formula>
    </cfRule>
    <cfRule type="containsText" dxfId="288" priority="3" operator="containsText" text="FALSE">
      <formula>NOT(ISERROR(SEARCH("FALSE",C83)))</formula>
    </cfRule>
  </conditionalFormatting>
  <dataValidations count="4">
    <dataValidation type="whole" operator="greaterThanOrEqual" allowBlank="1" showInputMessage="1" showErrorMessage="1" sqref="C22" xr:uid="{00000000-0002-0000-0C00-000000000000}">
      <formula1>0</formula1>
    </dataValidation>
    <dataValidation type="whole" operator="greaterThanOrEqual" allowBlank="1" showInputMessage="1" showErrorMessage="1" promptTitle="Input data" prompt="Insert a non-negative integer number" sqref="C9 C79 C24 C28 C33 C38 C43 C47 C52 C60 C67 C75 C17" xr:uid="{00000000-0002-0000-0C00-000001000000}">
      <formula1>0</formula1>
    </dataValidation>
    <dataValidation type="whole" operator="greaterThanOrEqual" allowBlank="1" showInputMessage="1" showErrorMessage="1" promptTitle="Input data" prompt="Insert a non-negative integer value" sqref="C57 C64 C72" xr:uid="{00000000-0002-0000-0C00-000002000000}">
      <formula1>0</formula1>
    </dataValidation>
    <dataValidation type="decimal" allowBlank="1" showInputMessage="1" showErrorMessage="1" promptTitle="Input data" prompt="Insert value between 0 and 100" sqref="C20 C12" xr:uid="{00000000-0002-0000-0C00-000003000000}">
      <formula1>0</formula1>
      <formula2>100</formula2>
    </dataValidation>
  </dataValidations>
  <pageMargins left="0.7" right="0.7" top="0.75" bottom="0.75" header="0.3" footer="0.3"/>
  <pageSetup paperSize="9" scale="77" fitToHeight="0" orientation="portrait" horizontalDpi="300" verticalDpi="300" r:id="rId1"/>
  <rowBreaks count="1" manualBreakCount="1">
    <brk id="45" max="5" man="1"/>
  </rowBreaks>
  <colBreaks count="1" manualBreakCount="1">
    <brk id="6"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86"/>
  <sheetViews>
    <sheetView zoomScaleNormal="100" zoomScaleSheetLayoutView="100" workbookViewId="0"/>
  </sheetViews>
  <sheetFormatPr defaultRowHeight="15.75" x14ac:dyDescent="0.25"/>
  <cols>
    <col min="1" max="1" width="2.7109375" style="335" customWidth="1"/>
    <col min="2" max="2" width="5.7109375" style="335" customWidth="1"/>
    <col min="3" max="3" width="92" style="335" customWidth="1"/>
    <col min="4" max="4" width="7.42578125" style="335" customWidth="1"/>
    <col min="5" max="5" width="5.7109375" style="335" customWidth="1"/>
    <col min="6" max="6" width="2.7109375" style="335" customWidth="1"/>
    <col min="7" max="8" width="9.140625" style="459"/>
    <col min="9" max="9" width="9.140625" style="335"/>
    <col min="10" max="10" width="9.140625" style="459"/>
    <col min="11" max="16384" width="9.140625" style="335"/>
  </cols>
  <sheetData>
    <row r="1" spans="1:10" x14ac:dyDescent="0.25">
      <c r="A1" s="315"/>
      <c r="B1" s="327" t="s">
        <v>548</v>
      </c>
      <c r="C1" s="307"/>
      <c r="D1" s="328"/>
      <c r="E1" s="328"/>
      <c r="F1" s="329"/>
    </row>
    <row r="2" spans="1:10" x14ac:dyDescent="0.25">
      <c r="A2" s="307"/>
      <c r="B2" s="308"/>
      <c r="C2" s="307"/>
      <c r="D2" s="328"/>
      <c r="E2" s="328"/>
      <c r="F2" s="329"/>
    </row>
    <row r="3" spans="1:10" x14ac:dyDescent="0.25">
      <c r="A3" s="307"/>
      <c r="B3" s="309">
        <f>'Section A'!E17</f>
        <v>0</v>
      </c>
      <c r="C3" s="307"/>
      <c r="D3" s="328"/>
      <c r="E3" s="328"/>
      <c r="F3" s="329"/>
    </row>
    <row r="4" spans="1:10" x14ac:dyDescent="0.25">
      <c r="A4" s="328"/>
      <c r="B4" s="328"/>
      <c r="C4" s="536"/>
      <c r="D4" s="328"/>
      <c r="E4" s="328"/>
      <c r="F4" s="329"/>
      <c r="H4" s="468"/>
    </row>
    <row r="5" spans="1:10" x14ac:dyDescent="0.25">
      <c r="A5" s="330"/>
      <c r="B5" s="330"/>
      <c r="C5" s="330"/>
      <c r="D5" s="328"/>
      <c r="E5" s="328"/>
      <c r="F5" s="329"/>
      <c r="H5" s="468"/>
    </row>
    <row r="6" spans="1:10" x14ac:dyDescent="0.25">
      <c r="A6" s="330"/>
      <c r="B6" s="765" t="s">
        <v>1068</v>
      </c>
      <c r="C6" s="765"/>
      <c r="D6" s="765"/>
      <c r="E6" s="765"/>
      <c r="F6" s="329"/>
      <c r="G6" s="553" t="b">
        <f>IF(ISNA(MATCH(FALSE,G9:G281,0)),TRUE,FALSE)</f>
        <v>0</v>
      </c>
      <c r="H6" s="553" t="b">
        <f>IF(ISNA(MATCH(FALSE,H9:H281,0)),TRUE,FALSE)</f>
        <v>0</v>
      </c>
    </row>
    <row r="7" spans="1:10" s="468" customFormat="1" ht="15" x14ac:dyDescent="0.25">
      <c r="A7" s="413"/>
      <c r="B7" s="413"/>
      <c r="C7" s="413"/>
      <c r="D7" s="413"/>
      <c r="E7" s="413"/>
      <c r="F7" s="414"/>
      <c r="G7" s="459"/>
      <c r="J7" s="459"/>
    </row>
    <row r="8" spans="1:10" s="468" customFormat="1" ht="17.100000000000001" customHeight="1" thickBot="1" x14ac:dyDescent="0.3">
      <c r="A8" s="413"/>
      <c r="B8" s="425">
        <v>1</v>
      </c>
      <c r="C8" s="769" t="s">
        <v>993</v>
      </c>
      <c r="D8" s="770"/>
      <c r="E8" s="426"/>
      <c r="F8" s="414"/>
      <c r="G8" s="459"/>
      <c r="J8" s="459"/>
    </row>
    <row r="9" spans="1:10" s="468" customFormat="1" ht="16.5" thickBot="1" x14ac:dyDescent="0.3">
      <c r="A9" s="413"/>
      <c r="B9" s="427"/>
      <c r="C9" s="9"/>
      <c r="D9" s="417"/>
      <c r="E9" s="428"/>
      <c r="F9" s="414"/>
      <c r="G9" s="459"/>
      <c r="H9" s="460" t="b">
        <f>IF(ISNUMBER(MATCH(C9,List_YesNo,0)),TRUE,FALSE)</f>
        <v>0</v>
      </c>
      <c r="J9" s="459"/>
    </row>
    <row r="10" spans="1:10" s="468" customFormat="1" x14ac:dyDescent="0.25">
      <c r="A10" s="413"/>
      <c r="B10" s="434"/>
      <c r="C10" s="435"/>
      <c r="D10" s="438"/>
      <c r="E10" s="439"/>
      <c r="F10" s="414"/>
      <c r="G10" s="459"/>
      <c r="J10" s="459"/>
    </row>
    <row r="11" spans="1:10" s="468" customFormat="1" ht="15" x14ac:dyDescent="0.25">
      <c r="A11" s="413"/>
      <c r="B11" s="413"/>
      <c r="C11" s="415"/>
      <c r="D11" s="413"/>
      <c r="E11" s="413"/>
      <c r="F11" s="414"/>
      <c r="G11" s="459"/>
      <c r="J11" s="459"/>
    </row>
    <row r="12" spans="1:10" s="468" customFormat="1" ht="35.1" customHeight="1" thickBot="1" x14ac:dyDescent="0.3">
      <c r="A12" s="413"/>
      <c r="B12" s="425">
        <v>2</v>
      </c>
      <c r="C12" s="769" t="s">
        <v>994</v>
      </c>
      <c r="D12" s="770"/>
      <c r="E12" s="426"/>
      <c r="F12" s="414"/>
      <c r="G12" s="459"/>
      <c r="J12" s="459"/>
    </row>
    <row r="13" spans="1:10" s="468" customFormat="1" ht="16.5" thickBot="1" x14ac:dyDescent="0.3">
      <c r="A13" s="413"/>
      <c r="B13" s="427"/>
      <c r="C13" s="9"/>
      <c r="D13" s="417"/>
      <c r="E13" s="428"/>
      <c r="F13" s="414"/>
      <c r="G13" s="459"/>
      <c r="H13" s="460" t="b">
        <f>IF(ISNUMBER(MATCH(C13,List_YesNo,0)),TRUE,FALSE)</f>
        <v>0</v>
      </c>
      <c r="J13" s="459"/>
    </row>
    <row r="14" spans="1:10" s="468" customFormat="1" x14ac:dyDescent="0.25">
      <c r="A14" s="413"/>
      <c r="B14" s="434"/>
      <c r="C14" s="435"/>
      <c r="D14" s="438"/>
      <c r="E14" s="439"/>
      <c r="F14" s="414"/>
      <c r="G14" s="459"/>
      <c r="J14" s="459"/>
    </row>
    <row r="15" spans="1:10" s="468" customFormat="1" ht="15" x14ac:dyDescent="0.25">
      <c r="A15" s="413"/>
      <c r="B15" s="413"/>
      <c r="C15" s="415"/>
      <c r="D15" s="413"/>
      <c r="E15" s="413"/>
      <c r="F15" s="414"/>
      <c r="G15" s="459"/>
      <c r="J15" s="459"/>
    </row>
    <row r="16" spans="1:10" s="468" customFormat="1" ht="35.1" customHeight="1" thickBot="1" x14ac:dyDescent="0.3">
      <c r="A16" s="413"/>
      <c r="B16" s="425">
        <v>3</v>
      </c>
      <c r="C16" s="769" t="s">
        <v>995</v>
      </c>
      <c r="D16" s="770"/>
      <c r="E16" s="426"/>
      <c r="F16" s="414"/>
      <c r="G16" s="459"/>
      <c r="J16" s="459"/>
    </row>
    <row r="17" spans="1:10" s="468" customFormat="1" ht="16.5" thickBot="1" x14ac:dyDescent="0.3">
      <c r="A17" s="413"/>
      <c r="B17" s="427"/>
      <c r="C17" s="9"/>
      <c r="D17" s="417"/>
      <c r="E17" s="428"/>
      <c r="F17" s="414"/>
      <c r="G17" s="459"/>
      <c r="H17" s="460" t="b">
        <f>IF(ISNUMBER(MATCH(C17,List_YesNo,0)),TRUE,FALSE)</f>
        <v>0</v>
      </c>
      <c r="J17" s="459"/>
    </row>
    <row r="18" spans="1:10" s="468" customFormat="1" x14ac:dyDescent="0.25">
      <c r="A18" s="413"/>
      <c r="B18" s="434"/>
      <c r="C18" s="435"/>
      <c r="D18" s="438"/>
      <c r="E18" s="439"/>
      <c r="F18" s="414"/>
      <c r="G18" s="459"/>
      <c r="J18" s="459"/>
    </row>
    <row r="19" spans="1:10" s="468" customFormat="1" ht="15" x14ac:dyDescent="0.25">
      <c r="A19" s="413"/>
      <c r="B19" s="413"/>
      <c r="C19" s="415"/>
      <c r="D19" s="413"/>
      <c r="E19" s="413"/>
      <c r="F19" s="414"/>
      <c r="G19" s="459"/>
      <c r="J19" s="459"/>
    </row>
    <row r="20" spans="1:10" s="468" customFormat="1" ht="35.1" customHeight="1" thickBot="1" x14ac:dyDescent="0.3">
      <c r="A20" s="413"/>
      <c r="B20" s="425">
        <v>4</v>
      </c>
      <c r="C20" s="769" t="s">
        <v>996</v>
      </c>
      <c r="D20" s="770"/>
      <c r="E20" s="426"/>
      <c r="F20" s="414"/>
      <c r="G20" s="459"/>
      <c r="J20" s="459"/>
    </row>
    <row r="21" spans="1:10" s="468" customFormat="1" ht="16.5" thickBot="1" x14ac:dyDescent="0.3">
      <c r="A21" s="413"/>
      <c r="B21" s="427"/>
      <c r="C21" s="9"/>
      <c r="D21" s="417"/>
      <c r="E21" s="428"/>
      <c r="F21" s="414"/>
      <c r="G21" s="459"/>
      <c r="H21" s="460" t="b">
        <f>IF(ISNUMBER(MATCH(C21,List_YesNo,0)),TRUE,FALSE)</f>
        <v>0</v>
      </c>
      <c r="J21" s="459"/>
    </row>
    <row r="22" spans="1:10" s="468" customFormat="1" x14ac:dyDescent="0.25">
      <c r="A22" s="413"/>
      <c r="B22" s="434"/>
      <c r="C22" s="435"/>
      <c r="D22" s="438"/>
      <c r="E22" s="439"/>
      <c r="F22" s="414"/>
      <c r="G22" s="459"/>
      <c r="J22" s="459"/>
    </row>
    <row r="23" spans="1:10" s="468" customFormat="1" ht="15" x14ac:dyDescent="0.25">
      <c r="A23" s="413"/>
      <c r="B23" s="413"/>
      <c r="C23" s="415"/>
      <c r="D23" s="413"/>
      <c r="E23" s="413"/>
      <c r="F23" s="414"/>
      <c r="G23" s="459"/>
      <c r="J23" s="459"/>
    </row>
    <row r="24" spans="1:10" s="468" customFormat="1" ht="35.1" customHeight="1" thickBot="1" x14ac:dyDescent="0.3">
      <c r="A24" s="413"/>
      <c r="B24" s="425">
        <v>5</v>
      </c>
      <c r="C24" s="769" t="s">
        <v>997</v>
      </c>
      <c r="D24" s="770"/>
      <c r="E24" s="426"/>
      <c r="F24" s="414"/>
      <c r="G24" s="459"/>
      <c r="J24" s="459"/>
    </row>
    <row r="25" spans="1:10" s="468" customFormat="1" ht="16.5" thickBot="1" x14ac:dyDescent="0.3">
      <c r="A25" s="413"/>
      <c r="B25" s="427"/>
      <c r="C25" s="9"/>
      <c r="D25" s="417"/>
      <c r="E25" s="428"/>
      <c r="F25" s="414"/>
      <c r="G25" s="459"/>
      <c r="H25" s="460" t="b">
        <f>IF(ISNUMBER(MATCH(C25,List_YesNo,0)),TRUE,FALSE)</f>
        <v>0</v>
      </c>
      <c r="J25" s="459"/>
    </row>
    <row r="26" spans="1:10" s="468" customFormat="1" x14ac:dyDescent="0.25">
      <c r="A26" s="413"/>
      <c r="B26" s="434"/>
      <c r="C26" s="435"/>
      <c r="D26" s="438"/>
      <c r="E26" s="439"/>
      <c r="F26" s="414"/>
      <c r="G26" s="459"/>
      <c r="J26" s="459"/>
    </row>
    <row r="27" spans="1:10" s="468" customFormat="1" ht="15" x14ac:dyDescent="0.25">
      <c r="A27" s="413"/>
      <c r="B27" s="413"/>
      <c r="C27" s="415"/>
      <c r="D27" s="413"/>
      <c r="E27" s="413"/>
      <c r="F27" s="414"/>
      <c r="G27" s="459"/>
      <c r="J27" s="459"/>
    </row>
    <row r="28" spans="1:10" s="468" customFormat="1" ht="35.1" customHeight="1" thickBot="1" x14ac:dyDescent="0.3">
      <c r="A28" s="413"/>
      <c r="B28" s="425">
        <v>6</v>
      </c>
      <c r="C28" s="769" t="s">
        <v>998</v>
      </c>
      <c r="D28" s="770"/>
      <c r="E28" s="426"/>
      <c r="F28" s="414"/>
      <c r="G28" s="459"/>
      <c r="J28" s="459"/>
    </row>
    <row r="29" spans="1:10" s="468" customFormat="1" ht="16.5" thickBot="1" x14ac:dyDescent="0.3">
      <c r="A29" s="413"/>
      <c r="B29" s="427"/>
      <c r="C29" s="9"/>
      <c r="D29" s="417"/>
      <c r="E29" s="428"/>
      <c r="F29" s="414"/>
      <c r="G29" s="459"/>
      <c r="H29" s="460" t="b">
        <f>IF(ISNUMBER(MATCH(C29,List_YesNo,0)),TRUE,FALSE)</f>
        <v>0</v>
      </c>
      <c r="J29" s="459"/>
    </row>
    <row r="30" spans="1:10" s="468" customFormat="1" x14ac:dyDescent="0.25">
      <c r="A30" s="413"/>
      <c r="B30" s="434"/>
      <c r="C30" s="435"/>
      <c r="D30" s="438"/>
      <c r="E30" s="439"/>
      <c r="F30" s="414"/>
      <c r="G30" s="459"/>
      <c r="J30" s="459"/>
    </row>
    <row r="31" spans="1:10" s="468" customFormat="1" ht="15" x14ac:dyDescent="0.25">
      <c r="A31" s="413"/>
      <c r="B31" s="413"/>
      <c r="C31" s="415"/>
      <c r="D31" s="413"/>
      <c r="E31" s="413"/>
      <c r="F31" s="414"/>
      <c r="G31" s="459"/>
      <c r="J31" s="459"/>
    </row>
    <row r="32" spans="1:10" s="468" customFormat="1" ht="17.100000000000001" customHeight="1" thickBot="1" x14ac:dyDescent="0.3">
      <c r="A32" s="413"/>
      <c r="B32" s="425">
        <v>7</v>
      </c>
      <c r="C32" s="769" t="s">
        <v>999</v>
      </c>
      <c r="D32" s="770"/>
      <c r="E32" s="426"/>
      <c r="F32" s="414"/>
      <c r="G32" s="459"/>
      <c r="J32" s="459"/>
    </row>
    <row r="33" spans="1:10" s="468" customFormat="1" ht="16.5" thickBot="1" x14ac:dyDescent="0.3">
      <c r="A33" s="413"/>
      <c r="B33" s="427"/>
      <c r="C33" s="9"/>
      <c r="D33" s="417"/>
      <c r="E33" s="428"/>
      <c r="F33" s="414"/>
      <c r="G33" s="459"/>
      <c r="H33" s="460" t="b">
        <f>IF(ISNUMBER(MATCH(C33,List_YesNo,0)),TRUE,FALSE)</f>
        <v>0</v>
      </c>
      <c r="J33" s="459"/>
    </row>
    <row r="34" spans="1:10" s="468" customFormat="1" x14ac:dyDescent="0.25">
      <c r="A34" s="413"/>
      <c r="B34" s="434"/>
      <c r="C34" s="435"/>
      <c r="D34" s="438"/>
      <c r="E34" s="439"/>
      <c r="F34" s="414"/>
      <c r="G34" s="459"/>
      <c r="J34" s="459"/>
    </row>
    <row r="35" spans="1:10" s="468" customFormat="1" ht="15" x14ac:dyDescent="0.25">
      <c r="A35" s="413"/>
      <c r="B35" s="413"/>
      <c r="C35" s="415"/>
      <c r="D35" s="413"/>
      <c r="E35" s="413"/>
      <c r="F35" s="414"/>
      <c r="G35" s="459"/>
      <c r="J35" s="459"/>
    </row>
    <row r="36" spans="1:10" s="468" customFormat="1" ht="17.100000000000001" customHeight="1" thickBot="1" x14ac:dyDescent="0.3">
      <c r="A36" s="413"/>
      <c r="B36" s="425">
        <v>8</v>
      </c>
      <c r="C36" s="769" t="s">
        <v>1000</v>
      </c>
      <c r="D36" s="770"/>
      <c r="E36" s="426"/>
      <c r="F36" s="414"/>
      <c r="G36" s="459"/>
      <c r="J36" s="459"/>
    </row>
    <row r="37" spans="1:10" s="468" customFormat="1" ht="16.5" thickBot="1" x14ac:dyDescent="0.3">
      <c r="A37" s="413"/>
      <c r="B37" s="427"/>
      <c r="C37" s="9"/>
      <c r="D37" s="417"/>
      <c r="E37" s="428"/>
      <c r="F37" s="414"/>
      <c r="G37" s="459"/>
      <c r="H37" s="460" t="b">
        <f>IF(ISNUMBER(MATCH(C37,List_YesNo,0)),TRUE,FALSE)</f>
        <v>0</v>
      </c>
      <c r="J37" s="459"/>
    </row>
    <row r="38" spans="1:10" s="468" customFormat="1" x14ac:dyDescent="0.25">
      <c r="A38" s="413"/>
      <c r="B38" s="434"/>
      <c r="C38" s="435"/>
      <c r="D38" s="438"/>
      <c r="E38" s="439"/>
      <c r="F38" s="414"/>
      <c r="G38" s="459"/>
      <c r="J38" s="459"/>
    </row>
    <row r="39" spans="1:10" s="468" customFormat="1" ht="15" x14ac:dyDescent="0.25">
      <c r="A39" s="413"/>
      <c r="B39" s="413"/>
      <c r="C39" s="415"/>
      <c r="D39" s="413"/>
      <c r="E39" s="413"/>
      <c r="F39" s="414"/>
      <c r="G39" s="459"/>
      <c r="J39" s="459"/>
    </row>
    <row r="40" spans="1:10" s="468" customFormat="1" ht="35.1" customHeight="1" thickBot="1" x14ac:dyDescent="0.3">
      <c r="A40" s="413"/>
      <c r="B40" s="425">
        <v>9</v>
      </c>
      <c r="C40" s="769" t="s">
        <v>1001</v>
      </c>
      <c r="D40" s="770"/>
      <c r="E40" s="426"/>
      <c r="F40" s="414"/>
      <c r="G40" s="459"/>
      <c r="J40" s="459"/>
    </row>
    <row r="41" spans="1:10" s="468" customFormat="1" ht="16.5" thickBot="1" x14ac:dyDescent="0.3">
      <c r="A41" s="413"/>
      <c r="B41" s="427"/>
      <c r="C41" s="9"/>
      <c r="D41" s="417"/>
      <c r="E41" s="428"/>
      <c r="F41" s="414"/>
      <c r="G41" s="459"/>
      <c r="H41" s="460" t="b">
        <f>IF(ISNUMBER(MATCH(C41,List_YesNo,0)),TRUE,FALSE)</f>
        <v>0</v>
      </c>
      <c r="J41" s="459"/>
    </row>
    <row r="42" spans="1:10" s="468" customFormat="1" x14ac:dyDescent="0.25">
      <c r="A42" s="413"/>
      <c r="B42" s="434"/>
      <c r="C42" s="435"/>
      <c r="D42" s="438"/>
      <c r="E42" s="439"/>
      <c r="F42" s="414"/>
      <c r="G42" s="459"/>
      <c r="J42" s="459"/>
    </row>
    <row r="43" spans="1:10" s="468" customFormat="1" ht="15" x14ac:dyDescent="0.25">
      <c r="A43" s="413"/>
      <c r="B43" s="413"/>
      <c r="C43" s="415"/>
      <c r="D43" s="413"/>
      <c r="E43" s="413"/>
      <c r="F43" s="414"/>
      <c r="G43" s="459"/>
      <c r="J43" s="459"/>
    </row>
    <row r="44" spans="1:10" s="468" customFormat="1" ht="51.95" customHeight="1" x14ac:dyDescent="0.25">
      <c r="A44" s="413"/>
      <c r="B44" s="425">
        <v>10</v>
      </c>
      <c r="C44" s="769" t="s">
        <v>1002</v>
      </c>
      <c r="D44" s="770"/>
      <c r="E44" s="426"/>
      <c r="F44" s="414"/>
      <c r="G44" s="459"/>
      <c r="J44" s="459"/>
    </row>
    <row r="45" spans="1:10" s="468" customFormat="1" ht="15" x14ac:dyDescent="0.25">
      <c r="A45" s="413"/>
      <c r="B45" s="463"/>
      <c r="C45" s="464"/>
      <c r="D45" s="465"/>
      <c r="E45" s="466"/>
      <c r="F45" s="414"/>
      <c r="G45" s="459"/>
      <c r="J45" s="459"/>
    </row>
    <row r="46" spans="1:10" s="468" customFormat="1" ht="17.100000000000001" customHeight="1" thickBot="1" x14ac:dyDescent="0.3">
      <c r="A46" s="413"/>
      <c r="B46" s="431" t="s">
        <v>702</v>
      </c>
      <c r="C46" s="786" t="s">
        <v>1003</v>
      </c>
      <c r="D46" s="787"/>
      <c r="E46" s="441"/>
      <c r="F46" s="414"/>
      <c r="G46" s="459"/>
      <c r="J46" s="459"/>
    </row>
    <row r="47" spans="1:10" s="468" customFormat="1" ht="16.5" thickBot="1" x14ac:dyDescent="0.3">
      <c r="A47" s="413"/>
      <c r="B47" s="427"/>
      <c r="C47" s="9"/>
      <c r="D47" s="417"/>
      <c r="E47" s="428"/>
      <c r="F47" s="414"/>
      <c r="G47" s="459"/>
      <c r="H47" s="460" t="b">
        <f>IF(ISNUMBER(MATCH(C47,List_YesNo,0)),TRUE,FALSE)</f>
        <v>0</v>
      </c>
      <c r="J47" s="459"/>
    </row>
    <row r="48" spans="1:10" s="468" customFormat="1" x14ac:dyDescent="0.25">
      <c r="A48" s="413"/>
      <c r="B48" s="429"/>
      <c r="C48" s="418"/>
      <c r="D48" s="419"/>
      <c r="E48" s="467"/>
      <c r="F48" s="414"/>
      <c r="G48" s="459"/>
      <c r="J48" s="459"/>
    </row>
    <row r="49" spans="1:10" s="468" customFormat="1" ht="17.100000000000001" customHeight="1" thickBot="1" x14ac:dyDescent="0.3">
      <c r="A49" s="413"/>
      <c r="B49" s="431" t="s">
        <v>703</v>
      </c>
      <c r="C49" s="767" t="s">
        <v>1004</v>
      </c>
      <c r="D49" s="768"/>
      <c r="E49" s="440"/>
      <c r="F49" s="414"/>
      <c r="G49" s="459"/>
      <c r="J49" s="459"/>
    </row>
    <row r="50" spans="1:10" s="468" customFormat="1" ht="16.5" thickBot="1" x14ac:dyDescent="0.3">
      <c r="A50" s="413"/>
      <c r="B50" s="427"/>
      <c r="C50" s="9"/>
      <c r="D50" s="417"/>
      <c r="E50" s="428"/>
      <c r="F50" s="414"/>
      <c r="G50" s="459"/>
      <c r="H50" s="460" t="b">
        <f>IF(ISNUMBER(MATCH(C50,List_YesNo,0)),TRUE,FALSE)</f>
        <v>0</v>
      </c>
      <c r="J50" s="459"/>
    </row>
    <row r="51" spans="1:10" s="468" customFormat="1" x14ac:dyDescent="0.25">
      <c r="A51" s="413"/>
      <c r="B51" s="429"/>
      <c r="C51" s="420"/>
      <c r="D51" s="419"/>
      <c r="E51" s="467"/>
      <c r="F51" s="414"/>
      <c r="G51" s="459"/>
      <c r="J51" s="459"/>
    </row>
    <row r="52" spans="1:10" s="468" customFormat="1" ht="17.100000000000001" customHeight="1" thickBot="1" x14ac:dyDescent="0.3">
      <c r="A52" s="413"/>
      <c r="B52" s="431" t="s">
        <v>1005</v>
      </c>
      <c r="C52" s="767" t="s">
        <v>1006</v>
      </c>
      <c r="D52" s="768"/>
      <c r="E52" s="440"/>
      <c r="F52" s="414"/>
      <c r="G52" s="459"/>
      <c r="J52" s="459"/>
    </row>
    <row r="53" spans="1:10" s="468" customFormat="1" ht="16.5" thickBot="1" x14ac:dyDescent="0.3">
      <c r="A53" s="413"/>
      <c r="B53" s="427"/>
      <c r="C53" s="9"/>
      <c r="D53" s="417"/>
      <c r="E53" s="428"/>
      <c r="F53" s="414"/>
      <c r="G53" s="459"/>
      <c r="H53" s="460" t="b">
        <f>IF(ISNUMBER(MATCH(C53,List_YesNo,0)),TRUE,FALSE)</f>
        <v>0</v>
      </c>
      <c r="J53" s="459"/>
    </row>
    <row r="54" spans="1:10" s="468" customFormat="1" x14ac:dyDescent="0.25">
      <c r="A54" s="413"/>
      <c r="B54" s="434"/>
      <c r="C54" s="435"/>
      <c r="D54" s="438"/>
      <c r="E54" s="439"/>
      <c r="F54" s="414"/>
      <c r="G54" s="459"/>
      <c r="J54" s="459"/>
    </row>
    <row r="55" spans="1:10" s="468" customFormat="1" ht="15" x14ac:dyDescent="0.25">
      <c r="A55" s="413"/>
      <c r="B55" s="416"/>
      <c r="C55" s="416"/>
      <c r="D55" s="416"/>
      <c r="E55" s="416"/>
      <c r="F55" s="414"/>
      <c r="G55" s="459"/>
      <c r="J55" s="459"/>
    </row>
    <row r="56" spans="1:10" s="468" customFormat="1" ht="51.95" customHeight="1" thickBot="1" x14ac:dyDescent="0.3">
      <c r="A56" s="413"/>
      <c r="B56" s="425">
        <v>11</v>
      </c>
      <c r="C56" s="769" t="s">
        <v>1007</v>
      </c>
      <c r="D56" s="770"/>
      <c r="E56" s="426"/>
      <c r="F56" s="414"/>
      <c r="G56" s="459"/>
      <c r="J56" s="459"/>
    </row>
    <row r="57" spans="1:10" s="468" customFormat="1" ht="16.5" thickBot="1" x14ac:dyDescent="0.3">
      <c r="A57" s="413"/>
      <c r="B57" s="427"/>
      <c r="C57" s="9"/>
      <c r="D57" s="417"/>
      <c r="E57" s="428"/>
      <c r="F57" s="414"/>
      <c r="G57" s="459"/>
      <c r="H57" s="460" t="b">
        <f>IF(ISNUMBER(MATCH(C57,List_YesNo,0)),TRUE,FALSE)</f>
        <v>0</v>
      </c>
      <c r="J57" s="459"/>
    </row>
    <row r="58" spans="1:10" s="468" customFormat="1" x14ac:dyDescent="0.25">
      <c r="A58" s="413"/>
      <c r="B58" s="434"/>
      <c r="C58" s="435"/>
      <c r="D58" s="438"/>
      <c r="E58" s="439"/>
      <c r="F58" s="414"/>
      <c r="G58" s="459"/>
      <c r="J58" s="459"/>
    </row>
    <row r="59" spans="1:10" s="468" customFormat="1" ht="15" x14ac:dyDescent="0.25">
      <c r="A59" s="413"/>
      <c r="B59" s="413"/>
      <c r="C59" s="415"/>
      <c r="D59" s="413"/>
      <c r="E59" s="413"/>
      <c r="F59" s="414"/>
      <c r="G59" s="459"/>
      <c r="J59" s="459"/>
    </row>
    <row r="60" spans="1:10" s="468" customFormat="1" ht="17.100000000000001" customHeight="1" thickBot="1" x14ac:dyDescent="0.3">
      <c r="A60" s="413"/>
      <c r="B60" s="425">
        <v>12</v>
      </c>
      <c r="C60" s="769" t="s">
        <v>1008</v>
      </c>
      <c r="D60" s="770"/>
      <c r="E60" s="426"/>
      <c r="F60" s="414"/>
      <c r="G60" s="459"/>
      <c r="J60" s="459"/>
    </row>
    <row r="61" spans="1:10" s="468" customFormat="1" ht="16.5" thickBot="1" x14ac:dyDescent="0.3">
      <c r="A61" s="413"/>
      <c r="B61" s="427"/>
      <c r="C61" s="9"/>
      <c r="D61" s="417"/>
      <c r="E61" s="428"/>
      <c r="F61" s="414"/>
      <c r="G61" s="459"/>
      <c r="H61" s="460" t="b">
        <f>IF(ISNUMBER(MATCH(C61,List_YesNo,0)),TRUE,FALSE)</f>
        <v>0</v>
      </c>
      <c r="J61" s="459"/>
    </row>
    <row r="62" spans="1:10" s="468" customFormat="1" x14ac:dyDescent="0.25">
      <c r="A62" s="413"/>
      <c r="B62" s="434"/>
      <c r="C62" s="435"/>
      <c r="D62" s="438"/>
      <c r="E62" s="439"/>
      <c r="F62" s="414"/>
      <c r="G62" s="459"/>
      <c r="J62" s="459"/>
    </row>
    <row r="63" spans="1:10" s="468" customFormat="1" ht="15" x14ac:dyDescent="0.25">
      <c r="A63" s="413"/>
      <c r="B63" s="413"/>
      <c r="C63" s="415"/>
      <c r="D63" s="413"/>
      <c r="E63" s="413"/>
      <c r="F63" s="414"/>
      <c r="G63" s="459"/>
      <c r="J63" s="459"/>
    </row>
    <row r="64" spans="1:10" s="468" customFormat="1" ht="17.100000000000001" customHeight="1" thickBot="1" x14ac:dyDescent="0.3">
      <c r="A64" s="413"/>
      <c r="B64" s="425">
        <v>13</v>
      </c>
      <c r="C64" s="769" t="s">
        <v>1009</v>
      </c>
      <c r="D64" s="770"/>
      <c r="E64" s="426"/>
      <c r="F64" s="414"/>
      <c r="G64" s="459"/>
      <c r="J64" s="459"/>
    </row>
    <row r="65" spans="1:10" s="468" customFormat="1" ht="16.5" thickBot="1" x14ac:dyDescent="0.3">
      <c r="A65" s="413"/>
      <c r="B65" s="427"/>
      <c r="C65" s="9"/>
      <c r="D65" s="417"/>
      <c r="E65" s="428"/>
      <c r="F65" s="414"/>
      <c r="G65" s="459"/>
      <c r="H65" s="460" t="b">
        <f>IF(ISNUMBER(MATCH(C65,List_YesNo,0)),TRUE,FALSE)</f>
        <v>0</v>
      </c>
      <c r="J65" s="459"/>
    </row>
    <row r="66" spans="1:10" s="468" customFormat="1" x14ac:dyDescent="0.25">
      <c r="A66" s="413"/>
      <c r="B66" s="434"/>
      <c r="C66" s="435"/>
      <c r="D66" s="438"/>
      <c r="E66" s="439"/>
      <c r="F66" s="414"/>
      <c r="G66" s="459"/>
      <c r="J66" s="459"/>
    </row>
    <row r="67" spans="1:10" s="468" customFormat="1" ht="15" x14ac:dyDescent="0.25">
      <c r="A67" s="413"/>
      <c r="B67" s="413"/>
      <c r="C67" s="415"/>
      <c r="D67" s="413"/>
      <c r="E67" s="413"/>
      <c r="F67" s="414"/>
      <c r="G67" s="459"/>
      <c r="J67" s="459"/>
    </row>
    <row r="68" spans="1:10" s="468" customFormat="1" ht="35.1" customHeight="1" thickBot="1" x14ac:dyDescent="0.3">
      <c r="A68" s="413"/>
      <c r="B68" s="425">
        <v>14</v>
      </c>
      <c r="C68" s="769" t="s">
        <v>1010</v>
      </c>
      <c r="D68" s="770"/>
      <c r="E68" s="426"/>
      <c r="F68" s="414"/>
      <c r="G68" s="459"/>
      <c r="J68" s="459"/>
    </row>
    <row r="69" spans="1:10" s="468" customFormat="1" ht="16.5" thickBot="1" x14ac:dyDescent="0.3">
      <c r="A69" s="413"/>
      <c r="B69" s="427"/>
      <c r="C69" s="9"/>
      <c r="D69" s="417"/>
      <c r="E69" s="428"/>
      <c r="F69" s="414"/>
      <c r="G69" s="459"/>
      <c r="H69" s="460" t="b">
        <f>IF(ISNUMBER(MATCH(C69,List_YesNo,0)),TRUE,FALSE)</f>
        <v>0</v>
      </c>
      <c r="J69" s="459"/>
    </row>
    <row r="70" spans="1:10" s="468" customFormat="1" x14ac:dyDescent="0.25">
      <c r="A70" s="413"/>
      <c r="B70" s="434"/>
      <c r="C70" s="435"/>
      <c r="D70" s="438"/>
      <c r="E70" s="439"/>
      <c r="F70" s="414"/>
      <c r="G70" s="459"/>
      <c r="J70" s="459"/>
    </row>
    <row r="71" spans="1:10" s="468" customFormat="1" ht="15" x14ac:dyDescent="0.25">
      <c r="A71" s="413"/>
      <c r="B71" s="416"/>
      <c r="C71" s="416"/>
      <c r="D71" s="416"/>
      <c r="E71" s="416"/>
      <c r="F71" s="414"/>
      <c r="G71" s="459"/>
      <c r="J71" s="459"/>
    </row>
    <row r="72" spans="1:10" s="468" customFormat="1" ht="35.1" customHeight="1" thickBot="1" x14ac:dyDescent="0.3">
      <c r="A72" s="413"/>
      <c r="B72" s="425">
        <v>15</v>
      </c>
      <c r="C72" s="769" t="s">
        <v>1011</v>
      </c>
      <c r="D72" s="770"/>
      <c r="E72" s="426"/>
      <c r="F72" s="414"/>
      <c r="G72" s="459"/>
      <c r="J72" s="459"/>
    </row>
    <row r="73" spans="1:10" s="468" customFormat="1" ht="16.5" thickBot="1" x14ac:dyDescent="0.3">
      <c r="A73" s="413"/>
      <c r="B73" s="427"/>
      <c r="C73" s="9"/>
      <c r="D73" s="417"/>
      <c r="E73" s="428"/>
      <c r="F73" s="414"/>
      <c r="G73" s="459"/>
      <c r="H73" s="460" t="b">
        <f>IF(ISNUMBER(MATCH(C73,List_YesNo,0)),TRUE,FALSE)</f>
        <v>0</v>
      </c>
      <c r="J73" s="459"/>
    </row>
    <row r="74" spans="1:10" s="468" customFormat="1" x14ac:dyDescent="0.25">
      <c r="A74" s="413"/>
      <c r="B74" s="434"/>
      <c r="C74" s="435"/>
      <c r="D74" s="438"/>
      <c r="E74" s="439"/>
      <c r="F74" s="414"/>
      <c r="G74" s="459"/>
      <c r="J74" s="459"/>
    </row>
    <row r="75" spans="1:10" s="468" customFormat="1" ht="15" x14ac:dyDescent="0.25">
      <c r="A75" s="413"/>
      <c r="B75" s="413"/>
      <c r="C75" s="415"/>
      <c r="D75" s="413"/>
      <c r="E75" s="413"/>
      <c r="F75" s="414"/>
      <c r="G75" s="459"/>
      <c r="J75" s="459"/>
    </row>
    <row r="76" spans="1:10" s="468" customFormat="1" ht="35.1" customHeight="1" thickBot="1" x14ac:dyDescent="0.3">
      <c r="A76" s="413"/>
      <c r="B76" s="425">
        <v>16</v>
      </c>
      <c r="C76" s="769" t="s">
        <v>1012</v>
      </c>
      <c r="D76" s="770"/>
      <c r="E76" s="426"/>
      <c r="F76" s="414"/>
      <c r="G76" s="459"/>
      <c r="J76" s="459"/>
    </row>
    <row r="77" spans="1:10" s="468" customFormat="1" ht="16.5" thickBot="1" x14ac:dyDescent="0.3">
      <c r="A77" s="413"/>
      <c r="B77" s="427"/>
      <c r="C77" s="9"/>
      <c r="D77" s="417"/>
      <c r="E77" s="428"/>
      <c r="F77" s="414"/>
      <c r="G77" s="459"/>
      <c r="H77" s="460" t="b">
        <f>IF(ISNUMBER(MATCH(C77,List_YesNo,0)),TRUE,FALSE)</f>
        <v>0</v>
      </c>
      <c r="J77" s="459"/>
    </row>
    <row r="78" spans="1:10" s="468" customFormat="1" x14ac:dyDescent="0.25">
      <c r="A78" s="413"/>
      <c r="B78" s="434"/>
      <c r="C78" s="435"/>
      <c r="D78" s="438"/>
      <c r="E78" s="439"/>
      <c r="F78" s="414"/>
      <c r="G78" s="459"/>
      <c r="J78" s="459"/>
    </row>
    <row r="79" spans="1:10" s="468" customFormat="1" ht="15" x14ac:dyDescent="0.25">
      <c r="A79" s="413"/>
      <c r="B79" s="413"/>
      <c r="C79" s="415"/>
      <c r="D79" s="413"/>
      <c r="E79" s="413"/>
      <c r="F79" s="414"/>
      <c r="G79" s="459"/>
      <c r="J79" s="459"/>
    </row>
    <row r="80" spans="1:10" s="468" customFormat="1" ht="35.1" customHeight="1" thickBot="1" x14ac:dyDescent="0.3">
      <c r="A80" s="413"/>
      <c r="B80" s="425">
        <v>17</v>
      </c>
      <c r="C80" s="769" t="s">
        <v>1013</v>
      </c>
      <c r="D80" s="770"/>
      <c r="E80" s="426"/>
      <c r="F80" s="414"/>
      <c r="G80" s="459"/>
      <c r="J80" s="459"/>
    </row>
    <row r="81" spans="1:10" s="468" customFormat="1" ht="16.5" thickBot="1" x14ac:dyDescent="0.3">
      <c r="A81" s="413"/>
      <c r="B81" s="427"/>
      <c r="C81" s="209"/>
      <c r="D81" s="79" t="s">
        <v>706</v>
      </c>
      <c r="E81" s="428"/>
      <c r="F81" s="414"/>
      <c r="G81" s="459"/>
      <c r="J81" s="459"/>
    </row>
    <row r="82" spans="1:10" s="468" customFormat="1" x14ac:dyDescent="0.25">
      <c r="A82" s="413"/>
      <c r="B82" s="434"/>
      <c r="C82" s="435"/>
      <c r="D82" s="438"/>
      <c r="E82" s="439"/>
      <c r="F82" s="414"/>
      <c r="G82" s="459"/>
      <c r="J82" s="459"/>
    </row>
    <row r="83" spans="1:10" s="468" customFormat="1" ht="15" x14ac:dyDescent="0.25">
      <c r="A83" s="413"/>
      <c r="B83" s="413"/>
      <c r="C83" s="415"/>
      <c r="D83" s="413"/>
      <c r="E83" s="413"/>
      <c r="F83" s="414"/>
      <c r="G83" s="459"/>
      <c r="J83" s="459"/>
    </row>
    <row r="84" spans="1:10" s="468" customFormat="1" ht="35.1" customHeight="1" thickBot="1" x14ac:dyDescent="0.3">
      <c r="A84" s="413"/>
      <c r="B84" s="425">
        <v>18</v>
      </c>
      <c r="C84" s="769" t="s">
        <v>1014</v>
      </c>
      <c r="D84" s="770"/>
      <c r="E84" s="426"/>
      <c r="F84" s="414"/>
      <c r="G84" s="459"/>
      <c r="J84" s="459"/>
    </row>
    <row r="85" spans="1:10" s="468" customFormat="1" ht="16.5" thickBot="1" x14ac:dyDescent="0.3">
      <c r="A85" s="413"/>
      <c r="B85" s="427"/>
      <c r="C85" s="209"/>
      <c r="D85" s="79" t="s">
        <v>706</v>
      </c>
      <c r="E85" s="428"/>
      <c r="F85" s="414"/>
      <c r="G85" s="459"/>
      <c r="J85" s="459"/>
    </row>
    <row r="86" spans="1:10" s="468" customFormat="1" x14ac:dyDescent="0.25">
      <c r="A86" s="413"/>
      <c r="B86" s="434"/>
      <c r="C86" s="435"/>
      <c r="D86" s="438"/>
      <c r="E86" s="439"/>
      <c r="F86" s="414"/>
      <c r="G86" s="459"/>
      <c r="J86" s="459"/>
    </row>
    <row r="87" spans="1:10" s="468" customFormat="1" ht="15" x14ac:dyDescent="0.25">
      <c r="A87" s="413"/>
      <c r="B87" s="413"/>
      <c r="C87" s="415"/>
      <c r="D87" s="413"/>
      <c r="E87" s="413"/>
      <c r="F87" s="414"/>
      <c r="G87" s="459"/>
      <c r="J87" s="459"/>
    </row>
    <row r="88" spans="1:10" s="468" customFormat="1" ht="17.100000000000001" customHeight="1" thickBot="1" x14ac:dyDescent="0.3">
      <c r="A88" s="413"/>
      <c r="B88" s="425">
        <v>19</v>
      </c>
      <c r="C88" s="769" t="s">
        <v>1015</v>
      </c>
      <c r="D88" s="770"/>
      <c r="E88" s="426"/>
      <c r="F88" s="414"/>
      <c r="G88" s="459"/>
      <c r="J88" s="459"/>
    </row>
    <row r="89" spans="1:10" s="468" customFormat="1" ht="16.5" thickBot="1" x14ac:dyDescent="0.3">
      <c r="A89" s="413"/>
      <c r="B89" s="427"/>
      <c r="C89" s="209"/>
      <c r="D89" s="79" t="s">
        <v>706</v>
      </c>
      <c r="E89" s="428"/>
      <c r="F89" s="414"/>
      <c r="G89" s="459"/>
      <c r="J89" s="459"/>
    </row>
    <row r="90" spans="1:10" s="468" customFormat="1" x14ac:dyDescent="0.25">
      <c r="A90" s="413"/>
      <c r="B90" s="434"/>
      <c r="C90" s="435"/>
      <c r="D90" s="438"/>
      <c r="E90" s="439"/>
      <c r="F90" s="414"/>
      <c r="G90" s="459"/>
      <c r="J90" s="459"/>
    </row>
    <row r="91" spans="1:10" s="468" customFormat="1" ht="15" x14ac:dyDescent="0.25">
      <c r="A91" s="413"/>
      <c r="B91" s="413"/>
      <c r="C91" s="415"/>
      <c r="D91" s="413"/>
      <c r="E91" s="413"/>
      <c r="F91" s="414"/>
      <c r="G91" s="459"/>
      <c r="J91" s="459"/>
    </row>
    <row r="92" spans="1:10" s="468" customFormat="1" ht="51.95" customHeight="1" thickBot="1" x14ac:dyDescent="0.3">
      <c r="A92" s="413"/>
      <c r="B92" s="425">
        <v>20</v>
      </c>
      <c r="C92" s="769" t="s">
        <v>1016</v>
      </c>
      <c r="D92" s="770"/>
      <c r="E92" s="426"/>
      <c r="F92" s="414"/>
      <c r="G92" s="459"/>
      <c r="J92" s="459"/>
    </row>
    <row r="93" spans="1:10" s="468" customFormat="1" ht="16.5" thickBot="1" x14ac:dyDescent="0.3">
      <c r="A93" s="413"/>
      <c r="B93" s="427"/>
      <c r="C93" s="9"/>
      <c r="D93" s="417"/>
      <c r="E93" s="428"/>
      <c r="F93" s="414"/>
      <c r="G93" s="459"/>
      <c r="H93" s="460" t="b">
        <f>IF(ISNUMBER(MATCH(C93,List_YesNo,0)),TRUE,FALSE)</f>
        <v>0</v>
      </c>
      <c r="J93" s="459"/>
    </row>
    <row r="94" spans="1:10" s="468" customFormat="1" x14ac:dyDescent="0.25">
      <c r="A94" s="413"/>
      <c r="B94" s="434"/>
      <c r="C94" s="435"/>
      <c r="D94" s="438"/>
      <c r="E94" s="439"/>
      <c r="F94" s="414"/>
      <c r="G94" s="459"/>
      <c r="J94" s="459"/>
    </row>
    <row r="95" spans="1:10" s="468" customFormat="1" ht="15" x14ac:dyDescent="0.25">
      <c r="A95" s="413"/>
      <c r="B95" s="413"/>
      <c r="C95" s="415"/>
      <c r="D95" s="413"/>
      <c r="E95" s="413"/>
      <c r="F95" s="414"/>
      <c r="G95" s="459"/>
      <c r="J95" s="459"/>
    </row>
    <row r="96" spans="1:10" s="468" customFormat="1" ht="35.1" customHeight="1" thickBot="1" x14ac:dyDescent="0.3">
      <c r="A96" s="413"/>
      <c r="B96" s="425">
        <v>21</v>
      </c>
      <c r="C96" s="769" t="s">
        <v>1017</v>
      </c>
      <c r="D96" s="770"/>
      <c r="E96" s="426"/>
      <c r="F96" s="414"/>
      <c r="G96" s="459"/>
      <c r="J96" s="459"/>
    </row>
    <row r="97" spans="1:10" s="468" customFormat="1" ht="16.5" thickBot="1" x14ac:dyDescent="0.3">
      <c r="A97" s="413"/>
      <c r="B97" s="427"/>
      <c r="C97" s="9"/>
      <c r="D97" s="417"/>
      <c r="E97" s="428"/>
      <c r="F97" s="414"/>
      <c r="G97" s="459"/>
      <c r="H97" s="460" t="b">
        <f>IF(ISNUMBER(MATCH(C97,List_YesNo,0)),TRUE,FALSE)</f>
        <v>0</v>
      </c>
      <c r="J97" s="459"/>
    </row>
    <row r="98" spans="1:10" s="468" customFormat="1" x14ac:dyDescent="0.25">
      <c r="A98" s="413"/>
      <c r="B98" s="434"/>
      <c r="C98" s="435"/>
      <c r="D98" s="438"/>
      <c r="E98" s="439"/>
      <c r="F98" s="414"/>
      <c r="G98" s="459"/>
      <c r="J98" s="459"/>
    </row>
    <row r="99" spans="1:10" s="468" customFormat="1" ht="15" x14ac:dyDescent="0.25">
      <c r="A99" s="413"/>
      <c r="B99" s="413"/>
      <c r="C99" s="415"/>
      <c r="D99" s="413"/>
      <c r="E99" s="413"/>
      <c r="F99" s="414"/>
      <c r="G99" s="459"/>
      <c r="J99" s="459"/>
    </row>
    <row r="100" spans="1:10" s="468" customFormat="1" ht="17.100000000000001" customHeight="1" x14ac:dyDescent="0.25">
      <c r="A100" s="413"/>
      <c r="B100" s="425">
        <v>22</v>
      </c>
      <c r="C100" s="769" t="s">
        <v>1018</v>
      </c>
      <c r="D100" s="770"/>
      <c r="E100" s="426"/>
      <c r="F100" s="414"/>
      <c r="G100" s="459"/>
      <c r="J100" s="459"/>
    </row>
    <row r="101" spans="1:10" s="468" customFormat="1" ht="15" x14ac:dyDescent="0.25">
      <c r="A101" s="413"/>
      <c r="B101" s="463"/>
      <c r="C101" s="464"/>
      <c r="D101" s="465"/>
      <c r="E101" s="466"/>
      <c r="F101" s="414"/>
      <c r="G101" s="459"/>
      <c r="J101" s="459"/>
    </row>
    <row r="102" spans="1:10" s="468" customFormat="1" ht="35.1" customHeight="1" thickBot="1" x14ac:dyDescent="0.3">
      <c r="A102" s="413"/>
      <c r="B102" s="431" t="s">
        <v>1019</v>
      </c>
      <c r="C102" s="786" t="s">
        <v>1020</v>
      </c>
      <c r="D102" s="787"/>
      <c r="E102" s="441"/>
      <c r="F102" s="414"/>
      <c r="G102" s="459"/>
      <c r="J102" s="459"/>
    </row>
    <row r="103" spans="1:10" s="468" customFormat="1" ht="16.5" thickBot="1" x14ac:dyDescent="0.3">
      <c r="A103" s="413"/>
      <c r="B103" s="427"/>
      <c r="C103" s="28"/>
      <c r="D103" s="417"/>
      <c r="E103" s="428"/>
      <c r="F103" s="414"/>
      <c r="G103" s="459"/>
      <c r="J103" s="459"/>
    </row>
    <row r="104" spans="1:10" s="468" customFormat="1" x14ac:dyDescent="0.25">
      <c r="A104" s="413"/>
      <c r="B104" s="429"/>
      <c r="C104" s="418"/>
      <c r="D104" s="419"/>
      <c r="E104" s="467"/>
      <c r="F104" s="414"/>
      <c r="G104" s="459"/>
      <c r="J104" s="459"/>
    </row>
    <row r="105" spans="1:10" s="468" customFormat="1" ht="17.100000000000001" customHeight="1" thickBot="1" x14ac:dyDescent="0.3">
      <c r="A105" s="413"/>
      <c r="B105" s="431" t="s">
        <v>1021</v>
      </c>
      <c r="C105" s="767" t="s">
        <v>1022</v>
      </c>
      <c r="D105" s="768"/>
      <c r="E105" s="440"/>
      <c r="F105" s="414"/>
      <c r="G105" s="459"/>
      <c r="J105" s="459"/>
    </row>
    <row r="106" spans="1:10" s="468" customFormat="1" ht="16.5" thickBot="1" x14ac:dyDescent="0.3">
      <c r="A106" s="413"/>
      <c r="B106" s="427"/>
      <c r="C106" s="28"/>
      <c r="D106" s="417"/>
      <c r="E106" s="428"/>
      <c r="F106" s="414"/>
      <c r="G106" s="460" t="b">
        <f>IF(C106&gt;C103,FALSE,TRUE)</f>
        <v>1</v>
      </c>
      <c r="J106" s="459"/>
    </row>
    <row r="107" spans="1:10" s="468" customFormat="1" x14ac:dyDescent="0.25">
      <c r="A107" s="413"/>
      <c r="B107" s="429"/>
      <c r="C107" s="420"/>
      <c r="D107" s="419"/>
      <c r="E107" s="467"/>
      <c r="F107" s="414"/>
      <c r="G107" s="459"/>
      <c r="J107" s="459"/>
    </row>
    <row r="108" spans="1:10" s="468" customFormat="1" ht="16.5" thickBot="1" x14ac:dyDescent="0.3">
      <c r="A108" s="413"/>
      <c r="B108" s="431" t="s">
        <v>1023</v>
      </c>
      <c r="C108" s="767" t="s">
        <v>1024</v>
      </c>
      <c r="D108" s="768"/>
      <c r="E108" s="440"/>
      <c r="F108" s="414"/>
      <c r="G108" s="459"/>
      <c r="J108" s="459"/>
    </row>
    <row r="109" spans="1:10" s="468" customFormat="1" ht="16.5" thickBot="1" x14ac:dyDescent="0.3">
      <c r="A109" s="413"/>
      <c r="B109" s="427"/>
      <c r="C109" s="32"/>
      <c r="D109" s="417"/>
      <c r="E109" s="428"/>
      <c r="F109" s="414"/>
      <c r="G109" s="459"/>
      <c r="J109" s="459"/>
    </row>
    <row r="110" spans="1:10" s="468" customFormat="1" x14ac:dyDescent="0.25">
      <c r="A110" s="413"/>
      <c r="B110" s="434"/>
      <c r="C110" s="435"/>
      <c r="D110" s="438"/>
      <c r="E110" s="439"/>
      <c r="F110" s="414"/>
      <c r="G110" s="459"/>
      <c r="J110" s="459"/>
    </row>
    <row r="111" spans="1:10" s="468" customFormat="1" ht="15" x14ac:dyDescent="0.25">
      <c r="A111" s="413"/>
      <c r="B111" s="413"/>
      <c r="C111" s="415"/>
      <c r="D111" s="413"/>
      <c r="E111" s="413"/>
      <c r="F111" s="414"/>
      <c r="G111" s="459"/>
      <c r="J111" s="459"/>
    </row>
    <row r="112" spans="1:10" s="468" customFormat="1" ht="35.1" customHeight="1" thickBot="1" x14ac:dyDescent="0.3">
      <c r="A112" s="413"/>
      <c r="B112" s="425">
        <v>23</v>
      </c>
      <c r="C112" s="769" t="s">
        <v>1025</v>
      </c>
      <c r="D112" s="770"/>
      <c r="E112" s="426"/>
      <c r="F112" s="414"/>
      <c r="G112" s="459"/>
      <c r="J112" s="459"/>
    </row>
    <row r="113" spans="1:10" s="468" customFormat="1" ht="16.5" thickBot="1" x14ac:dyDescent="0.3">
      <c r="A113" s="413"/>
      <c r="B113" s="427"/>
      <c r="C113" s="28"/>
      <c r="D113" s="417"/>
      <c r="E113" s="428"/>
      <c r="F113" s="414"/>
      <c r="G113" s="459"/>
      <c r="J113" s="459"/>
    </row>
    <row r="114" spans="1:10" s="468" customFormat="1" x14ac:dyDescent="0.25">
      <c r="A114" s="413"/>
      <c r="B114" s="434"/>
      <c r="C114" s="435"/>
      <c r="D114" s="438"/>
      <c r="E114" s="439"/>
      <c r="F114" s="414"/>
      <c r="G114" s="459"/>
      <c r="J114" s="459"/>
    </row>
    <row r="115" spans="1:10" s="468" customFormat="1" ht="15" x14ac:dyDescent="0.25">
      <c r="A115" s="413"/>
      <c r="B115" s="413"/>
      <c r="C115" s="415"/>
      <c r="D115" s="413"/>
      <c r="E115" s="413"/>
      <c r="F115" s="414"/>
      <c r="G115" s="459"/>
      <c r="J115" s="459"/>
    </row>
    <row r="116" spans="1:10" s="468" customFormat="1" ht="37.5" customHeight="1" thickBot="1" x14ac:dyDescent="0.3">
      <c r="A116" s="413"/>
      <c r="B116" s="425">
        <v>24</v>
      </c>
      <c r="C116" s="769" t="s">
        <v>1026</v>
      </c>
      <c r="D116" s="770"/>
      <c r="E116" s="426"/>
      <c r="F116" s="414"/>
      <c r="G116" s="459"/>
      <c r="J116" s="459"/>
    </row>
    <row r="117" spans="1:10" s="468" customFormat="1" ht="16.5" thickBot="1" x14ac:dyDescent="0.3">
      <c r="A117" s="413"/>
      <c r="B117" s="427"/>
      <c r="C117" s="9"/>
      <c r="D117" s="417"/>
      <c r="E117" s="428"/>
      <c r="F117" s="414"/>
      <c r="G117" s="459"/>
      <c r="H117" s="460" t="b">
        <f>IF(ISNUMBER(MATCH(C117,List_YesNo,0)),TRUE,FALSE)</f>
        <v>0</v>
      </c>
      <c r="J117" s="459"/>
    </row>
    <row r="118" spans="1:10" s="468" customFormat="1" x14ac:dyDescent="0.25">
      <c r="A118" s="413"/>
      <c r="B118" s="434"/>
      <c r="C118" s="435"/>
      <c r="D118" s="438"/>
      <c r="E118" s="439"/>
      <c r="F118" s="414"/>
      <c r="G118" s="459"/>
      <c r="J118" s="459"/>
    </row>
    <row r="119" spans="1:10" s="468" customFormat="1" ht="15" x14ac:dyDescent="0.25">
      <c r="A119" s="413"/>
      <c r="B119" s="413"/>
      <c r="C119" s="415"/>
      <c r="D119" s="413"/>
      <c r="E119" s="413"/>
      <c r="F119" s="414"/>
      <c r="G119" s="459"/>
      <c r="J119" s="459"/>
    </row>
    <row r="120" spans="1:10" s="468" customFormat="1" ht="17.100000000000001" customHeight="1" thickBot="1" x14ac:dyDescent="0.3">
      <c r="A120" s="413"/>
      <c r="B120" s="425">
        <v>25</v>
      </c>
      <c r="C120" s="769" t="s">
        <v>1027</v>
      </c>
      <c r="D120" s="770"/>
      <c r="E120" s="426"/>
      <c r="F120" s="414"/>
      <c r="G120" s="459"/>
      <c r="J120" s="459"/>
    </row>
    <row r="121" spans="1:10" s="468" customFormat="1" ht="16.5" thickBot="1" x14ac:dyDescent="0.3">
      <c r="A121" s="413"/>
      <c r="B121" s="427"/>
      <c r="C121" s="9"/>
      <c r="D121" s="417"/>
      <c r="E121" s="428"/>
      <c r="F121" s="414"/>
      <c r="G121" s="459"/>
      <c r="H121" s="460" t="b">
        <f>IF(ISNUMBER(MATCH(C121,List_YesNo,0)),TRUE,FALSE)</f>
        <v>0</v>
      </c>
      <c r="J121" s="459"/>
    </row>
    <row r="122" spans="1:10" s="468" customFormat="1" x14ac:dyDescent="0.25">
      <c r="A122" s="413"/>
      <c r="B122" s="434"/>
      <c r="C122" s="435"/>
      <c r="D122" s="438"/>
      <c r="E122" s="439"/>
      <c r="F122" s="414"/>
      <c r="G122" s="459"/>
      <c r="J122" s="459"/>
    </row>
    <row r="123" spans="1:10" s="468" customFormat="1" ht="15" x14ac:dyDescent="0.25">
      <c r="A123" s="413"/>
      <c r="B123" s="413"/>
      <c r="C123" s="415"/>
      <c r="D123" s="413"/>
      <c r="E123" s="413"/>
      <c r="F123" s="414"/>
      <c r="G123" s="459"/>
      <c r="J123" s="459"/>
    </row>
    <row r="124" spans="1:10" s="468" customFormat="1" ht="35.1" customHeight="1" thickBot="1" x14ac:dyDescent="0.3">
      <c r="A124" s="413"/>
      <c r="B124" s="425">
        <v>26</v>
      </c>
      <c r="C124" s="769" t="s">
        <v>1028</v>
      </c>
      <c r="D124" s="770"/>
      <c r="E124" s="426"/>
      <c r="F124" s="414"/>
      <c r="G124" s="459"/>
      <c r="J124" s="459"/>
    </row>
    <row r="125" spans="1:10" s="468" customFormat="1" ht="16.5" thickBot="1" x14ac:dyDescent="0.3">
      <c r="A125" s="413"/>
      <c r="B125" s="427"/>
      <c r="C125" s="9"/>
      <c r="D125" s="417"/>
      <c r="E125" s="428"/>
      <c r="F125" s="414"/>
      <c r="G125" s="459"/>
      <c r="H125" s="460" t="b">
        <f>IF(ISNUMBER(MATCH(C125,List_YesNo,0)),TRUE,FALSE)</f>
        <v>0</v>
      </c>
      <c r="J125" s="459"/>
    </row>
    <row r="126" spans="1:10" s="468" customFormat="1" x14ac:dyDescent="0.25">
      <c r="A126" s="413"/>
      <c r="B126" s="434"/>
      <c r="C126" s="435"/>
      <c r="D126" s="438"/>
      <c r="E126" s="439"/>
      <c r="F126" s="414"/>
      <c r="G126" s="459"/>
      <c r="J126" s="459"/>
    </row>
    <row r="127" spans="1:10" s="468" customFormat="1" ht="15" x14ac:dyDescent="0.25">
      <c r="A127" s="413"/>
      <c r="B127" s="413"/>
      <c r="C127" s="415"/>
      <c r="D127" s="413"/>
      <c r="E127" s="413"/>
      <c r="F127" s="414"/>
      <c r="G127" s="459"/>
      <c r="J127" s="459"/>
    </row>
    <row r="128" spans="1:10" s="468" customFormat="1" ht="17.100000000000001" customHeight="1" thickBot="1" x14ac:dyDescent="0.3">
      <c r="A128" s="413"/>
      <c r="B128" s="425">
        <v>27</v>
      </c>
      <c r="C128" s="769" t="s">
        <v>1029</v>
      </c>
      <c r="D128" s="770"/>
      <c r="E128" s="426"/>
      <c r="F128" s="414"/>
      <c r="G128" s="459"/>
      <c r="J128" s="459"/>
    </row>
    <row r="129" spans="1:10" s="468" customFormat="1" ht="16.5" thickBot="1" x14ac:dyDescent="0.3">
      <c r="A129" s="413"/>
      <c r="B129" s="427"/>
      <c r="C129" s="9"/>
      <c r="D129" s="417"/>
      <c r="E129" s="428"/>
      <c r="F129" s="414"/>
      <c r="G129" s="459"/>
      <c r="H129" s="460" t="b">
        <f>IF(ISNUMBER(MATCH(C129,List_YesNo,0)),TRUE,FALSE)</f>
        <v>0</v>
      </c>
      <c r="J129" s="459"/>
    </row>
    <row r="130" spans="1:10" s="468" customFormat="1" x14ac:dyDescent="0.25">
      <c r="A130" s="413"/>
      <c r="B130" s="434"/>
      <c r="C130" s="435"/>
      <c r="D130" s="438"/>
      <c r="E130" s="439"/>
      <c r="F130" s="414"/>
      <c r="G130" s="459"/>
      <c r="J130" s="459"/>
    </row>
    <row r="131" spans="1:10" s="468" customFormat="1" ht="15" x14ac:dyDescent="0.25">
      <c r="A131" s="413"/>
      <c r="B131" s="413"/>
      <c r="C131" s="415"/>
      <c r="D131" s="413"/>
      <c r="E131" s="413"/>
      <c r="F131" s="414"/>
      <c r="G131" s="459"/>
      <c r="J131" s="459"/>
    </row>
    <row r="132" spans="1:10" s="468" customFormat="1" ht="17.100000000000001" customHeight="1" x14ac:dyDescent="0.25">
      <c r="A132" s="413"/>
      <c r="B132" s="425">
        <v>28</v>
      </c>
      <c r="C132" s="769" t="s">
        <v>1030</v>
      </c>
      <c r="D132" s="770"/>
      <c r="E132" s="426"/>
      <c r="F132" s="414"/>
      <c r="G132" s="459"/>
      <c r="J132" s="459"/>
    </row>
    <row r="133" spans="1:10" s="468" customFormat="1" ht="15" x14ac:dyDescent="0.25">
      <c r="A133" s="413"/>
      <c r="B133" s="463"/>
      <c r="C133" s="464"/>
      <c r="D133" s="465"/>
      <c r="E133" s="466"/>
      <c r="F133" s="414"/>
      <c r="G133" s="459"/>
      <c r="J133" s="459"/>
    </row>
    <row r="134" spans="1:10" s="468" customFormat="1" ht="17.100000000000001" customHeight="1" thickBot="1" x14ac:dyDescent="0.3">
      <c r="A134" s="413"/>
      <c r="B134" s="431" t="s">
        <v>1031</v>
      </c>
      <c r="C134" s="786" t="s">
        <v>1032</v>
      </c>
      <c r="D134" s="787"/>
      <c r="E134" s="441"/>
      <c r="F134" s="414"/>
      <c r="G134" s="459"/>
      <c r="J134" s="459"/>
    </row>
    <row r="135" spans="1:10" s="468" customFormat="1" ht="16.5" thickBot="1" x14ac:dyDescent="0.3">
      <c r="A135" s="413"/>
      <c r="B135" s="427"/>
      <c r="C135" s="28"/>
      <c r="D135" s="417"/>
      <c r="E135" s="428"/>
      <c r="F135" s="414"/>
      <c r="G135" s="459"/>
      <c r="J135" s="459"/>
    </row>
    <row r="136" spans="1:10" s="468" customFormat="1" x14ac:dyDescent="0.25">
      <c r="A136" s="413"/>
      <c r="B136" s="429"/>
      <c r="C136" s="418"/>
      <c r="D136" s="419"/>
      <c r="E136" s="467"/>
      <c r="F136" s="414"/>
      <c r="G136" s="459"/>
      <c r="J136" s="459"/>
    </row>
    <row r="137" spans="1:10" s="468" customFormat="1" ht="17.100000000000001" customHeight="1" thickBot="1" x14ac:dyDescent="0.3">
      <c r="A137" s="413"/>
      <c r="B137" s="431" t="s">
        <v>1033</v>
      </c>
      <c r="C137" s="767" t="s">
        <v>1004</v>
      </c>
      <c r="D137" s="768"/>
      <c r="E137" s="440"/>
      <c r="F137" s="414"/>
      <c r="G137" s="459"/>
      <c r="J137" s="459"/>
    </row>
    <row r="138" spans="1:10" s="468" customFormat="1" ht="16.5" thickBot="1" x14ac:dyDescent="0.3">
      <c r="A138" s="413"/>
      <c r="B138" s="427"/>
      <c r="C138" s="28"/>
      <c r="D138" s="417"/>
      <c r="E138" s="428"/>
      <c r="F138" s="414"/>
      <c r="G138" s="459"/>
      <c r="J138" s="459"/>
    </row>
    <row r="139" spans="1:10" s="468" customFormat="1" x14ac:dyDescent="0.25">
      <c r="A139" s="413"/>
      <c r="B139" s="429"/>
      <c r="C139" s="420"/>
      <c r="D139" s="419"/>
      <c r="E139" s="467"/>
      <c r="F139" s="414"/>
      <c r="G139" s="459"/>
      <c r="J139" s="459"/>
    </row>
    <row r="140" spans="1:10" s="468" customFormat="1" ht="17.100000000000001" customHeight="1" thickBot="1" x14ac:dyDescent="0.3">
      <c r="A140" s="413"/>
      <c r="B140" s="431" t="s">
        <v>1034</v>
      </c>
      <c r="C140" s="767" t="s">
        <v>1006</v>
      </c>
      <c r="D140" s="768"/>
      <c r="E140" s="440"/>
      <c r="F140" s="414"/>
      <c r="G140" s="459"/>
      <c r="J140" s="459"/>
    </row>
    <row r="141" spans="1:10" s="468" customFormat="1" ht="16.5" thickBot="1" x14ac:dyDescent="0.3">
      <c r="A141" s="413"/>
      <c r="B141" s="427"/>
      <c r="C141" s="28"/>
      <c r="D141" s="417"/>
      <c r="E141" s="428"/>
      <c r="F141" s="414"/>
      <c r="G141" s="459"/>
      <c r="J141" s="459"/>
    </row>
    <row r="142" spans="1:10" s="468" customFormat="1" x14ac:dyDescent="0.25">
      <c r="A142" s="413"/>
      <c r="B142" s="434"/>
      <c r="C142" s="435"/>
      <c r="D142" s="438"/>
      <c r="E142" s="439"/>
      <c r="F142" s="414"/>
      <c r="G142" s="459"/>
      <c r="J142" s="459"/>
    </row>
    <row r="143" spans="1:10" s="468" customFormat="1" ht="15" x14ac:dyDescent="0.25">
      <c r="A143" s="413"/>
      <c r="B143" s="413"/>
      <c r="C143" s="415"/>
      <c r="D143" s="413"/>
      <c r="E143" s="413"/>
      <c r="F143" s="414"/>
      <c r="G143" s="459"/>
      <c r="J143" s="459"/>
    </row>
    <row r="144" spans="1:10" s="468" customFormat="1" ht="35.1" customHeight="1" thickBot="1" x14ac:dyDescent="0.3">
      <c r="A144" s="413"/>
      <c r="B144" s="425">
        <v>29</v>
      </c>
      <c r="C144" s="769" t="s">
        <v>1035</v>
      </c>
      <c r="D144" s="770"/>
      <c r="E144" s="426"/>
      <c r="F144" s="414"/>
      <c r="G144" s="459"/>
      <c r="J144" s="459"/>
    </row>
    <row r="145" spans="1:10" s="468" customFormat="1" ht="16.5" thickBot="1" x14ac:dyDescent="0.3">
      <c r="A145" s="413"/>
      <c r="B145" s="427"/>
      <c r="C145" s="9"/>
      <c r="D145" s="417"/>
      <c r="E145" s="428"/>
      <c r="F145" s="414"/>
      <c r="G145" s="459"/>
      <c r="H145" s="460" t="b">
        <f>IF(ISNUMBER(MATCH(C145,List_YesNo,0)),TRUE,FALSE)</f>
        <v>0</v>
      </c>
      <c r="J145" s="459"/>
    </row>
    <row r="146" spans="1:10" s="468" customFormat="1" x14ac:dyDescent="0.25">
      <c r="A146" s="413"/>
      <c r="B146" s="434"/>
      <c r="C146" s="435"/>
      <c r="D146" s="438"/>
      <c r="E146" s="439"/>
      <c r="F146" s="414"/>
      <c r="G146" s="459"/>
      <c r="J146" s="459"/>
    </row>
    <row r="147" spans="1:10" s="468" customFormat="1" ht="15" x14ac:dyDescent="0.25">
      <c r="A147" s="413"/>
      <c r="B147" s="413"/>
      <c r="C147" s="415"/>
      <c r="D147" s="413"/>
      <c r="E147" s="413"/>
      <c r="F147" s="414"/>
      <c r="G147" s="459"/>
      <c r="J147" s="459"/>
    </row>
    <row r="148" spans="1:10" s="468" customFormat="1" ht="35.1" customHeight="1" thickBot="1" x14ac:dyDescent="0.3">
      <c r="A148" s="413"/>
      <c r="B148" s="425">
        <v>30</v>
      </c>
      <c r="C148" s="769" t="s">
        <v>1036</v>
      </c>
      <c r="D148" s="770"/>
      <c r="E148" s="426"/>
      <c r="F148" s="414"/>
      <c r="G148" s="459"/>
      <c r="J148" s="459"/>
    </row>
    <row r="149" spans="1:10" s="468" customFormat="1" ht="16.5" thickBot="1" x14ac:dyDescent="0.3">
      <c r="A149" s="413"/>
      <c r="B149" s="427"/>
      <c r="C149" s="9"/>
      <c r="D149" s="417"/>
      <c r="E149" s="428"/>
      <c r="F149" s="414"/>
      <c r="G149" s="459"/>
      <c r="H149" s="460" t="b">
        <f>IF(ISNUMBER(MATCH(C149,List_YesNo,0)),TRUE,FALSE)</f>
        <v>0</v>
      </c>
      <c r="J149" s="459"/>
    </row>
    <row r="150" spans="1:10" s="468" customFormat="1" x14ac:dyDescent="0.25">
      <c r="A150" s="413"/>
      <c r="B150" s="434"/>
      <c r="C150" s="435"/>
      <c r="D150" s="438"/>
      <c r="E150" s="439"/>
      <c r="F150" s="414"/>
      <c r="G150" s="459"/>
      <c r="J150" s="459"/>
    </row>
    <row r="151" spans="1:10" s="468" customFormat="1" ht="15" x14ac:dyDescent="0.25">
      <c r="A151" s="413"/>
      <c r="B151" s="413"/>
      <c r="C151" s="415"/>
      <c r="D151" s="413"/>
      <c r="E151" s="413"/>
      <c r="F151" s="414"/>
      <c r="G151" s="459"/>
      <c r="J151" s="459"/>
    </row>
    <row r="152" spans="1:10" s="468" customFormat="1" ht="17.100000000000001" customHeight="1" thickBot="1" x14ac:dyDescent="0.3">
      <c r="A152" s="413"/>
      <c r="B152" s="425">
        <v>31</v>
      </c>
      <c r="C152" s="769" t="s">
        <v>1037</v>
      </c>
      <c r="D152" s="770"/>
      <c r="E152" s="426"/>
      <c r="F152" s="414"/>
      <c r="G152" s="459"/>
      <c r="J152" s="459"/>
    </row>
    <row r="153" spans="1:10" s="468" customFormat="1" ht="16.5" thickBot="1" x14ac:dyDescent="0.3">
      <c r="A153" s="413"/>
      <c r="B153" s="427"/>
      <c r="C153" s="9"/>
      <c r="D153" s="417"/>
      <c r="E153" s="428"/>
      <c r="F153" s="414"/>
      <c r="G153" s="459"/>
      <c r="H153" s="460" t="b">
        <f>IF(ISNUMBER(MATCH(C153,List_YesNo,0)),TRUE,FALSE)</f>
        <v>0</v>
      </c>
      <c r="J153" s="459"/>
    </row>
    <row r="154" spans="1:10" s="468" customFormat="1" x14ac:dyDescent="0.25">
      <c r="A154" s="413"/>
      <c r="B154" s="434"/>
      <c r="C154" s="435"/>
      <c r="D154" s="438"/>
      <c r="E154" s="439"/>
      <c r="F154" s="414"/>
      <c r="G154" s="459"/>
      <c r="J154" s="459"/>
    </row>
    <row r="155" spans="1:10" s="468" customFormat="1" ht="15" x14ac:dyDescent="0.25">
      <c r="A155" s="413"/>
      <c r="B155" s="413"/>
      <c r="C155" s="415"/>
      <c r="D155" s="413"/>
      <c r="E155" s="413"/>
      <c r="F155" s="414"/>
      <c r="G155" s="459"/>
      <c r="J155" s="459"/>
    </row>
    <row r="156" spans="1:10" s="468" customFormat="1" ht="51.95" customHeight="1" thickBot="1" x14ac:dyDescent="0.3">
      <c r="A156" s="413"/>
      <c r="B156" s="425">
        <v>32</v>
      </c>
      <c r="C156" s="769" t="s">
        <v>1038</v>
      </c>
      <c r="D156" s="770"/>
      <c r="E156" s="426"/>
      <c r="F156" s="414"/>
      <c r="G156" s="459"/>
      <c r="J156" s="459"/>
    </row>
    <row r="157" spans="1:10" s="468" customFormat="1" ht="16.5" thickBot="1" x14ac:dyDescent="0.3">
      <c r="A157" s="413"/>
      <c r="B157" s="427"/>
      <c r="C157" s="9"/>
      <c r="D157" s="417"/>
      <c r="E157" s="428"/>
      <c r="F157" s="414"/>
      <c r="G157" s="459"/>
      <c r="H157" s="460" t="b">
        <f>IF(ISNUMBER(MATCH(C157,List_YesNo,0)),TRUE,FALSE)</f>
        <v>0</v>
      </c>
      <c r="J157" s="459"/>
    </row>
    <row r="158" spans="1:10" s="468" customFormat="1" x14ac:dyDescent="0.25">
      <c r="A158" s="413"/>
      <c r="B158" s="434"/>
      <c r="C158" s="435"/>
      <c r="D158" s="438"/>
      <c r="E158" s="439"/>
      <c r="F158" s="414"/>
      <c r="G158" s="459"/>
      <c r="J158" s="459"/>
    </row>
    <row r="159" spans="1:10" s="468" customFormat="1" ht="15" x14ac:dyDescent="0.25">
      <c r="A159" s="413"/>
      <c r="B159" s="413"/>
      <c r="C159" s="415"/>
      <c r="D159" s="413"/>
      <c r="E159" s="413"/>
      <c r="F159" s="414"/>
      <c r="G159" s="459"/>
      <c r="J159" s="459"/>
    </row>
    <row r="160" spans="1:10" s="468" customFormat="1" ht="39.950000000000003" hidden="1" customHeight="1" x14ac:dyDescent="0.25">
      <c r="A160" s="413"/>
      <c r="B160" s="785" t="s">
        <v>1039</v>
      </c>
      <c r="C160" s="785"/>
      <c r="D160" s="785"/>
      <c r="E160" s="785"/>
      <c r="F160" s="414"/>
      <c r="G160" s="459"/>
      <c r="J160" s="459"/>
    </row>
    <row r="161" spans="1:10" s="468" customFormat="1" ht="15" hidden="1" x14ac:dyDescent="0.25">
      <c r="A161" s="413"/>
      <c r="B161" s="413"/>
      <c r="C161" s="415"/>
      <c r="D161" s="413"/>
      <c r="E161" s="413"/>
      <c r="F161" s="414"/>
      <c r="G161" s="459"/>
      <c r="J161" s="459"/>
    </row>
    <row r="162" spans="1:10" s="468" customFormat="1" ht="17.100000000000001" customHeight="1" thickBot="1" x14ac:dyDescent="0.3">
      <c r="A162" s="413"/>
      <c r="B162" s="425">
        <v>33</v>
      </c>
      <c r="C162" s="769" t="s">
        <v>1040</v>
      </c>
      <c r="D162" s="770"/>
      <c r="E162" s="426"/>
      <c r="F162" s="414"/>
      <c r="G162" s="459"/>
      <c r="J162" s="459"/>
    </row>
    <row r="163" spans="1:10" s="468" customFormat="1" ht="16.5" thickBot="1" x14ac:dyDescent="0.3">
      <c r="A163" s="413"/>
      <c r="B163" s="427"/>
      <c r="C163" s="9"/>
      <c r="D163" s="417"/>
      <c r="E163" s="428"/>
      <c r="F163" s="414"/>
      <c r="G163" s="459"/>
      <c r="H163" s="460" t="b">
        <f>IF(ISNUMBER(MATCH(C163,Scale,0)),TRUE,FALSE)</f>
        <v>0</v>
      </c>
      <c r="J163" s="459"/>
    </row>
    <row r="164" spans="1:10" s="468" customFormat="1" x14ac:dyDescent="0.25">
      <c r="A164" s="413"/>
      <c r="B164" s="434"/>
      <c r="C164" s="435"/>
      <c r="D164" s="438"/>
      <c r="E164" s="439"/>
      <c r="F164" s="414"/>
      <c r="G164" s="459"/>
      <c r="J164" s="459"/>
    </row>
    <row r="165" spans="1:10" s="468" customFormat="1" ht="15" x14ac:dyDescent="0.25">
      <c r="A165" s="413"/>
      <c r="B165" s="413"/>
      <c r="C165" s="415"/>
      <c r="D165" s="413"/>
      <c r="E165" s="413"/>
      <c r="F165" s="414"/>
      <c r="G165" s="459"/>
      <c r="J165" s="459"/>
    </row>
    <row r="166" spans="1:10" s="468" customFormat="1" ht="17.100000000000001" customHeight="1" thickBot="1" x14ac:dyDescent="0.3">
      <c r="A166" s="413"/>
      <c r="B166" s="425">
        <v>34</v>
      </c>
      <c r="C166" s="769" t="s">
        <v>1041</v>
      </c>
      <c r="D166" s="770"/>
      <c r="E166" s="426"/>
      <c r="F166" s="414"/>
      <c r="G166" s="459"/>
      <c r="J166" s="459"/>
    </row>
    <row r="167" spans="1:10" s="468" customFormat="1" ht="16.5" thickBot="1" x14ac:dyDescent="0.3">
      <c r="A167" s="413"/>
      <c r="B167" s="427"/>
      <c r="C167" s="9"/>
      <c r="D167" s="417"/>
      <c r="E167" s="428"/>
      <c r="F167" s="414"/>
      <c r="G167" s="459"/>
      <c r="H167" s="460" t="b">
        <f>IF(ISNUMBER(MATCH(C167,Scale,0)),TRUE,FALSE)</f>
        <v>0</v>
      </c>
      <c r="J167" s="459"/>
    </row>
    <row r="168" spans="1:10" s="468" customFormat="1" x14ac:dyDescent="0.25">
      <c r="A168" s="413"/>
      <c r="B168" s="434"/>
      <c r="C168" s="435"/>
      <c r="D168" s="438"/>
      <c r="E168" s="439"/>
      <c r="F168" s="414"/>
      <c r="G168" s="459"/>
      <c r="J168" s="459"/>
    </row>
    <row r="169" spans="1:10" s="468" customFormat="1" ht="15" x14ac:dyDescent="0.25">
      <c r="A169" s="413"/>
      <c r="B169" s="413"/>
      <c r="C169" s="415"/>
      <c r="D169" s="413"/>
      <c r="E169" s="413"/>
      <c r="F169" s="414"/>
      <c r="G169" s="459"/>
      <c r="J169" s="459"/>
    </row>
    <row r="170" spans="1:10" s="468" customFormat="1" ht="35.1" customHeight="1" thickBot="1" x14ac:dyDescent="0.3">
      <c r="A170" s="413"/>
      <c r="B170" s="425">
        <v>35</v>
      </c>
      <c r="C170" s="769" t="s">
        <v>1042</v>
      </c>
      <c r="D170" s="770"/>
      <c r="E170" s="426"/>
      <c r="F170" s="414"/>
      <c r="G170" s="459"/>
      <c r="J170" s="459"/>
    </row>
    <row r="171" spans="1:10" s="468" customFormat="1" ht="16.5" thickBot="1" x14ac:dyDescent="0.3">
      <c r="A171" s="413"/>
      <c r="B171" s="427"/>
      <c r="C171" s="9"/>
      <c r="D171" s="417"/>
      <c r="E171" s="428"/>
      <c r="F171" s="414"/>
      <c r="G171" s="459"/>
      <c r="H171" s="460" t="b">
        <f>IF(ISNUMBER(MATCH(C171,Scale,0)),TRUE,FALSE)</f>
        <v>0</v>
      </c>
      <c r="J171" s="459"/>
    </row>
    <row r="172" spans="1:10" s="468" customFormat="1" x14ac:dyDescent="0.25">
      <c r="A172" s="413"/>
      <c r="B172" s="434"/>
      <c r="C172" s="435"/>
      <c r="D172" s="438"/>
      <c r="E172" s="439"/>
      <c r="F172" s="414"/>
      <c r="G172" s="459"/>
      <c r="J172" s="459"/>
    </row>
    <row r="173" spans="1:10" s="468" customFormat="1" ht="15" x14ac:dyDescent="0.25">
      <c r="A173" s="413"/>
      <c r="B173" s="413"/>
      <c r="C173" s="415"/>
      <c r="D173" s="413"/>
      <c r="E173" s="413"/>
      <c r="F173" s="414"/>
      <c r="G173" s="459"/>
      <c r="J173" s="459"/>
    </row>
    <row r="174" spans="1:10" s="468" customFormat="1" ht="35.1" customHeight="1" thickBot="1" x14ac:dyDescent="0.3">
      <c r="A174" s="413"/>
      <c r="B174" s="425">
        <v>36</v>
      </c>
      <c r="C174" s="769" t="s">
        <v>1043</v>
      </c>
      <c r="D174" s="770"/>
      <c r="E174" s="426"/>
      <c r="F174" s="414"/>
      <c r="G174" s="459"/>
      <c r="J174" s="459"/>
    </row>
    <row r="175" spans="1:10" s="468" customFormat="1" ht="16.5" thickBot="1" x14ac:dyDescent="0.3">
      <c r="A175" s="413"/>
      <c r="B175" s="427"/>
      <c r="C175" s="9"/>
      <c r="D175" s="417"/>
      <c r="E175" s="428"/>
      <c r="F175" s="414"/>
      <c r="G175" s="459"/>
      <c r="H175" s="460" t="b">
        <f>IF(ISNUMBER(MATCH(C175,Scale,0)),TRUE,FALSE)</f>
        <v>0</v>
      </c>
      <c r="J175" s="459"/>
    </row>
    <row r="176" spans="1:10" s="468" customFormat="1" x14ac:dyDescent="0.25">
      <c r="A176" s="413"/>
      <c r="B176" s="434"/>
      <c r="C176" s="435"/>
      <c r="D176" s="438"/>
      <c r="E176" s="439"/>
      <c r="F176" s="414"/>
      <c r="G176" s="459"/>
      <c r="J176" s="459"/>
    </row>
    <row r="177" spans="1:10" s="468" customFormat="1" ht="15" x14ac:dyDescent="0.25">
      <c r="A177" s="413"/>
      <c r="B177" s="413"/>
      <c r="C177" s="415"/>
      <c r="D177" s="413"/>
      <c r="E177" s="413"/>
      <c r="F177" s="414"/>
      <c r="G177" s="459"/>
      <c r="J177" s="459"/>
    </row>
    <row r="178" spans="1:10" s="468" customFormat="1" ht="35.1" customHeight="1" thickBot="1" x14ac:dyDescent="0.3">
      <c r="A178" s="413"/>
      <c r="B178" s="425">
        <v>37</v>
      </c>
      <c r="C178" s="769" t="s">
        <v>1044</v>
      </c>
      <c r="D178" s="770"/>
      <c r="E178" s="426"/>
      <c r="F178" s="414"/>
      <c r="G178" s="459"/>
      <c r="J178" s="459"/>
    </row>
    <row r="179" spans="1:10" s="468" customFormat="1" ht="16.5" thickBot="1" x14ac:dyDescent="0.3">
      <c r="A179" s="413"/>
      <c r="B179" s="427"/>
      <c r="C179" s="9"/>
      <c r="D179" s="417"/>
      <c r="E179" s="428"/>
      <c r="F179" s="414"/>
      <c r="G179" s="459"/>
      <c r="H179" s="460" t="b">
        <f>IF(ISNUMBER(MATCH(C179,Scale,0)),TRUE,FALSE)</f>
        <v>0</v>
      </c>
      <c r="J179" s="459"/>
    </row>
    <row r="180" spans="1:10" s="468" customFormat="1" x14ac:dyDescent="0.25">
      <c r="A180" s="413"/>
      <c r="B180" s="434"/>
      <c r="C180" s="435"/>
      <c r="D180" s="438"/>
      <c r="E180" s="439"/>
      <c r="F180" s="414"/>
      <c r="G180" s="459"/>
      <c r="J180" s="459"/>
    </row>
    <row r="181" spans="1:10" s="468" customFormat="1" ht="15" x14ac:dyDescent="0.25">
      <c r="A181" s="413"/>
      <c r="B181" s="413"/>
      <c r="C181" s="415"/>
      <c r="D181" s="413"/>
      <c r="E181" s="413"/>
      <c r="F181" s="414"/>
      <c r="G181" s="459"/>
      <c r="J181" s="459"/>
    </row>
    <row r="182" spans="1:10" s="468" customFormat="1" ht="35.1" customHeight="1" thickBot="1" x14ac:dyDescent="0.3">
      <c r="A182" s="413"/>
      <c r="B182" s="425">
        <v>38</v>
      </c>
      <c r="C182" s="769" t="s">
        <v>1045</v>
      </c>
      <c r="D182" s="770"/>
      <c r="E182" s="426"/>
      <c r="F182" s="414"/>
      <c r="G182" s="459"/>
      <c r="J182" s="459"/>
    </row>
    <row r="183" spans="1:10" s="468" customFormat="1" ht="16.5" thickBot="1" x14ac:dyDescent="0.3">
      <c r="A183" s="413"/>
      <c r="B183" s="427"/>
      <c r="C183" s="9"/>
      <c r="D183" s="417"/>
      <c r="E183" s="428"/>
      <c r="F183" s="414"/>
      <c r="G183" s="459"/>
      <c r="H183" s="460" t="b">
        <f>IF(ISNUMBER(MATCH(C183,Scale,0)),TRUE,FALSE)</f>
        <v>0</v>
      </c>
      <c r="J183" s="459"/>
    </row>
    <row r="184" spans="1:10" s="468" customFormat="1" x14ac:dyDescent="0.25">
      <c r="A184" s="413"/>
      <c r="B184" s="434"/>
      <c r="C184" s="435"/>
      <c r="D184" s="438"/>
      <c r="E184" s="439"/>
      <c r="F184" s="414"/>
      <c r="G184" s="459"/>
      <c r="J184" s="459"/>
    </row>
    <row r="185" spans="1:10" s="468" customFormat="1" ht="15" x14ac:dyDescent="0.25">
      <c r="A185" s="413"/>
      <c r="B185" s="413"/>
      <c r="C185" s="415"/>
      <c r="D185" s="413"/>
      <c r="E185" s="413"/>
      <c r="F185" s="414"/>
      <c r="G185" s="459"/>
      <c r="J185" s="459"/>
    </row>
    <row r="186" spans="1:10" s="468" customFormat="1" ht="35.1" customHeight="1" thickBot="1" x14ac:dyDescent="0.3">
      <c r="A186" s="413"/>
      <c r="B186" s="425">
        <v>39</v>
      </c>
      <c r="C186" s="769" t="s">
        <v>1046</v>
      </c>
      <c r="D186" s="770"/>
      <c r="E186" s="426"/>
      <c r="F186" s="414"/>
      <c r="G186" s="459"/>
      <c r="J186" s="459"/>
    </row>
    <row r="187" spans="1:10" s="468" customFormat="1" ht="16.5" thickBot="1" x14ac:dyDescent="0.3">
      <c r="A187" s="413"/>
      <c r="B187" s="427"/>
      <c r="C187" s="9"/>
      <c r="D187" s="417"/>
      <c r="E187" s="428"/>
      <c r="F187" s="414"/>
      <c r="G187" s="459"/>
      <c r="H187" s="460" t="b">
        <f>IF(ISNUMBER(MATCH(C187,Scale,0)),TRUE,FALSE)</f>
        <v>0</v>
      </c>
      <c r="J187" s="459"/>
    </row>
    <row r="188" spans="1:10" s="468" customFormat="1" x14ac:dyDescent="0.25">
      <c r="A188" s="413"/>
      <c r="B188" s="434"/>
      <c r="C188" s="435"/>
      <c r="D188" s="438"/>
      <c r="E188" s="439"/>
      <c r="F188" s="414"/>
      <c r="G188" s="459"/>
      <c r="J188" s="459"/>
    </row>
    <row r="189" spans="1:10" s="468" customFormat="1" ht="15" x14ac:dyDescent="0.25">
      <c r="A189" s="413"/>
      <c r="B189" s="413"/>
      <c r="C189" s="415"/>
      <c r="D189" s="413"/>
      <c r="E189" s="413"/>
      <c r="F189" s="414"/>
      <c r="G189" s="459"/>
      <c r="J189" s="459"/>
    </row>
    <row r="190" spans="1:10" s="468" customFormat="1" ht="35.1" customHeight="1" thickBot="1" x14ac:dyDescent="0.3">
      <c r="A190" s="413"/>
      <c r="B190" s="425">
        <v>40</v>
      </c>
      <c r="C190" s="769" t="s">
        <v>1047</v>
      </c>
      <c r="D190" s="770"/>
      <c r="E190" s="426"/>
      <c r="F190" s="414"/>
      <c r="G190" s="459"/>
      <c r="J190" s="459"/>
    </row>
    <row r="191" spans="1:10" s="468" customFormat="1" ht="16.5" thickBot="1" x14ac:dyDescent="0.3">
      <c r="A191" s="413"/>
      <c r="B191" s="427"/>
      <c r="C191" s="9"/>
      <c r="D191" s="417"/>
      <c r="E191" s="428"/>
      <c r="F191" s="414"/>
      <c r="G191" s="459"/>
      <c r="H191" s="460" t="b">
        <f>IF(ISNUMBER(MATCH(C191,Scale,0)),TRUE,FALSE)</f>
        <v>0</v>
      </c>
      <c r="J191" s="459"/>
    </row>
    <row r="192" spans="1:10" s="468" customFormat="1" x14ac:dyDescent="0.25">
      <c r="A192" s="413"/>
      <c r="B192" s="434"/>
      <c r="C192" s="435"/>
      <c r="D192" s="438"/>
      <c r="E192" s="439"/>
      <c r="F192" s="414"/>
      <c r="G192" s="459"/>
      <c r="J192" s="459"/>
    </row>
    <row r="193" spans="1:10" s="468" customFormat="1" ht="15" x14ac:dyDescent="0.25">
      <c r="A193" s="413"/>
      <c r="B193" s="413"/>
      <c r="C193" s="415"/>
      <c r="D193" s="413"/>
      <c r="E193" s="413"/>
      <c r="F193" s="414"/>
      <c r="G193" s="459"/>
      <c r="J193" s="459"/>
    </row>
    <row r="194" spans="1:10" s="468" customFormat="1" ht="17.100000000000001" customHeight="1" thickBot="1" x14ac:dyDescent="0.3">
      <c r="A194" s="413"/>
      <c r="B194" s="425">
        <v>41</v>
      </c>
      <c r="C194" s="769" t="s">
        <v>1048</v>
      </c>
      <c r="D194" s="770"/>
      <c r="E194" s="426"/>
      <c r="F194" s="414"/>
      <c r="G194" s="459"/>
      <c r="J194" s="459"/>
    </row>
    <row r="195" spans="1:10" s="468" customFormat="1" ht="16.5" thickBot="1" x14ac:dyDescent="0.3">
      <c r="A195" s="413"/>
      <c r="B195" s="427"/>
      <c r="C195" s="9"/>
      <c r="D195" s="417"/>
      <c r="E195" s="428"/>
      <c r="F195" s="414"/>
      <c r="G195" s="459"/>
      <c r="H195" s="460" t="b">
        <f>IF(ISNUMBER(MATCH(C195,Scale,0)),TRUE,FALSE)</f>
        <v>0</v>
      </c>
      <c r="J195" s="459"/>
    </row>
    <row r="196" spans="1:10" s="468" customFormat="1" x14ac:dyDescent="0.25">
      <c r="A196" s="413"/>
      <c r="B196" s="434"/>
      <c r="C196" s="435"/>
      <c r="D196" s="438"/>
      <c r="E196" s="439"/>
      <c r="F196" s="414"/>
      <c r="G196" s="459"/>
      <c r="J196" s="459"/>
    </row>
    <row r="197" spans="1:10" s="468" customFormat="1" ht="15" x14ac:dyDescent="0.25">
      <c r="A197" s="413"/>
      <c r="B197" s="413"/>
      <c r="C197" s="415"/>
      <c r="D197" s="413"/>
      <c r="E197" s="413"/>
      <c r="F197" s="414"/>
      <c r="G197" s="459"/>
      <c r="J197" s="459"/>
    </row>
    <row r="198" spans="1:10" s="468" customFormat="1" ht="17.100000000000001" customHeight="1" thickBot="1" x14ac:dyDescent="0.3">
      <c r="A198" s="413"/>
      <c r="B198" s="425">
        <v>42</v>
      </c>
      <c r="C198" s="769" t="s">
        <v>1049</v>
      </c>
      <c r="D198" s="770"/>
      <c r="E198" s="426"/>
      <c r="F198" s="414"/>
      <c r="G198" s="459"/>
      <c r="J198" s="459"/>
    </row>
    <row r="199" spans="1:10" s="468" customFormat="1" ht="16.5" thickBot="1" x14ac:dyDescent="0.3">
      <c r="A199" s="413"/>
      <c r="B199" s="427"/>
      <c r="C199" s="9"/>
      <c r="D199" s="417"/>
      <c r="E199" s="428"/>
      <c r="F199" s="414"/>
      <c r="G199" s="459"/>
      <c r="H199" s="460" t="b">
        <f>IF(ISNUMBER(MATCH(C199,Scale,0)),TRUE,FALSE)</f>
        <v>0</v>
      </c>
      <c r="J199" s="459"/>
    </row>
    <row r="200" spans="1:10" s="468" customFormat="1" x14ac:dyDescent="0.25">
      <c r="A200" s="413"/>
      <c r="B200" s="434"/>
      <c r="C200" s="435"/>
      <c r="D200" s="438"/>
      <c r="E200" s="439"/>
      <c r="F200" s="414"/>
      <c r="G200" s="459"/>
      <c r="J200" s="459"/>
    </row>
    <row r="201" spans="1:10" s="468" customFormat="1" ht="15" x14ac:dyDescent="0.25">
      <c r="A201" s="413"/>
      <c r="B201" s="413"/>
      <c r="C201" s="415"/>
      <c r="D201" s="413"/>
      <c r="E201" s="413"/>
      <c r="F201" s="414"/>
      <c r="G201" s="459"/>
      <c r="J201" s="459"/>
    </row>
    <row r="202" spans="1:10" s="468" customFormat="1" ht="17.100000000000001" customHeight="1" thickBot="1" x14ac:dyDescent="0.3">
      <c r="A202" s="413"/>
      <c r="B202" s="425">
        <v>43</v>
      </c>
      <c r="C202" s="769" t="s">
        <v>1050</v>
      </c>
      <c r="D202" s="770"/>
      <c r="E202" s="426"/>
      <c r="F202" s="414"/>
      <c r="G202" s="459"/>
      <c r="J202" s="459"/>
    </row>
    <row r="203" spans="1:10" s="468" customFormat="1" ht="16.5" thickBot="1" x14ac:dyDescent="0.3">
      <c r="A203" s="413"/>
      <c r="B203" s="427"/>
      <c r="C203" s="9"/>
      <c r="D203" s="417"/>
      <c r="E203" s="428"/>
      <c r="F203" s="414"/>
      <c r="G203" s="459"/>
      <c r="H203" s="460" t="b">
        <f>IF(ISNUMBER(MATCH(C203,Scale,0)),TRUE,FALSE)</f>
        <v>0</v>
      </c>
      <c r="J203" s="459"/>
    </row>
    <row r="204" spans="1:10" s="468" customFormat="1" x14ac:dyDescent="0.25">
      <c r="A204" s="413"/>
      <c r="B204" s="434"/>
      <c r="C204" s="435"/>
      <c r="D204" s="438"/>
      <c r="E204" s="439"/>
      <c r="F204" s="414"/>
      <c r="G204" s="459"/>
      <c r="J204" s="459"/>
    </row>
    <row r="205" spans="1:10" s="468" customFormat="1" ht="15" x14ac:dyDescent="0.25">
      <c r="A205" s="413"/>
      <c r="B205" s="413"/>
      <c r="C205" s="415"/>
      <c r="D205" s="413"/>
      <c r="E205" s="413"/>
      <c r="F205" s="414"/>
      <c r="G205" s="459"/>
      <c r="J205" s="459"/>
    </row>
    <row r="206" spans="1:10" s="468" customFormat="1" ht="17.100000000000001" customHeight="1" thickBot="1" x14ac:dyDescent="0.3">
      <c r="A206" s="413"/>
      <c r="B206" s="425">
        <v>44</v>
      </c>
      <c r="C206" s="769" t="s">
        <v>1051</v>
      </c>
      <c r="D206" s="770"/>
      <c r="E206" s="426"/>
      <c r="F206" s="414"/>
      <c r="G206" s="459"/>
      <c r="J206" s="459"/>
    </row>
    <row r="207" spans="1:10" s="468" customFormat="1" ht="16.5" thickBot="1" x14ac:dyDescent="0.3">
      <c r="A207" s="413"/>
      <c r="B207" s="427"/>
      <c r="C207" s="9"/>
      <c r="D207" s="417"/>
      <c r="E207" s="428"/>
      <c r="F207" s="414"/>
      <c r="G207" s="459"/>
      <c r="H207" s="460" t="b">
        <f>IF(ISNUMBER(MATCH(C207,Scale,0)),TRUE,FALSE)</f>
        <v>0</v>
      </c>
      <c r="J207" s="459"/>
    </row>
    <row r="208" spans="1:10" s="468" customFormat="1" x14ac:dyDescent="0.25">
      <c r="A208" s="413"/>
      <c r="B208" s="434"/>
      <c r="C208" s="435"/>
      <c r="D208" s="438"/>
      <c r="E208" s="439"/>
      <c r="F208" s="414"/>
      <c r="G208" s="459"/>
      <c r="J208" s="459"/>
    </row>
    <row r="209" spans="1:10" s="468" customFormat="1" ht="15" x14ac:dyDescent="0.25">
      <c r="A209" s="413"/>
      <c r="B209" s="413"/>
      <c r="C209" s="415"/>
      <c r="D209" s="413"/>
      <c r="E209" s="413"/>
      <c r="F209" s="414"/>
      <c r="G209" s="459"/>
      <c r="J209" s="459"/>
    </row>
    <row r="210" spans="1:10" s="468" customFormat="1" ht="35.1" customHeight="1" thickBot="1" x14ac:dyDescent="0.3">
      <c r="A210" s="413"/>
      <c r="B210" s="425">
        <v>45</v>
      </c>
      <c r="C210" s="769" t="s">
        <v>1052</v>
      </c>
      <c r="D210" s="770"/>
      <c r="E210" s="426"/>
      <c r="F210" s="414"/>
      <c r="G210" s="459"/>
      <c r="J210" s="459"/>
    </row>
    <row r="211" spans="1:10" s="468" customFormat="1" ht="16.5" thickBot="1" x14ac:dyDescent="0.3">
      <c r="A211" s="413"/>
      <c r="B211" s="427"/>
      <c r="C211" s="9"/>
      <c r="D211" s="417"/>
      <c r="E211" s="428"/>
      <c r="F211" s="414"/>
      <c r="G211" s="459"/>
      <c r="H211" s="460" t="b">
        <f>IF(ISNUMBER(MATCH(C211,Scale,0)),TRUE,FALSE)</f>
        <v>0</v>
      </c>
      <c r="J211" s="459"/>
    </row>
    <row r="212" spans="1:10" s="468" customFormat="1" x14ac:dyDescent="0.25">
      <c r="A212" s="413"/>
      <c r="B212" s="434"/>
      <c r="C212" s="435"/>
      <c r="D212" s="438"/>
      <c r="E212" s="439"/>
      <c r="F212" s="414"/>
      <c r="G212" s="459"/>
      <c r="J212" s="459"/>
    </row>
    <row r="213" spans="1:10" s="468" customFormat="1" ht="15" x14ac:dyDescent="0.25">
      <c r="A213" s="413"/>
      <c r="B213" s="413"/>
      <c r="C213" s="415"/>
      <c r="D213" s="413"/>
      <c r="E213" s="413"/>
      <c r="F213" s="414"/>
      <c r="G213" s="459"/>
      <c r="J213" s="459"/>
    </row>
    <row r="214" spans="1:10" s="468" customFormat="1" ht="35.1" customHeight="1" thickBot="1" x14ac:dyDescent="0.3">
      <c r="A214" s="413"/>
      <c r="B214" s="425">
        <v>46</v>
      </c>
      <c r="C214" s="769" t="s">
        <v>1053</v>
      </c>
      <c r="D214" s="770"/>
      <c r="E214" s="426"/>
      <c r="F214" s="414"/>
      <c r="G214" s="459"/>
      <c r="J214" s="459"/>
    </row>
    <row r="215" spans="1:10" s="468" customFormat="1" ht="16.5" thickBot="1" x14ac:dyDescent="0.3">
      <c r="A215" s="413"/>
      <c r="B215" s="427"/>
      <c r="C215" s="9"/>
      <c r="D215" s="417"/>
      <c r="E215" s="428"/>
      <c r="F215" s="414"/>
      <c r="G215" s="459"/>
      <c r="H215" s="460" t="b">
        <f>IF(ISNUMBER(MATCH(C215,Scale,0)),TRUE,FALSE)</f>
        <v>0</v>
      </c>
      <c r="J215" s="459"/>
    </row>
    <row r="216" spans="1:10" s="468" customFormat="1" x14ac:dyDescent="0.25">
      <c r="A216" s="413"/>
      <c r="B216" s="434"/>
      <c r="C216" s="435"/>
      <c r="D216" s="438"/>
      <c r="E216" s="439"/>
      <c r="F216" s="414"/>
      <c r="G216" s="459"/>
      <c r="J216" s="459"/>
    </row>
    <row r="217" spans="1:10" s="468" customFormat="1" ht="15" x14ac:dyDescent="0.25">
      <c r="A217" s="413"/>
      <c r="B217" s="413"/>
      <c r="C217" s="413"/>
      <c r="D217" s="413"/>
      <c r="E217" s="413"/>
      <c r="F217" s="414"/>
      <c r="G217" s="459"/>
      <c r="J217" s="459"/>
    </row>
    <row r="218" spans="1:10" s="468" customFormat="1" ht="102.75" customHeight="1" thickBot="1" x14ac:dyDescent="0.3">
      <c r="A218" s="433"/>
      <c r="B218" s="539">
        <v>47</v>
      </c>
      <c r="C218" s="783" t="s">
        <v>1193</v>
      </c>
      <c r="D218" s="784"/>
      <c r="E218" s="426"/>
      <c r="F218" s="414"/>
      <c r="G218" s="459"/>
      <c r="J218" s="459"/>
    </row>
    <row r="219" spans="1:10" s="468" customFormat="1" ht="16.5" thickBot="1" x14ac:dyDescent="0.3">
      <c r="A219" s="433"/>
      <c r="B219" s="417"/>
      <c r="C219" s="9"/>
      <c r="D219" s="417"/>
      <c r="E219" s="428"/>
      <c r="F219" s="414"/>
      <c r="G219" s="459"/>
      <c r="H219" s="460" t="b">
        <f>IF(ISNUMBER(MATCH(C219,Scale2,0)),TRUE,FALSE)</f>
        <v>0</v>
      </c>
      <c r="J219" s="459"/>
    </row>
    <row r="220" spans="1:10" s="468" customFormat="1" ht="15" x14ac:dyDescent="0.25">
      <c r="A220" s="433"/>
      <c r="B220" s="538"/>
      <c r="C220" s="413"/>
      <c r="D220" s="413"/>
      <c r="E220" s="466"/>
      <c r="F220" s="414"/>
      <c r="G220" s="459"/>
      <c r="J220" s="459"/>
    </row>
    <row r="221" spans="1:10" s="468" customFormat="1" ht="50.25" customHeight="1" thickBot="1" x14ac:dyDescent="0.3">
      <c r="A221" s="433"/>
      <c r="B221" s="540">
        <v>48</v>
      </c>
      <c r="C221" s="781" t="s">
        <v>1163</v>
      </c>
      <c r="D221" s="782"/>
      <c r="E221" s="441"/>
      <c r="F221" s="544"/>
      <c r="G221" s="459"/>
      <c r="J221" s="459"/>
    </row>
    <row r="222" spans="1:10" s="468" customFormat="1" ht="16.5" thickBot="1" x14ac:dyDescent="0.3">
      <c r="A222" s="433"/>
      <c r="B222" s="541"/>
      <c r="C222" s="9"/>
      <c r="D222" s="417"/>
      <c r="E222" s="428"/>
      <c r="F222" s="544"/>
      <c r="G222" s="459"/>
      <c r="H222" s="460" t="b">
        <f>IF(ISNUMBER(MATCH(C222,Scale2,0)),TRUE,FALSE)</f>
        <v>0</v>
      </c>
      <c r="J222" s="459"/>
    </row>
    <row r="223" spans="1:10" s="468" customFormat="1" ht="15" x14ac:dyDescent="0.25">
      <c r="A223" s="433"/>
      <c r="B223" s="413"/>
      <c r="C223" s="413"/>
      <c r="D223" s="413"/>
      <c r="E223" s="433"/>
      <c r="F223" s="414"/>
      <c r="G223" s="459"/>
      <c r="J223" s="459"/>
    </row>
    <row r="224" spans="1:10" s="468" customFormat="1" ht="36" customHeight="1" thickBot="1" x14ac:dyDescent="0.3">
      <c r="A224" s="433"/>
      <c r="B224" s="540" t="s">
        <v>1164</v>
      </c>
      <c r="C224" s="781" t="s">
        <v>1165</v>
      </c>
      <c r="D224" s="782"/>
      <c r="E224" s="433"/>
      <c r="F224" s="414"/>
      <c r="G224" s="459"/>
      <c r="J224" s="459"/>
    </row>
    <row r="225" spans="1:10" s="468" customFormat="1" ht="16.5" thickBot="1" x14ac:dyDescent="0.3">
      <c r="A225" s="433"/>
      <c r="B225" s="541"/>
      <c r="C225" s="9"/>
      <c r="D225" s="417"/>
      <c r="E225" s="433"/>
      <c r="F225" s="414"/>
      <c r="G225" s="459"/>
      <c r="H225" s="460" t="b">
        <f>IF(ISNUMBER(MATCH(C225,List_YesNo,0)),TRUE,FALSE)</f>
        <v>0</v>
      </c>
      <c r="J225" s="459"/>
    </row>
    <row r="226" spans="1:10" s="468" customFormat="1" ht="15" x14ac:dyDescent="0.25">
      <c r="A226" s="433"/>
      <c r="B226" s="413"/>
      <c r="C226" s="413"/>
      <c r="D226" s="413"/>
      <c r="E226" s="433"/>
      <c r="F226" s="414"/>
      <c r="G226" s="459"/>
      <c r="J226" s="459"/>
    </row>
    <row r="227" spans="1:10" s="468" customFormat="1" ht="50.25" customHeight="1" thickBot="1" x14ac:dyDescent="0.3">
      <c r="A227" s="433"/>
      <c r="B227" s="540" t="s">
        <v>1166</v>
      </c>
      <c r="C227" s="781" t="s">
        <v>1167</v>
      </c>
      <c r="D227" s="782"/>
      <c r="E227" s="433"/>
      <c r="F227" s="414"/>
      <c r="G227" s="459"/>
      <c r="J227" s="459"/>
    </row>
    <row r="228" spans="1:10" s="468" customFormat="1" ht="16.5" thickBot="1" x14ac:dyDescent="0.3">
      <c r="A228" s="433"/>
      <c r="B228" s="413"/>
      <c r="C228" s="9"/>
      <c r="D228" s="413"/>
      <c r="E228" s="433"/>
      <c r="F228" s="414"/>
      <c r="G228" s="459" t="b">
        <f>IF(OR(AND(C225="NO",C228&lt;&gt;"N/A"),AND(C225="YES",C228="N/A")),FALSE,TRUE)</f>
        <v>1</v>
      </c>
      <c r="H228" s="460" t="b">
        <f>IF(ISNUMBER(MATCH(C228,Scale2,0)),TRUE,FALSE)</f>
        <v>0</v>
      </c>
      <c r="J228" s="459"/>
    </row>
    <row r="229" spans="1:10" s="468" customFormat="1" ht="15" x14ac:dyDescent="0.25">
      <c r="A229" s="433"/>
      <c r="B229" s="413"/>
      <c r="C229" s="413"/>
      <c r="D229" s="413"/>
      <c r="E229" s="433"/>
      <c r="F229" s="414"/>
      <c r="G229" s="459"/>
      <c r="J229" s="459"/>
    </row>
    <row r="230" spans="1:10" s="468" customFormat="1" ht="36" customHeight="1" thickBot="1" x14ac:dyDescent="0.3">
      <c r="A230" s="433"/>
      <c r="B230" s="540">
        <v>50</v>
      </c>
      <c r="C230" s="781" t="s">
        <v>1243</v>
      </c>
      <c r="D230" s="782"/>
      <c r="E230" s="433"/>
      <c r="F230" s="414"/>
      <c r="G230" s="459"/>
      <c r="J230" s="459"/>
    </row>
    <row r="231" spans="1:10" s="468" customFormat="1" ht="16.5" thickBot="1" x14ac:dyDescent="0.3">
      <c r="A231" s="433"/>
      <c r="B231" s="413"/>
      <c r="C231" s="9"/>
      <c r="D231" s="413"/>
      <c r="E231" s="433"/>
      <c r="F231" s="414"/>
      <c r="G231" s="459"/>
      <c r="H231" s="460" t="b">
        <f>IF(ISNUMBER(MATCH(C231,Scale,0)),TRUE,FALSE)</f>
        <v>0</v>
      </c>
      <c r="J231" s="459"/>
    </row>
    <row r="232" spans="1:10" s="468" customFormat="1" ht="15" x14ac:dyDescent="0.25">
      <c r="A232" s="433"/>
      <c r="B232" s="542"/>
      <c r="C232" s="543"/>
      <c r="D232" s="543"/>
      <c r="E232" s="545"/>
      <c r="F232" s="414"/>
      <c r="G232" s="459"/>
      <c r="J232" s="459"/>
    </row>
    <row r="233" spans="1:10" s="468" customFormat="1" ht="15" x14ac:dyDescent="0.25">
      <c r="A233" s="413"/>
      <c r="B233" s="413"/>
      <c r="C233" s="413"/>
      <c r="D233" s="413"/>
      <c r="E233" s="413"/>
      <c r="F233" s="414"/>
      <c r="G233" s="459"/>
      <c r="J233" s="459"/>
    </row>
    <row r="234" spans="1:10" s="468" customFormat="1" ht="51.75" customHeight="1" thickBot="1" x14ac:dyDescent="0.3">
      <c r="A234" s="433"/>
      <c r="B234" s="539">
        <v>51</v>
      </c>
      <c r="C234" s="783" t="s">
        <v>1168</v>
      </c>
      <c r="D234" s="784"/>
      <c r="E234" s="426"/>
      <c r="F234" s="414"/>
      <c r="G234" s="459"/>
      <c r="J234" s="459"/>
    </row>
    <row r="235" spans="1:10" s="468" customFormat="1" ht="16.5" thickBot="1" x14ac:dyDescent="0.3">
      <c r="A235" s="433"/>
      <c r="B235" s="417"/>
      <c r="C235" s="9"/>
      <c r="D235" s="417"/>
      <c r="E235" s="428"/>
      <c r="F235" s="414"/>
      <c r="G235" s="459"/>
      <c r="H235" s="460" t="b">
        <f>IF(ISNUMBER(MATCH(C235,Scale,0)),TRUE,FALSE)</f>
        <v>0</v>
      </c>
      <c r="J235" s="459"/>
    </row>
    <row r="236" spans="1:10" s="468" customFormat="1" ht="15" x14ac:dyDescent="0.25">
      <c r="A236" s="433"/>
      <c r="B236" s="413"/>
      <c r="C236" s="413"/>
      <c r="D236" s="413"/>
      <c r="E236" s="433"/>
      <c r="F236" s="414"/>
      <c r="G236" s="459"/>
      <c r="J236" s="459"/>
    </row>
    <row r="237" spans="1:10" s="468" customFormat="1" ht="15" x14ac:dyDescent="0.25">
      <c r="A237" s="433"/>
      <c r="B237" s="413"/>
      <c r="C237" s="413"/>
      <c r="D237" s="413"/>
      <c r="E237" s="433"/>
      <c r="F237" s="414"/>
      <c r="G237" s="459"/>
      <c r="J237" s="459"/>
    </row>
    <row r="238" spans="1:10" s="468" customFormat="1" ht="32.25" customHeight="1" x14ac:dyDescent="0.25">
      <c r="A238" s="433"/>
      <c r="B238" s="540">
        <v>52</v>
      </c>
      <c r="C238" s="781" t="s">
        <v>1244</v>
      </c>
      <c r="D238" s="782"/>
      <c r="E238" s="433"/>
      <c r="F238" s="414"/>
      <c r="G238" s="459"/>
      <c r="J238" s="459"/>
    </row>
    <row r="239" spans="1:10" s="468" customFormat="1" thickBot="1" x14ac:dyDescent="0.3">
      <c r="A239" s="433"/>
      <c r="B239" s="413"/>
      <c r="C239" s="413"/>
      <c r="D239" s="413"/>
      <c r="E239" s="433"/>
      <c r="F239" s="414"/>
      <c r="G239" s="459"/>
      <c r="J239" s="459"/>
    </row>
    <row r="240" spans="1:10" s="468" customFormat="1" ht="30.95" customHeight="1" thickBot="1" x14ac:dyDescent="0.3">
      <c r="A240" s="433"/>
      <c r="B240" s="540" t="s">
        <v>1174</v>
      </c>
      <c r="C240" s="546" t="s">
        <v>1169</v>
      </c>
      <c r="D240" s="9"/>
      <c r="E240" s="433"/>
      <c r="F240" s="414"/>
      <c r="G240" s="459"/>
      <c r="H240" s="460" t="b">
        <f>IF(ISNUMBER(MATCH(D240,List_YesNo,0)),TRUE,FALSE)</f>
        <v>0</v>
      </c>
      <c r="J240" s="459"/>
    </row>
    <row r="241" spans="1:10" s="468" customFormat="1" thickBot="1" x14ac:dyDescent="0.3">
      <c r="A241" s="433"/>
      <c r="B241" s="413"/>
      <c r="C241" s="547"/>
      <c r="D241" s="413"/>
      <c r="E241" s="433"/>
      <c r="F241" s="414"/>
      <c r="G241" s="459"/>
      <c r="J241" s="459"/>
    </row>
    <row r="242" spans="1:10" s="468" customFormat="1" ht="30.95" customHeight="1" thickBot="1" x14ac:dyDescent="0.3">
      <c r="A242" s="433"/>
      <c r="B242" s="540" t="s">
        <v>1175</v>
      </c>
      <c r="C242" s="546" t="s">
        <v>1170</v>
      </c>
      <c r="D242" s="9"/>
      <c r="E242" s="433"/>
      <c r="F242" s="414"/>
      <c r="G242" s="459"/>
      <c r="H242" s="460" t="b">
        <f>IF(ISNUMBER(MATCH(D242,List_YesNo,0)),TRUE,FALSE)</f>
        <v>0</v>
      </c>
      <c r="J242" s="459"/>
    </row>
    <row r="243" spans="1:10" s="468" customFormat="1" thickBot="1" x14ac:dyDescent="0.3">
      <c r="A243" s="433"/>
      <c r="B243" s="413"/>
      <c r="C243" s="547"/>
      <c r="D243" s="413"/>
      <c r="E243" s="433"/>
      <c r="F243" s="414"/>
      <c r="G243" s="459"/>
      <c r="J243" s="459"/>
    </row>
    <row r="244" spans="1:10" s="468" customFormat="1" ht="16.5" thickBot="1" x14ac:dyDescent="0.3">
      <c r="A244" s="433"/>
      <c r="B244" s="540" t="s">
        <v>1176</v>
      </c>
      <c r="C244" s="546" t="s">
        <v>1171</v>
      </c>
      <c r="D244" s="9"/>
      <c r="E244" s="433"/>
      <c r="F244" s="414"/>
      <c r="G244" s="459"/>
      <c r="H244" s="460" t="b">
        <f>IF(ISNUMBER(MATCH(D244,List_YesNo,0)),TRUE,FALSE)</f>
        <v>0</v>
      </c>
      <c r="J244" s="459"/>
    </row>
    <row r="245" spans="1:10" s="468" customFormat="1" thickBot="1" x14ac:dyDescent="0.3">
      <c r="A245" s="433"/>
      <c r="B245" s="413"/>
      <c r="C245" s="547"/>
      <c r="D245" s="413"/>
      <c r="E245" s="433"/>
      <c r="F245" s="414"/>
      <c r="G245" s="459"/>
      <c r="J245" s="459"/>
    </row>
    <row r="246" spans="1:10" s="468" customFormat="1" ht="16.5" thickBot="1" x14ac:dyDescent="0.3">
      <c r="A246" s="433"/>
      <c r="B246" s="540" t="s">
        <v>1177</v>
      </c>
      <c r="C246" s="546" t="s">
        <v>1172</v>
      </c>
      <c r="D246" s="9"/>
      <c r="E246" s="433"/>
      <c r="F246" s="414"/>
      <c r="G246" s="459"/>
      <c r="H246" s="460" t="b">
        <f>IF(ISNUMBER(MATCH(D246,List_YesNo,0)),TRUE,FALSE)</f>
        <v>0</v>
      </c>
      <c r="J246" s="459"/>
    </row>
    <row r="247" spans="1:10" s="468" customFormat="1" thickBot="1" x14ac:dyDescent="0.3">
      <c r="A247" s="433"/>
      <c r="B247" s="413"/>
      <c r="C247" s="547"/>
      <c r="D247" s="413"/>
      <c r="E247" s="433"/>
      <c r="F247" s="414"/>
      <c r="G247" s="459"/>
      <c r="J247" s="459"/>
    </row>
    <row r="248" spans="1:10" s="468" customFormat="1" ht="30.95" customHeight="1" thickBot="1" x14ac:dyDescent="0.3">
      <c r="A248" s="433"/>
      <c r="B248" s="540" t="s">
        <v>1178</v>
      </c>
      <c r="C248" s="546" t="s">
        <v>1173</v>
      </c>
      <c r="D248" s="9"/>
      <c r="E248" s="433"/>
      <c r="F248" s="414"/>
      <c r="G248" s="459"/>
      <c r="H248" s="460" t="b">
        <f>IF(ISNUMBER(MATCH(D248,List_YesNo,0)),TRUE,FALSE)</f>
        <v>0</v>
      </c>
      <c r="J248" s="459"/>
    </row>
    <row r="249" spans="1:10" s="468" customFormat="1" ht="15" x14ac:dyDescent="0.25">
      <c r="A249" s="433"/>
      <c r="B249" s="542"/>
      <c r="C249" s="543"/>
      <c r="D249" s="543"/>
      <c r="E249" s="545"/>
      <c r="F249" s="414"/>
      <c r="G249" s="459"/>
      <c r="J249" s="459"/>
    </row>
    <row r="250" spans="1:10" s="468" customFormat="1" ht="15" x14ac:dyDescent="0.25">
      <c r="A250" s="413"/>
      <c r="B250" s="413"/>
      <c r="C250" s="413"/>
      <c r="D250" s="413"/>
      <c r="E250" s="413"/>
      <c r="F250" s="414"/>
      <c r="G250" s="459"/>
      <c r="J250" s="459"/>
    </row>
    <row r="251" spans="1:10" s="468" customFormat="1" ht="93.75" customHeight="1" thickBot="1" x14ac:dyDescent="0.3">
      <c r="A251" s="433"/>
      <c r="B251" s="539">
        <v>53</v>
      </c>
      <c r="C251" s="769" t="s">
        <v>1245</v>
      </c>
      <c r="D251" s="770"/>
      <c r="E251" s="426"/>
      <c r="F251" s="414"/>
      <c r="G251" s="459"/>
      <c r="J251" s="459"/>
    </row>
    <row r="252" spans="1:10" s="468" customFormat="1" ht="16.5" thickBot="1" x14ac:dyDescent="0.3">
      <c r="A252" s="433"/>
      <c r="B252" s="417"/>
      <c r="C252" s="9"/>
      <c r="D252" s="417"/>
      <c r="E252" s="428"/>
      <c r="F252" s="414"/>
      <c r="G252" s="459"/>
      <c r="H252" s="460" t="b">
        <f>IF(ISNUMBER(MATCH(C252,Scale2,0)),TRUE,FALSE)</f>
        <v>0</v>
      </c>
      <c r="J252" s="459"/>
    </row>
    <row r="253" spans="1:10" s="468" customFormat="1" ht="16.5" customHeight="1" x14ac:dyDescent="0.25">
      <c r="A253" s="433"/>
      <c r="B253" s="413"/>
      <c r="C253" s="413"/>
      <c r="D253" s="413"/>
      <c r="E253" s="433"/>
      <c r="F253" s="414"/>
      <c r="G253" s="459"/>
      <c r="J253" s="459"/>
    </row>
    <row r="254" spans="1:10" s="468" customFormat="1" ht="51" customHeight="1" thickBot="1" x14ac:dyDescent="0.3">
      <c r="A254" s="433"/>
      <c r="B254" s="540">
        <v>54</v>
      </c>
      <c r="C254" s="786" t="s">
        <v>1266</v>
      </c>
      <c r="D254" s="787"/>
      <c r="E254" s="433"/>
      <c r="F254" s="414"/>
      <c r="G254" s="459"/>
      <c r="J254" s="459"/>
    </row>
    <row r="255" spans="1:10" s="468" customFormat="1" ht="16.5" thickBot="1" x14ac:dyDescent="0.3">
      <c r="A255" s="433"/>
      <c r="B255" s="417"/>
      <c r="C255" s="9"/>
      <c r="D255" s="417"/>
      <c r="E255" s="428"/>
      <c r="F255" s="414"/>
      <c r="G255" s="459"/>
      <c r="H255" s="460" t="b">
        <f>IF(ISNUMBER(MATCH(C255,Scale2,0)),TRUE,FALSE)</f>
        <v>0</v>
      </c>
      <c r="J255" s="459"/>
    </row>
    <row r="256" spans="1:10" s="468" customFormat="1" ht="15" x14ac:dyDescent="0.25">
      <c r="A256" s="433"/>
      <c r="B256" s="413"/>
      <c r="C256" s="413"/>
      <c r="D256" s="413"/>
      <c r="E256" s="433"/>
      <c r="F256" s="414"/>
      <c r="G256" s="459"/>
      <c r="J256" s="459"/>
    </row>
    <row r="257" spans="1:10" s="468" customFormat="1" ht="52.5" customHeight="1" thickBot="1" x14ac:dyDescent="0.3">
      <c r="A257" s="433"/>
      <c r="B257" s="540">
        <v>55</v>
      </c>
      <c r="C257" s="781" t="s">
        <v>1179</v>
      </c>
      <c r="D257" s="782"/>
      <c r="E257" s="433"/>
      <c r="F257" s="414"/>
      <c r="G257" s="459"/>
      <c r="J257" s="459"/>
    </row>
    <row r="258" spans="1:10" s="468" customFormat="1" ht="16.5" thickBot="1" x14ac:dyDescent="0.3">
      <c r="A258" s="433"/>
      <c r="B258" s="413"/>
      <c r="C258" s="9"/>
      <c r="D258" s="413"/>
      <c r="E258" s="433"/>
      <c r="F258" s="414"/>
      <c r="G258" s="459"/>
      <c r="H258" s="460" t="b">
        <f>IF(ISNUMBER(MATCH(C258,Scale,0)),TRUE,FALSE)</f>
        <v>0</v>
      </c>
      <c r="J258" s="459"/>
    </row>
    <row r="259" spans="1:10" s="468" customFormat="1" ht="15" x14ac:dyDescent="0.25">
      <c r="A259" s="433"/>
      <c r="B259" s="413"/>
      <c r="C259" s="413"/>
      <c r="D259" s="413"/>
      <c r="E259" s="433"/>
      <c r="F259" s="414"/>
      <c r="G259" s="459"/>
      <c r="J259" s="459"/>
    </row>
    <row r="260" spans="1:10" s="468" customFormat="1" ht="36" customHeight="1" thickBot="1" x14ac:dyDescent="0.3">
      <c r="A260" s="433"/>
      <c r="B260" s="540">
        <v>56</v>
      </c>
      <c r="C260" s="781" t="s">
        <v>1194</v>
      </c>
      <c r="D260" s="782"/>
      <c r="E260" s="433"/>
      <c r="F260" s="414"/>
      <c r="G260" s="459"/>
      <c r="J260" s="459"/>
    </row>
    <row r="261" spans="1:10" s="468" customFormat="1" ht="16.5" thickBot="1" x14ac:dyDescent="0.3">
      <c r="A261" s="433"/>
      <c r="B261" s="413"/>
      <c r="C261" s="9"/>
      <c r="D261" s="413"/>
      <c r="E261" s="433"/>
      <c r="F261" s="414"/>
      <c r="G261" s="459"/>
      <c r="H261" s="460" t="b">
        <f>IF(ISNUMBER(MATCH(C261,Scale,0)),TRUE,FALSE)</f>
        <v>0</v>
      </c>
      <c r="J261" s="459"/>
    </row>
    <row r="262" spans="1:10" s="468" customFormat="1" ht="15" x14ac:dyDescent="0.25">
      <c r="A262" s="433"/>
      <c r="B262" s="413"/>
      <c r="C262" s="413"/>
      <c r="D262" s="413"/>
      <c r="E262" s="433"/>
      <c r="F262" s="414"/>
      <c r="G262" s="459"/>
      <c r="J262" s="459"/>
    </row>
    <row r="263" spans="1:10" s="468" customFormat="1" x14ac:dyDescent="0.25">
      <c r="A263" s="433"/>
      <c r="B263" s="540">
        <v>57</v>
      </c>
      <c r="C263" s="781" t="s">
        <v>1264</v>
      </c>
      <c r="D263" s="782"/>
      <c r="E263" s="433"/>
      <c r="F263" s="414"/>
      <c r="G263" s="459"/>
      <c r="J263" s="459"/>
    </row>
    <row r="264" spans="1:10" s="468" customFormat="1" ht="15" x14ac:dyDescent="0.25">
      <c r="A264" s="433"/>
      <c r="B264" s="413"/>
      <c r="C264" s="413"/>
      <c r="D264" s="413"/>
      <c r="E264" s="433"/>
      <c r="F264" s="414"/>
      <c r="G264" s="459"/>
      <c r="J264" s="459"/>
    </row>
    <row r="265" spans="1:10" s="468" customFormat="1" ht="16.5" thickBot="1" x14ac:dyDescent="0.3">
      <c r="A265" s="433"/>
      <c r="B265" s="413"/>
      <c r="C265" s="568" t="s">
        <v>1246</v>
      </c>
      <c r="D265" s="413"/>
      <c r="E265" s="433"/>
      <c r="F265" s="414"/>
      <c r="G265" s="459"/>
      <c r="J265" s="459"/>
    </row>
    <row r="266" spans="1:10" s="468" customFormat="1" ht="16.5" thickBot="1" x14ac:dyDescent="0.3">
      <c r="A266" s="433"/>
      <c r="B266" s="413"/>
      <c r="C266" s="207"/>
      <c r="D266" s="79" t="s">
        <v>706</v>
      </c>
      <c r="E266" s="433"/>
      <c r="F266" s="414"/>
      <c r="G266" s="459" t="b">
        <f>IF(OR(AND(C266=0,C272&lt;&gt;"N/A"),AND(C266&lt;&gt;0,C272="N/A")),FALSE,TRUE)</f>
        <v>0</v>
      </c>
      <c r="H266" s="468" t="b">
        <f>C266+C269=100</f>
        <v>0</v>
      </c>
      <c r="J266" s="459"/>
    </row>
    <row r="267" spans="1:10" s="468" customFormat="1" x14ac:dyDescent="0.25">
      <c r="A267" s="433"/>
      <c r="B267" s="413"/>
      <c r="C267" s="413"/>
      <c r="D267" s="417"/>
      <c r="E267" s="433"/>
      <c r="F267" s="414"/>
      <c r="G267" s="459"/>
      <c r="J267" s="459"/>
    </row>
    <row r="268" spans="1:10" s="468" customFormat="1" ht="16.5" thickBot="1" x14ac:dyDescent="0.3">
      <c r="A268" s="433"/>
      <c r="B268" s="413"/>
      <c r="C268" s="568" t="s">
        <v>1247</v>
      </c>
      <c r="D268" s="417"/>
      <c r="E268" s="433"/>
      <c r="F268" s="414"/>
      <c r="G268" s="459"/>
      <c r="J268" s="459"/>
    </row>
    <row r="269" spans="1:10" s="468" customFormat="1" ht="16.5" thickBot="1" x14ac:dyDescent="0.3">
      <c r="A269" s="433"/>
      <c r="B269" s="413"/>
      <c r="C269" s="207"/>
      <c r="D269" s="79" t="s">
        <v>706</v>
      </c>
      <c r="E269" s="433"/>
      <c r="F269" s="414"/>
      <c r="G269" s="459" t="b">
        <f>IF(OR(AND(C269=0,C275&lt;&gt;"N/A"),AND(C269&lt;&gt;0,C275="N/A")),FALSE,TRUE)</f>
        <v>0</v>
      </c>
      <c r="J269" s="459"/>
    </row>
    <row r="270" spans="1:10" s="468" customFormat="1" ht="15" x14ac:dyDescent="0.25">
      <c r="A270" s="433"/>
      <c r="B270" s="413"/>
      <c r="C270" s="413"/>
      <c r="D270" s="413"/>
      <c r="E270" s="433"/>
      <c r="F270" s="414"/>
      <c r="G270" s="459"/>
      <c r="J270" s="459"/>
    </row>
    <row r="271" spans="1:10" s="468" customFormat="1" ht="36" customHeight="1" thickBot="1" x14ac:dyDescent="0.3">
      <c r="A271" s="433"/>
      <c r="B271" s="540" t="s">
        <v>1248</v>
      </c>
      <c r="C271" s="781" t="s">
        <v>1262</v>
      </c>
      <c r="D271" s="782"/>
      <c r="E271" s="433"/>
      <c r="F271" s="414"/>
      <c r="G271" s="459"/>
      <c r="J271" s="459"/>
    </row>
    <row r="272" spans="1:10" s="468" customFormat="1" ht="16.5" thickBot="1" x14ac:dyDescent="0.3">
      <c r="A272" s="433"/>
      <c r="B272" s="417"/>
      <c r="C272" s="9"/>
      <c r="D272" s="417"/>
      <c r="E272" s="428"/>
      <c r="F272" s="414"/>
      <c r="G272" s="459"/>
      <c r="H272" s="460" t="b">
        <f>IF(ISNUMBER(MATCH(C272,Scale2,0)),TRUE,FALSE)</f>
        <v>0</v>
      </c>
      <c r="J272" s="459"/>
    </row>
    <row r="273" spans="1:10" s="468" customFormat="1" ht="15" x14ac:dyDescent="0.25">
      <c r="A273" s="433"/>
      <c r="B273" s="413"/>
      <c r="C273" s="413"/>
      <c r="D273" s="413"/>
      <c r="E273" s="433"/>
      <c r="F273" s="414"/>
      <c r="G273" s="459"/>
      <c r="J273" s="459"/>
    </row>
    <row r="274" spans="1:10" s="468" customFormat="1" ht="36" customHeight="1" thickBot="1" x14ac:dyDescent="0.3">
      <c r="A274" s="433"/>
      <c r="B274" s="540" t="s">
        <v>1249</v>
      </c>
      <c r="C274" s="781" t="s">
        <v>1263</v>
      </c>
      <c r="D274" s="782"/>
      <c r="E274" s="433"/>
      <c r="F274" s="414"/>
      <c r="G274" s="459"/>
      <c r="J274" s="459"/>
    </row>
    <row r="275" spans="1:10" s="468" customFormat="1" ht="16.5" thickBot="1" x14ac:dyDescent="0.3">
      <c r="A275" s="433"/>
      <c r="B275" s="417"/>
      <c r="C275" s="9"/>
      <c r="D275" s="417"/>
      <c r="E275" s="428"/>
      <c r="F275" s="414"/>
      <c r="G275" s="459"/>
      <c r="H275" s="460" t="b">
        <f>IF(ISNUMBER(MATCH(C275,Scale2,0)),TRUE,FALSE)</f>
        <v>0</v>
      </c>
      <c r="J275" s="459"/>
    </row>
    <row r="276" spans="1:10" s="468" customFormat="1" ht="15" x14ac:dyDescent="0.25">
      <c r="A276" s="433"/>
      <c r="B276" s="413"/>
      <c r="C276" s="413"/>
      <c r="D276" s="413"/>
      <c r="E276" s="433"/>
      <c r="F276" s="414"/>
      <c r="G276" s="459"/>
      <c r="J276" s="459"/>
    </row>
    <row r="277" spans="1:10" s="468" customFormat="1" ht="36" customHeight="1" thickBot="1" x14ac:dyDescent="0.3">
      <c r="A277" s="433"/>
      <c r="B277" s="540">
        <v>58</v>
      </c>
      <c r="C277" s="781" t="s">
        <v>1250</v>
      </c>
      <c r="D277" s="782"/>
      <c r="E277" s="433"/>
      <c r="F277" s="414"/>
      <c r="G277" s="459"/>
      <c r="J277" s="459"/>
    </row>
    <row r="278" spans="1:10" s="468" customFormat="1" ht="16.5" thickBot="1" x14ac:dyDescent="0.3">
      <c r="A278" s="433"/>
      <c r="B278" s="413"/>
      <c r="C278" s="28"/>
      <c r="D278" s="413"/>
      <c r="E278" s="433"/>
      <c r="F278" s="414"/>
      <c r="G278" s="459"/>
      <c r="J278" s="459"/>
    </row>
    <row r="279" spans="1:10" s="468" customFormat="1" ht="15" x14ac:dyDescent="0.25">
      <c r="A279" s="433"/>
      <c r="B279" s="413"/>
      <c r="C279" s="413"/>
      <c r="D279" s="413"/>
      <c r="E279" s="433"/>
      <c r="F279" s="414"/>
      <c r="G279" s="459"/>
      <c r="J279" s="459"/>
    </row>
    <row r="280" spans="1:10" s="468" customFormat="1" ht="35.25" customHeight="1" thickBot="1" x14ac:dyDescent="0.3">
      <c r="A280" s="433"/>
      <c r="B280" s="540">
        <v>59</v>
      </c>
      <c r="C280" s="781" t="s">
        <v>1251</v>
      </c>
      <c r="D280" s="782"/>
      <c r="E280" s="433"/>
      <c r="F280" s="414"/>
      <c r="G280" s="459"/>
      <c r="J280" s="459"/>
    </row>
    <row r="281" spans="1:10" s="468" customFormat="1" ht="16.5" thickBot="1" x14ac:dyDescent="0.3">
      <c r="A281" s="433"/>
      <c r="B281" s="417"/>
      <c r="C281" s="9"/>
      <c r="D281" s="417"/>
      <c r="E281" s="433"/>
      <c r="F281" s="414"/>
      <c r="G281" s="459"/>
      <c r="H281" s="460" t="b">
        <f>IF(ISNUMBER(MATCH(C281,Scale2,0)),TRUE,FALSE)</f>
        <v>0</v>
      </c>
      <c r="J281" s="459"/>
    </row>
    <row r="282" spans="1:10" s="468" customFormat="1" ht="15" x14ac:dyDescent="0.25">
      <c r="A282" s="433"/>
      <c r="B282" s="542"/>
      <c r="C282" s="543"/>
      <c r="D282" s="543"/>
      <c r="E282" s="545"/>
      <c r="F282" s="414"/>
      <c r="G282" s="459"/>
      <c r="J282" s="459"/>
    </row>
    <row r="283" spans="1:10" s="468" customFormat="1" ht="15" x14ac:dyDescent="0.25">
      <c r="A283" s="413"/>
      <c r="B283" s="413"/>
      <c r="C283" s="413"/>
      <c r="D283" s="413"/>
      <c r="E283" s="413"/>
      <c r="F283" s="414"/>
      <c r="G283" s="459"/>
      <c r="J283" s="459"/>
    </row>
    <row r="284" spans="1:10" x14ac:dyDescent="0.25">
      <c r="A284" s="328"/>
      <c r="B284" s="397"/>
      <c r="C284" s="325" t="s">
        <v>513</v>
      </c>
      <c r="D284" s="328"/>
      <c r="E284" s="319"/>
      <c r="F284" s="329"/>
      <c r="H284" s="468"/>
    </row>
    <row r="285" spans="1:10" x14ac:dyDescent="0.25">
      <c r="A285" s="328"/>
      <c r="B285" s="325"/>
      <c r="C285" s="380" t="str">
        <f>IF(OR(ISBLANK(C9),ISBLANK(C13),ISBLANK(C17),ISBLANK(C21),ISBLANK(C25),ISBLANK(C29),ISBLANK(C33),ISBLANK(C37),ISBLANK(C41),ISBLANK(C47),ISBLANK(C50),ISBLANK(C53),ISBLANK(C57),ISBLANK(C61),ISBLANK(C65),ISBLANK(C69),ISBLANK(C73),ISBLANK(C77),ISBLANK(C81),ISBLANK(C85),ISBLANK(C89),ISBLANK(C93),ISBLANK(C97),ISBLANK(C103),ISBLANK(C106),ISBLANK(C109),ISBLANK(C113),ISBLANK(C117),ISBLANK(C121),ISBLANK(C125),ISBLANK(C129),ISBLANK(C135),ISBLANK(C138),ISBLANK(C141),ISBLANK(C145),ISBLANK(C149),ISBLANK(C153),ISBLANK(C157),ISBLANK(C163),ISBLANK(C167),ISBLANK(C171),ISBLANK(C175),ISBLANK(C179),ISBLANK(C183),ISBLANK(C187),ISBLANK(C191),ISBLANK(C195),ISBLANK(C199),ISBLANK(C203),ISBLANK(C207),ISBLANK(C211),ISBLANK(C215),ISBLANK(C219),ISBLANK(C222),ISBLANK(C225),ISBLANK(C228),ISBLANK(C231),ISBLANK(C235),ISBLANK(D240),ISBLANK(D242),ISBLANK(D244),ISBLANK(D246),ISBLANK(D248),ISBLANK(C252),ISBLANK(C255),ISBLANK(C258),ISBLANK(C261),ISBLANK(C266),ISBLANK(C269),ISBLANK(C272),ISBLANK(C275),ISBLANK(C278),ISBLANK(C281),G6=FALSE,H6=FALSE),"FALSE","TRUE")</f>
        <v>FALSE</v>
      </c>
      <c r="D285" s="380"/>
      <c r="E285" s="319"/>
      <c r="F285" s="329"/>
      <c r="H285" s="468"/>
    </row>
    <row r="286" spans="1:10" x14ac:dyDescent="0.25">
      <c r="A286" s="328"/>
      <c r="B286" s="333"/>
      <c r="C286" s="326"/>
      <c r="D286" s="328"/>
      <c r="E286" s="319"/>
      <c r="F286" s="329"/>
      <c r="H286" s="468"/>
    </row>
  </sheetData>
  <sheetProtection algorithmName="SHA-512" hashValue="pNVlSzozWuJ9bJXdace6hfE9eb897i7tysvrCXxjFMQ2vOZe/iCBPQYSH2KrwGOMWbVxQQ9u2ny6aP8AEMNl2A==" saltValue="S8vDPT4ydi7+NhLKDFBe7A==" spinCount="100000" sheet="1" objects="1" scenarios="1"/>
  <mergeCells count="73">
    <mergeCell ref="C271:D271"/>
    <mergeCell ref="C274:D274"/>
    <mergeCell ref="C277:D277"/>
    <mergeCell ref="C280:D280"/>
    <mergeCell ref="C254:D254"/>
    <mergeCell ref="C257:D257"/>
    <mergeCell ref="C263:D263"/>
    <mergeCell ref="C260:D260"/>
    <mergeCell ref="C230:D230"/>
    <mergeCell ref="C234:D234"/>
    <mergeCell ref="C238:D238"/>
    <mergeCell ref="C251:D251"/>
    <mergeCell ref="C32:D32"/>
    <mergeCell ref="C36:D36"/>
    <mergeCell ref="C128:D128"/>
    <mergeCell ref="C132:D132"/>
    <mergeCell ref="C52:D52"/>
    <mergeCell ref="C72:D72"/>
    <mergeCell ref="C76:D76"/>
    <mergeCell ref="C182:D182"/>
    <mergeCell ref="C186:D186"/>
    <mergeCell ref="C190:D190"/>
    <mergeCell ref="C80:D80"/>
    <mergeCell ref="C84:D84"/>
    <mergeCell ref="B6:E6"/>
    <mergeCell ref="C92:D92"/>
    <mergeCell ref="C8:D8"/>
    <mergeCell ref="C12:D12"/>
    <mergeCell ref="C16:D16"/>
    <mergeCell ref="C20:D20"/>
    <mergeCell ref="C24:D24"/>
    <mergeCell ref="C28:D28"/>
    <mergeCell ref="C40:D40"/>
    <mergeCell ref="C44:D44"/>
    <mergeCell ref="C56:D56"/>
    <mergeCell ref="C60:D60"/>
    <mergeCell ref="C64:D64"/>
    <mergeCell ref="C68:D68"/>
    <mergeCell ref="C46:D46"/>
    <mergeCell ref="C49:D49"/>
    <mergeCell ref="C88:D88"/>
    <mergeCell ref="C134:D134"/>
    <mergeCell ref="C96:D96"/>
    <mergeCell ref="C100:D100"/>
    <mergeCell ref="C102:D102"/>
    <mergeCell ref="C105:D105"/>
    <mergeCell ref="C108:D108"/>
    <mergeCell ref="C112:D112"/>
    <mergeCell ref="C116:D116"/>
    <mergeCell ref="C120:D120"/>
    <mergeCell ref="C124:D124"/>
    <mergeCell ref="C178:D178"/>
    <mergeCell ref="C137:D137"/>
    <mergeCell ref="C140:D140"/>
    <mergeCell ref="C144:D144"/>
    <mergeCell ref="C148:D148"/>
    <mergeCell ref="C152:D152"/>
    <mergeCell ref="C156:D156"/>
    <mergeCell ref="B160:E160"/>
    <mergeCell ref="C162:D162"/>
    <mergeCell ref="C166:D166"/>
    <mergeCell ref="C170:D170"/>
    <mergeCell ref="C174:D174"/>
    <mergeCell ref="C227:D227"/>
    <mergeCell ref="C206:D206"/>
    <mergeCell ref="C210:D210"/>
    <mergeCell ref="C214:D214"/>
    <mergeCell ref="C194:D194"/>
    <mergeCell ref="C198:D198"/>
    <mergeCell ref="C218:D218"/>
    <mergeCell ref="C221:D221"/>
    <mergeCell ref="C224:D224"/>
    <mergeCell ref="C202:D202"/>
  </mergeCells>
  <conditionalFormatting sqref="C285">
    <cfRule type="containsText" dxfId="287" priority="1" operator="containsText" text="FALSE">
      <formula>NOT(ISERROR(SEARCH("FALSE",C285)))</formula>
    </cfRule>
    <cfRule type="containsText" dxfId="286" priority="2" operator="containsText" text="TRUE">
      <formula>NOT(ISERROR(SEARCH("TRUE",C285)))</formula>
    </cfRule>
    <cfRule type="containsText" dxfId="285" priority="3" operator="containsText" text="FALSE">
      <formula>NOT(ISERROR(SEARCH("FALSE",C285)))</formula>
    </cfRule>
  </conditionalFormatting>
  <dataValidations count="6">
    <dataValidation type="list" allowBlank="1" showInputMessage="1" showErrorMessage="1" sqref="C9 C13 C17 C21 C25 C29 C33 C37 C41 C47 C50 C53 C57 C61 C65 C69 C73 C77 C93 C97 C117 C121 C125 C129 C145 C149 C153 C157 C225 D240 D242 D244 D246 D248" xr:uid="{00000000-0002-0000-0D00-000000000000}">
      <formula1>List_YesNo</formula1>
    </dataValidation>
    <dataValidation type="decimal" allowBlank="1" showInputMessage="1" showErrorMessage="1" promptTitle="Input data" prompt="Insert value between 0 and 100" sqref="C81 C85 C89 C266 C269" xr:uid="{00000000-0002-0000-0D00-000001000000}">
      <formula1>0</formula1>
      <formula2>100</formula2>
    </dataValidation>
    <dataValidation type="whole" operator="greaterThanOrEqual" allowBlank="1" showInputMessage="1" showErrorMessage="1" promptTitle="Input data" prompt="Insert a non-negative integer number" sqref="C103 C106 C113 C135 C138 C141 C278" xr:uid="{00000000-0002-0000-0D00-000002000000}">
      <formula1>0</formula1>
    </dataValidation>
    <dataValidation type="whole" operator="greaterThanOrEqual" allowBlank="1" showInputMessage="1" showErrorMessage="1" promptTitle="Input data" prompt="Insert a non-negative integer value" sqref="C109" xr:uid="{00000000-0002-0000-0D00-000003000000}">
      <formula1>0</formula1>
    </dataValidation>
    <dataValidation type="list" allowBlank="1" showInputMessage="1" showErrorMessage="1" sqref="C163 C167 C171 C175 C179 C183 C187 C191 C195 C199 C203 C207 C211 C215 C231 C235 C258 C261" xr:uid="{00000000-0002-0000-0D00-000004000000}">
      <formula1>Scale</formula1>
    </dataValidation>
    <dataValidation type="list" allowBlank="1" showInputMessage="1" showErrorMessage="1" sqref="C219 C222 C228 C252 C255 C272 C275 C281" xr:uid="{00000000-0002-0000-0D00-000005000000}">
      <formula1>Scale2</formula1>
    </dataValidation>
  </dataValidations>
  <pageMargins left="0.7" right="0.7" top="0.75" bottom="0.75" header="0.3" footer="0.3"/>
  <pageSetup paperSize="9" scale="75" fitToHeight="0" orientation="portrait" horizontalDpi="300" verticalDpi="300" r:id="rId1"/>
  <rowBreaks count="6" manualBreakCount="6">
    <brk id="43" max="5" man="1"/>
    <brk id="91" max="5" man="1"/>
    <brk id="143" max="5" man="1"/>
    <brk id="193" max="5" man="1"/>
    <brk id="237" max="5" man="1"/>
    <brk id="279" max="5" man="1"/>
  </rowBreaks>
  <colBreaks count="1" manualBreakCount="1">
    <brk id="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271"/>
  <sheetViews>
    <sheetView zoomScaleNormal="100" zoomScaleSheetLayoutView="100" workbookViewId="0"/>
  </sheetViews>
  <sheetFormatPr defaultRowHeight="15" x14ac:dyDescent="0.25"/>
  <cols>
    <col min="1" max="1" width="2.7109375" style="468" customWidth="1"/>
    <col min="2" max="2" width="5.7109375" style="468" customWidth="1"/>
    <col min="3" max="3" width="25.7109375" style="468" customWidth="1"/>
    <col min="4" max="4" width="10.7109375" style="468" customWidth="1"/>
    <col min="5" max="5" width="5.7109375" style="468" customWidth="1"/>
    <col min="6" max="6" width="25.7109375" style="468" customWidth="1"/>
    <col min="7" max="7" width="10.7109375" style="468" customWidth="1"/>
    <col min="8" max="8" width="5.7109375" style="468" customWidth="1"/>
    <col min="9" max="9" width="25.7109375" style="468" customWidth="1"/>
    <col min="10" max="10" width="10.7109375" style="468" customWidth="1"/>
    <col min="11" max="11" width="5.7109375" style="468" customWidth="1"/>
    <col min="12" max="12" width="25.7109375" style="468" customWidth="1"/>
    <col min="13" max="13" width="5.7109375" style="468" customWidth="1"/>
    <col min="14" max="14" width="25.7109375" style="468" customWidth="1"/>
    <col min="15" max="15" width="5.7109375" style="468" customWidth="1"/>
    <col min="16" max="16" width="25.7109375" style="468" customWidth="1"/>
    <col min="17" max="17" width="5.7109375" style="468" customWidth="1"/>
    <col min="18" max="18" width="2.7109375" style="468" customWidth="1"/>
    <col min="19" max="16384" width="9.140625" style="468"/>
  </cols>
  <sheetData>
    <row r="1" spans="1:31" s="335" customFormat="1" ht="15.75" x14ac:dyDescent="0.25">
      <c r="A1" s="323"/>
      <c r="B1" s="327" t="s">
        <v>548</v>
      </c>
      <c r="C1" s="307"/>
      <c r="D1" s="328"/>
      <c r="E1" s="328"/>
      <c r="F1" s="329"/>
      <c r="G1" s="477"/>
      <c r="H1" s="477"/>
      <c r="I1" s="478"/>
      <c r="J1" s="477"/>
      <c r="K1" s="478"/>
      <c r="L1" s="478"/>
      <c r="M1" s="478"/>
      <c r="N1" s="478"/>
      <c r="O1" s="478"/>
      <c r="P1" s="478"/>
      <c r="Q1" s="478"/>
      <c r="R1" s="478"/>
    </row>
    <row r="2" spans="1:31" s="335" customFormat="1" ht="15.75" x14ac:dyDescent="0.25">
      <c r="A2" s="480"/>
      <c r="B2" s="308"/>
      <c r="C2" s="307"/>
      <c r="D2" s="328"/>
      <c r="E2" s="328"/>
      <c r="F2" s="329"/>
      <c r="G2" s="477"/>
      <c r="H2" s="477"/>
      <c r="I2" s="478"/>
      <c r="J2" s="477"/>
      <c r="K2" s="478"/>
      <c r="L2" s="478"/>
      <c r="M2" s="478"/>
      <c r="N2" s="478"/>
      <c r="O2" s="478"/>
      <c r="P2" s="478"/>
      <c r="Q2" s="478"/>
      <c r="R2" s="478"/>
    </row>
    <row r="3" spans="1:31" s="335" customFormat="1" ht="15.75" x14ac:dyDescent="0.25">
      <c r="A3" s="480"/>
      <c r="B3" s="309">
        <f>'Section A'!E17</f>
        <v>0</v>
      </c>
      <c r="C3" s="307"/>
      <c r="D3" s="328"/>
      <c r="E3" s="328"/>
      <c r="F3" s="329"/>
      <c r="G3" s="477"/>
      <c r="H3" s="477"/>
      <c r="I3" s="478"/>
      <c r="J3" s="477"/>
      <c r="K3" s="478"/>
      <c r="L3" s="478"/>
      <c r="M3" s="478"/>
      <c r="N3" s="478"/>
      <c r="O3" s="478"/>
      <c r="P3" s="478"/>
      <c r="Q3" s="478"/>
      <c r="R3" s="478"/>
    </row>
    <row r="4" spans="1:31" s="335" customFormat="1" ht="15.75" x14ac:dyDescent="0.25">
      <c r="A4" s="481"/>
      <c r="B4" s="328"/>
      <c r="C4" s="478"/>
      <c r="D4" s="536"/>
      <c r="E4" s="481"/>
      <c r="F4" s="329"/>
      <c r="G4" s="477"/>
      <c r="H4" s="479"/>
      <c r="I4" s="478"/>
      <c r="J4" s="477"/>
      <c r="K4" s="478"/>
      <c r="L4" s="478"/>
      <c r="M4" s="478"/>
      <c r="N4" s="478"/>
      <c r="O4" s="478"/>
      <c r="P4" s="478"/>
      <c r="Q4" s="478"/>
      <c r="R4" s="478"/>
    </row>
    <row r="5" spans="1:31" s="335" customFormat="1" ht="15.75" x14ac:dyDescent="0.25">
      <c r="A5" s="482"/>
      <c r="B5" s="330"/>
      <c r="C5" s="330"/>
      <c r="D5" s="328"/>
      <c r="E5" s="328"/>
      <c r="F5" s="329"/>
      <c r="G5" s="477"/>
      <c r="H5" s="479"/>
      <c r="I5" s="478"/>
      <c r="J5" s="477"/>
      <c r="K5" s="478"/>
      <c r="L5" s="478"/>
      <c r="M5" s="478"/>
      <c r="N5" s="478"/>
      <c r="O5" s="478"/>
      <c r="P5" s="478"/>
      <c r="Q5" s="478"/>
      <c r="R5" s="478"/>
    </row>
    <row r="6" spans="1:31" s="335" customFormat="1" ht="15.75" x14ac:dyDescent="0.25">
      <c r="A6" s="482"/>
      <c r="B6" s="765" t="s">
        <v>1067</v>
      </c>
      <c r="C6" s="765"/>
      <c r="D6" s="765"/>
      <c r="E6" s="765"/>
      <c r="F6" s="765"/>
      <c r="G6" s="765"/>
      <c r="H6" s="765"/>
      <c r="I6" s="765"/>
      <c r="J6" s="765"/>
      <c r="K6" s="765"/>
      <c r="L6" s="765"/>
      <c r="M6" s="765"/>
      <c r="N6" s="765"/>
      <c r="O6" s="765"/>
      <c r="P6" s="765"/>
      <c r="Q6" s="765"/>
      <c r="R6" s="478"/>
    </row>
    <row r="7" spans="1:31" x14ac:dyDescent="0.25">
      <c r="A7" s="414"/>
      <c r="B7" s="413"/>
      <c r="C7" s="413"/>
      <c r="D7" s="413"/>
      <c r="E7" s="413"/>
      <c r="F7" s="414"/>
      <c r="G7" s="477"/>
      <c r="H7" s="479"/>
      <c r="I7" s="479"/>
      <c r="J7" s="477"/>
      <c r="K7" s="479"/>
      <c r="L7" s="479"/>
      <c r="M7" s="479"/>
      <c r="N7" s="479"/>
      <c r="O7" s="479"/>
      <c r="P7" s="479"/>
      <c r="Q7" s="479"/>
      <c r="R7" s="479"/>
    </row>
    <row r="8" spans="1:31" x14ac:dyDescent="0.25">
      <c r="A8" s="416"/>
      <c r="B8" s="792" t="s">
        <v>1054</v>
      </c>
      <c r="C8" s="792"/>
      <c r="D8" s="792"/>
      <c r="E8" s="792"/>
      <c r="F8" s="792"/>
      <c r="G8" s="792"/>
      <c r="H8" s="792"/>
      <c r="I8" s="792"/>
      <c r="J8" s="792"/>
      <c r="K8" s="792"/>
      <c r="L8" s="792"/>
      <c r="M8" s="792"/>
      <c r="N8" s="792"/>
      <c r="O8" s="792"/>
      <c r="P8" s="792"/>
      <c r="Q8" s="792"/>
      <c r="R8" s="414"/>
      <c r="T8" s="483"/>
      <c r="U8" s="483"/>
      <c r="V8" s="483"/>
      <c r="W8" s="483"/>
      <c r="X8" s="483"/>
      <c r="Y8" s="483"/>
      <c r="Z8" s="483"/>
      <c r="AA8" s="483"/>
      <c r="AB8" s="483"/>
      <c r="AC8" s="483"/>
      <c r="AD8" s="483"/>
      <c r="AE8" s="483"/>
    </row>
    <row r="9" spans="1:31" x14ac:dyDescent="0.25">
      <c r="A9" s="416"/>
      <c r="B9" s="791" t="s">
        <v>1055</v>
      </c>
      <c r="C9" s="791"/>
      <c r="D9" s="791"/>
      <c r="E9" s="791"/>
      <c r="F9" s="791"/>
      <c r="G9" s="791"/>
      <c r="H9" s="791"/>
      <c r="I9" s="791"/>
      <c r="J9" s="791"/>
      <c r="K9" s="791"/>
      <c r="L9" s="791"/>
      <c r="M9" s="791"/>
      <c r="N9" s="791"/>
      <c r="O9" s="791"/>
      <c r="P9" s="791"/>
      <c r="Q9" s="791"/>
      <c r="R9" s="414"/>
      <c r="T9" s="483"/>
      <c r="U9" s="483"/>
      <c r="V9" s="483"/>
      <c r="W9" s="483"/>
      <c r="X9" s="483"/>
      <c r="Y9" s="483"/>
      <c r="Z9" s="483"/>
      <c r="AA9" s="483"/>
      <c r="AB9" s="483"/>
      <c r="AC9" s="483"/>
      <c r="AD9" s="483"/>
      <c r="AE9" s="483"/>
    </row>
    <row r="10" spans="1:31" x14ac:dyDescent="0.25">
      <c r="A10" s="416"/>
      <c r="B10" s="791" t="s">
        <v>1056</v>
      </c>
      <c r="C10" s="791"/>
      <c r="D10" s="791"/>
      <c r="E10" s="791"/>
      <c r="F10" s="791"/>
      <c r="G10" s="791"/>
      <c r="H10" s="791"/>
      <c r="I10" s="791"/>
      <c r="J10" s="791"/>
      <c r="K10" s="791"/>
      <c r="L10" s="791"/>
      <c r="M10" s="791"/>
      <c r="N10" s="791"/>
      <c r="O10" s="791"/>
      <c r="P10" s="791"/>
      <c r="Q10" s="791"/>
      <c r="R10" s="414"/>
      <c r="T10" s="483"/>
      <c r="U10" s="483"/>
      <c r="V10" s="483"/>
      <c r="W10" s="483"/>
      <c r="X10" s="483"/>
      <c r="Y10" s="483"/>
      <c r="Z10" s="483"/>
      <c r="AA10" s="483"/>
      <c r="AB10" s="483"/>
      <c r="AC10" s="483"/>
      <c r="AD10" s="483"/>
      <c r="AE10" s="483"/>
    </row>
    <row r="11" spans="1:31" x14ac:dyDescent="0.25">
      <c r="A11" s="416"/>
      <c r="B11" s="791" t="s">
        <v>1057</v>
      </c>
      <c r="C11" s="791"/>
      <c r="D11" s="791"/>
      <c r="E11" s="791"/>
      <c r="F11" s="791"/>
      <c r="G11" s="791"/>
      <c r="H11" s="791"/>
      <c r="I11" s="791"/>
      <c r="J11" s="791"/>
      <c r="K11" s="791"/>
      <c r="L11" s="791"/>
      <c r="M11" s="791"/>
      <c r="N11" s="791"/>
      <c r="O11" s="791"/>
      <c r="P11" s="791"/>
      <c r="Q11" s="791"/>
      <c r="R11" s="414"/>
      <c r="T11" s="483"/>
      <c r="U11" s="483"/>
      <c r="V11" s="483"/>
      <c r="W11" s="483"/>
      <c r="X11" s="483"/>
      <c r="Y11" s="483"/>
      <c r="Z11" s="483"/>
      <c r="AA11" s="483"/>
      <c r="AB11" s="483"/>
      <c r="AC11" s="483"/>
      <c r="AD11" s="483"/>
      <c r="AE11" s="483"/>
    </row>
    <row r="12" spans="1:31" x14ac:dyDescent="0.25">
      <c r="A12" s="416"/>
      <c r="B12" s="791" t="s">
        <v>1058</v>
      </c>
      <c r="C12" s="791"/>
      <c r="D12" s="791"/>
      <c r="E12" s="791"/>
      <c r="F12" s="791"/>
      <c r="G12" s="791"/>
      <c r="H12" s="791"/>
      <c r="I12" s="791"/>
      <c r="J12" s="791"/>
      <c r="K12" s="791"/>
      <c r="L12" s="791"/>
      <c r="M12" s="791"/>
      <c r="N12" s="791"/>
      <c r="O12" s="791"/>
      <c r="P12" s="791"/>
      <c r="Q12" s="791"/>
      <c r="R12" s="414"/>
      <c r="T12" s="483"/>
      <c r="U12" s="483"/>
      <c r="V12" s="483"/>
      <c r="W12" s="483"/>
      <c r="X12" s="483"/>
      <c r="Y12" s="483"/>
      <c r="Z12" s="483"/>
      <c r="AA12" s="483"/>
      <c r="AB12" s="483"/>
      <c r="AC12" s="483"/>
      <c r="AD12" s="483"/>
      <c r="AE12" s="483"/>
    </row>
    <row r="13" spans="1:31" x14ac:dyDescent="0.25">
      <c r="A13" s="534"/>
      <c r="B13" s="534"/>
      <c r="C13" s="534"/>
      <c r="D13" s="534"/>
      <c r="E13" s="534"/>
      <c r="F13" s="534"/>
      <c r="G13" s="534"/>
      <c r="H13" s="534"/>
      <c r="I13" s="534"/>
      <c r="J13" s="534"/>
      <c r="K13" s="534"/>
      <c r="L13" s="534"/>
      <c r="M13" s="534"/>
      <c r="N13" s="534"/>
      <c r="O13" s="534"/>
      <c r="P13" s="534"/>
      <c r="Q13" s="534"/>
      <c r="R13" s="414"/>
      <c r="T13" s="483"/>
      <c r="U13" s="483"/>
      <c r="V13" s="483"/>
      <c r="W13" s="483"/>
      <c r="X13" s="483"/>
      <c r="Y13" s="483"/>
      <c r="Z13" s="483"/>
      <c r="AA13" s="483"/>
      <c r="AB13" s="483"/>
      <c r="AC13" s="483"/>
      <c r="AD13" s="483"/>
      <c r="AE13" s="483"/>
    </row>
    <row r="14" spans="1:31" x14ac:dyDescent="0.25">
      <c r="A14" s="414"/>
      <c r="B14" s="469"/>
      <c r="C14" s="415"/>
      <c r="D14" s="415"/>
      <c r="E14" s="470"/>
      <c r="F14" s="415"/>
      <c r="G14" s="415"/>
      <c r="H14" s="470"/>
      <c r="I14" s="415"/>
      <c r="J14" s="415"/>
      <c r="K14" s="470"/>
      <c r="L14" s="471" t="s">
        <v>513</v>
      </c>
      <c r="M14" s="470"/>
      <c r="N14" s="415"/>
      <c r="O14" s="470"/>
      <c r="P14" s="415"/>
      <c r="Q14" s="469"/>
      <c r="R14" s="414"/>
      <c r="T14" s="483"/>
      <c r="U14" s="483"/>
      <c r="V14" s="483"/>
      <c r="W14" s="483"/>
      <c r="X14" s="483"/>
      <c r="Y14" s="483"/>
      <c r="Z14" s="483"/>
      <c r="AA14" s="483"/>
      <c r="AB14" s="483"/>
      <c r="AC14" s="483"/>
      <c r="AD14" s="483"/>
      <c r="AE14" s="483"/>
    </row>
    <row r="15" spans="1:31" ht="15.75" x14ac:dyDescent="0.25">
      <c r="A15" s="414"/>
      <c r="B15" s="472"/>
      <c r="C15" s="415"/>
      <c r="D15" s="415"/>
      <c r="E15" s="470"/>
      <c r="F15" s="415"/>
      <c r="G15" s="415"/>
      <c r="H15" s="470"/>
      <c r="I15" s="415"/>
      <c r="J15" s="415"/>
      <c r="K15" s="470"/>
      <c r="L15" s="473" t="str">
        <f>IF(OR(ISBLANK(C20),ISBLANK(D20),ISBLANK(F20),ISBLANK(G20),ISBLANK(I20),ISBLANK(J20),ISBLANK(L20),ISBLANK(N20),ISBLANK(P20),T18=FALSE,U18=FALSE,V18=FALSE,W18=FALSE,X18=FALSE,Y18=FALSE,Z18=FALSE,AA18=FALSE,AB18=FALSE,AC18=FALSE,AD18=FALSE,AE18=FALSE,AF18=FALSE,AG18=FALSE,AH18=FALSE),"FALSE","TRUE")</f>
        <v>FALSE</v>
      </c>
      <c r="M15" s="470"/>
      <c r="N15" s="415"/>
      <c r="O15" s="470"/>
      <c r="P15" s="415"/>
      <c r="Q15" s="469"/>
      <c r="R15" s="414"/>
      <c r="T15" s="483"/>
      <c r="U15" s="483"/>
      <c r="V15" s="483"/>
      <c r="W15" s="483"/>
      <c r="X15" s="483"/>
      <c r="Y15" s="483"/>
      <c r="Z15" s="483"/>
      <c r="AA15" s="483"/>
      <c r="AB15" s="483"/>
      <c r="AC15" s="483"/>
      <c r="AD15" s="483"/>
      <c r="AE15" s="483"/>
    </row>
    <row r="16" spans="1:31" x14ac:dyDescent="0.25">
      <c r="A16" s="414"/>
      <c r="B16" s="413"/>
      <c r="C16" s="413"/>
      <c r="D16" s="413"/>
      <c r="E16" s="413"/>
      <c r="F16" s="413"/>
      <c r="G16" s="413"/>
      <c r="H16" s="413"/>
      <c r="I16" s="413"/>
      <c r="J16" s="413"/>
      <c r="K16" s="413"/>
      <c r="L16" s="413"/>
      <c r="M16" s="413"/>
      <c r="N16" s="413"/>
      <c r="O16" s="413"/>
      <c r="P16" s="413"/>
      <c r="Q16" s="414"/>
      <c r="R16" s="414"/>
      <c r="T16" s="483"/>
      <c r="U16" s="483"/>
      <c r="V16" s="483"/>
      <c r="W16" s="483"/>
      <c r="X16" s="483"/>
      <c r="Y16" s="483"/>
      <c r="Z16" s="483"/>
      <c r="AA16" s="483"/>
      <c r="AB16" s="483"/>
      <c r="AC16" s="483"/>
      <c r="AD16" s="483"/>
      <c r="AE16" s="483"/>
    </row>
    <row r="17" spans="1:34" x14ac:dyDescent="0.25">
      <c r="A17" s="414"/>
      <c r="B17" s="472"/>
      <c r="C17" s="415"/>
      <c r="D17" s="415"/>
      <c r="E17" s="470"/>
      <c r="F17" s="415"/>
      <c r="G17" s="415"/>
      <c r="H17" s="470"/>
      <c r="I17" s="415"/>
      <c r="J17" s="415"/>
      <c r="K17" s="470"/>
      <c r="L17" s="415"/>
      <c r="M17" s="470"/>
      <c r="N17" s="415"/>
      <c r="O17" s="470"/>
      <c r="P17" s="415"/>
      <c r="Q17" s="469"/>
      <c r="R17" s="414"/>
      <c r="T17" s="788" t="s">
        <v>1059</v>
      </c>
      <c r="U17" s="788"/>
      <c r="V17" s="788"/>
      <c r="W17" s="788"/>
      <c r="X17" s="788"/>
      <c r="Y17" s="788"/>
      <c r="Z17" s="788" t="s">
        <v>1060</v>
      </c>
      <c r="AA17" s="788"/>
      <c r="AB17" s="788"/>
      <c r="AC17" s="788"/>
      <c r="AD17" s="788"/>
      <c r="AE17" s="788"/>
      <c r="AF17" s="788"/>
      <c r="AG17" s="788"/>
      <c r="AH17" s="788"/>
    </row>
    <row r="18" spans="1:34" ht="268.5" x14ac:dyDescent="0.25">
      <c r="A18" s="414"/>
      <c r="B18" s="472"/>
      <c r="C18" s="789" t="s">
        <v>1061</v>
      </c>
      <c r="D18" s="790"/>
      <c r="E18" s="474"/>
      <c r="F18" s="789" t="s">
        <v>1062</v>
      </c>
      <c r="G18" s="790"/>
      <c r="H18" s="474"/>
      <c r="I18" s="789" t="s">
        <v>1063</v>
      </c>
      <c r="J18" s="790"/>
      <c r="K18" s="474"/>
      <c r="L18" s="475" t="s">
        <v>1073</v>
      </c>
      <c r="M18" s="474"/>
      <c r="N18" s="475" t="s">
        <v>1074</v>
      </c>
      <c r="O18" s="474"/>
      <c r="P18" s="475" t="s">
        <v>1072</v>
      </c>
      <c r="Q18" s="469"/>
      <c r="R18" s="414"/>
      <c r="T18" s="486" t="b">
        <f>IF(ISNA(MATCH(FALSE,T20:T269,0)),TRUE,FALSE)</f>
        <v>1</v>
      </c>
      <c r="U18" s="486" t="b">
        <f t="shared" ref="U18:AG18" si="0">IF(ISNA(MATCH(FALSE,U20:U269,0)),TRUE,FALSE)</f>
        <v>1</v>
      </c>
      <c r="V18" s="486" t="b">
        <f t="shared" si="0"/>
        <v>1</v>
      </c>
      <c r="W18" s="486" t="b">
        <f t="shared" si="0"/>
        <v>1</v>
      </c>
      <c r="X18" s="486" t="b">
        <f t="shared" si="0"/>
        <v>1</v>
      </c>
      <c r="Y18" s="486" t="b">
        <f t="shared" si="0"/>
        <v>1</v>
      </c>
      <c r="Z18" s="486" t="b">
        <f t="shared" si="0"/>
        <v>1</v>
      </c>
      <c r="AA18" s="486" t="b">
        <f t="shared" si="0"/>
        <v>1</v>
      </c>
      <c r="AB18" s="486" t="b">
        <f t="shared" si="0"/>
        <v>1</v>
      </c>
      <c r="AC18" s="486" t="b">
        <f t="shared" si="0"/>
        <v>1</v>
      </c>
      <c r="AD18" s="486" t="b">
        <f t="shared" si="0"/>
        <v>1</v>
      </c>
      <c r="AE18" s="486" t="b">
        <f t="shared" si="0"/>
        <v>1</v>
      </c>
      <c r="AF18" s="486" t="b">
        <f t="shared" si="0"/>
        <v>1</v>
      </c>
      <c r="AG18" s="486" t="b">
        <f t="shared" si="0"/>
        <v>1</v>
      </c>
      <c r="AH18" s="486" t="b">
        <f>IF(ISNA(MATCH(FALSE,AH20:AH269,0)),TRUE,FALSE)</f>
        <v>1</v>
      </c>
    </row>
    <row r="19" spans="1:34" s="459" customFormat="1" ht="15.75" thickBot="1" x14ac:dyDescent="0.3">
      <c r="A19" s="415"/>
      <c r="B19" s="470"/>
      <c r="C19" s="476" t="s">
        <v>1064</v>
      </c>
      <c r="D19" s="476" t="s">
        <v>1065</v>
      </c>
      <c r="E19" s="470"/>
      <c r="F19" s="476" t="s">
        <v>1064</v>
      </c>
      <c r="G19" s="476" t="s">
        <v>1065</v>
      </c>
      <c r="H19" s="470"/>
      <c r="I19" s="476" t="s">
        <v>1064</v>
      </c>
      <c r="J19" s="476" t="s">
        <v>1065</v>
      </c>
      <c r="K19" s="470"/>
      <c r="L19" s="476" t="s">
        <v>1066</v>
      </c>
      <c r="M19" s="470"/>
      <c r="N19" s="476" t="s">
        <v>1066</v>
      </c>
      <c r="O19" s="470"/>
      <c r="P19" s="476" t="s">
        <v>1066</v>
      </c>
      <c r="Q19" s="470"/>
      <c r="R19" s="415"/>
      <c r="T19" s="484"/>
      <c r="U19" s="484"/>
      <c r="V19" s="485"/>
      <c r="W19" s="485"/>
      <c r="X19" s="485"/>
      <c r="Y19" s="484"/>
      <c r="Z19" s="484"/>
      <c r="AA19" s="485"/>
      <c r="AB19" s="485"/>
      <c r="AC19" s="485"/>
      <c r="AD19" s="485"/>
      <c r="AE19" s="484"/>
    </row>
    <row r="20" spans="1:34" ht="16.5" thickBot="1" x14ac:dyDescent="0.3">
      <c r="A20" s="414"/>
      <c r="B20" s="472">
        <v>1</v>
      </c>
      <c r="C20" s="9"/>
      <c r="D20" s="28"/>
      <c r="E20" s="472">
        <v>1</v>
      </c>
      <c r="F20" s="9"/>
      <c r="G20" s="28"/>
      <c r="H20" s="472">
        <v>1</v>
      </c>
      <c r="I20" s="9"/>
      <c r="J20" s="28"/>
      <c r="K20" s="472">
        <v>1</v>
      </c>
      <c r="L20" s="9"/>
      <c r="M20" s="472">
        <v>1</v>
      </c>
      <c r="N20" s="9"/>
      <c r="O20" s="472">
        <v>1</v>
      </c>
      <c r="P20" s="9"/>
      <c r="Q20" s="469"/>
      <c r="R20" s="414"/>
      <c r="T20" s="483" t="b">
        <f t="shared" ref="T20" si="1">IF(C20="",TRUE,(IF(ISNUMBER(MATCH(C20,countries,0)),TRUE,FALSE)))</f>
        <v>1</v>
      </c>
      <c r="U20" s="483" t="b">
        <f t="shared" ref="U20" si="2">IF(F20="",TRUE,(IF(ISNUMBER(MATCH(F20,countries,0)),TRUE,FALSE)))</f>
        <v>1</v>
      </c>
      <c r="V20" s="483" t="b">
        <f t="shared" ref="V20" si="3">IF(I20="",TRUE,(IF(ISNUMBER(MATCH(I20,countries,0)),TRUE,FALSE)))</f>
        <v>1</v>
      </c>
      <c r="W20" s="483" t="b">
        <f t="shared" ref="W20" si="4">IF(L20="",TRUE,(IF(ISNUMBER(MATCH(L20,Countries2,0)),TRUE,FALSE)))</f>
        <v>1</v>
      </c>
      <c r="X20" s="483" t="b">
        <f t="shared" ref="X20" si="5">IF(N20="",TRUE,(IF(ISNUMBER(MATCH(N20,Countries2,0)),TRUE,FALSE)))</f>
        <v>1</v>
      </c>
      <c r="Y20" s="483" t="b">
        <f t="shared" ref="Y20" si="6">IF(P20="",TRUE,(IF(ISNUMBER(MATCH(P20,Countries2,0)),TRUE,FALSE)))</f>
        <v>1</v>
      </c>
      <c r="Z20" s="483" t="b">
        <f>IF(C20="",TRUE,(IF(D20&lt;&gt;"",TRUE,FALSE)))</f>
        <v>1</v>
      </c>
      <c r="AA20" s="483" t="b">
        <f>IF(D20="",TRUE,(IF(C20&lt;&gt;"",TRUE,FALSE)))</f>
        <v>1</v>
      </c>
      <c r="AB20" s="483" t="b">
        <f>IF(F20="",TRUE,(IF(G20&lt;&gt;"",TRUE,FALSE)))</f>
        <v>1</v>
      </c>
      <c r="AC20" s="483" t="b">
        <f>IF(G20="",TRUE,(IF(F20&lt;&gt;"",TRUE,FALSE)))</f>
        <v>1</v>
      </c>
      <c r="AD20" s="483" t="b">
        <f>IF(I20="",TRUE,(IF(J20&lt;&gt;"",TRUE,FALSE)))</f>
        <v>1</v>
      </c>
      <c r="AE20" s="483" t="b">
        <f>IF(J20="",TRUE,(IF(I20&lt;&gt;"",TRUE,FALSE)))</f>
        <v>1</v>
      </c>
      <c r="AF20" s="483" t="b">
        <f>IF(AND(C20="N/A",D20&lt;&gt;0),FALSE,TRUE)</f>
        <v>1</v>
      </c>
      <c r="AG20" s="483" t="b">
        <f>IF(AND(F20="N/A",G20&lt;&gt;0),FALSE,TRUE)</f>
        <v>1</v>
      </c>
      <c r="AH20" s="483" t="b">
        <f>IF(AND(I20="N/A",J20&lt;&gt;0),FALSE,TRUE)</f>
        <v>1</v>
      </c>
    </row>
    <row r="21" spans="1:34" ht="16.5" thickBot="1" x14ac:dyDescent="0.3">
      <c r="A21" s="416"/>
      <c r="B21" s="472">
        <v>2</v>
      </c>
      <c r="C21" s="9"/>
      <c r="D21" s="28"/>
      <c r="E21" s="472">
        <v>2</v>
      </c>
      <c r="F21" s="9"/>
      <c r="G21" s="28"/>
      <c r="H21" s="472">
        <v>2</v>
      </c>
      <c r="I21" s="9"/>
      <c r="J21" s="28"/>
      <c r="K21" s="472">
        <v>2</v>
      </c>
      <c r="L21" s="9"/>
      <c r="M21" s="472">
        <v>2</v>
      </c>
      <c r="N21" s="9"/>
      <c r="O21" s="472">
        <v>2</v>
      </c>
      <c r="P21" s="9"/>
      <c r="Q21" s="416"/>
      <c r="R21" s="416"/>
      <c r="T21" s="483" t="b">
        <f t="shared" ref="T21:T84" si="7">IF(C21="",TRUE,(IF(ISNUMBER(MATCH(C21,countries,0)),TRUE,FALSE)))</f>
        <v>1</v>
      </c>
      <c r="U21" s="483" t="b">
        <f t="shared" ref="U21:U84" si="8">IF(F21="",TRUE,(IF(ISNUMBER(MATCH(F21,countries,0)),TRUE,FALSE)))</f>
        <v>1</v>
      </c>
      <c r="V21" s="483" t="b">
        <f t="shared" ref="V21:V84" si="9">IF(I21="",TRUE,(IF(ISNUMBER(MATCH(I21,countries,0)),TRUE,FALSE)))</f>
        <v>1</v>
      </c>
      <c r="W21" s="483" t="b">
        <f t="shared" ref="W21:W84" si="10">IF(L21="",TRUE,(IF(ISNUMBER(MATCH(L21,Countries2,0)),TRUE,FALSE)))</f>
        <v>1</v>
      </c>
      <c r="X21" s="483" t="b">
        <f t="shared" ref="X21:X84" si="11">IF(N21="",TRUE,(IF(ISNUMBER(MATCH(N21,Countries2,0)),TRUE,FALSE)))</f>
        <v>1</v>
      </c>
      <c r="Y21" s="483" t="b">
        <f t="shared" ref="Y21:Y84" si="12">IF(P21="",TRUE,(IF(ISNUMBER(MATCH(P21,Countries2,0)),TRUE,FALSE)))</f>
        <v>1</v>
      </c>
      <c r="Z21" s="483" t="b">
        <f t="shared" ref="Z21:Z84" si="13">IF(C21="",TRUE,(IF(D21&lt;&gt;"",TRUE,FALSE)))</f>
        <v>1</v>
      </c>
      <c r="AA21" s="483" t="b">
        <f t="shared" ref="AA21:AA84" si="14">IF(D21="",TRUE,(IF(C21&lt;&gt;"",TRUE,FALSE)))</f>
        <v>1</v>
      </c>
      <c r="AB21" s="483" t="b">
        <f t="shared" ref="AB21:AB84" si="15">IF(F21="",TRUE,(IF(G21&lt;&gt;"",TRUE,FALSE)))</f>
        <v>1</v>
      </c>
      <c r="AC21" s="483" t="b">
        <f t="shared" ref="AC21:AC84" si="16">IF(G21="",TRUE,(IF(F21&lt;&gt;"",TRUE,FALSE)))</f>
        <v>1</v>
      </c>
      <c r="AD21" s="483" t="b">
        <f t="shared" ref="AD21:AD84" si="17">IF(I21="",TRUE,(IF(J21&lt;&gt;"",TRUE,FALSE)))</f>
        <v>1</v>
      </c>
      <c r="AE21" s="483" t="b">
        <f t="shared" ref="AE21:AE84" si="18">IF(J21="",TRUE,(IF(I21&lt;&gt;"",TRUE,FALSE)))</f>
        <v>1</v>
      </c>
      <c r="AF21" s="483" t="b">
        <f t="shared" ref="AF21:AF84" si="19">IF(AND(C21="N/A",D21&lt;&gt;0),FALSE,TRUE)</f>
        <v>1</v>
      </c>
      <c r="AG21" s="483" t="b">
        <f t="shared" ref="AG21:AG84" si="20">IF(AND(F21="N/A",G21&lt;&gt;0),FALSE,TRUE)</f>
        <v>1</v>
      </c>
      <c r="AH21" s="483" t="b">
        <f t="shared" ref="AH21:AH84" si="21">IF(AND(I21="N/A",J21&lt;&gt;0),FALSE,TRUE)</f>
        <v>1</v>
      </c>
    </row>
    <row r="22" spans="1:34" ht="16.5" thickBot="1" x14ac:dyDescent="0.3">
      <c r="A22" s="416"/>
      <c r="B22" s="472">
        <v>3</v>
      </c>
      <c r="C22" s="9"/>
      <c r="D22" s="28"/>
      <c r="E22" s="472">
        <v>3</v>
      </c>
      <c r="F22" s="9"/>
      <c r="G22" s="28"/>
      <c r="H22" s="472">
        <v>3</v>
      </c>
      <c r="I22" s="9"/>
      <c r="J22" s="28"/>
      <c r="K22" s="472">
        <v>3</v>
      </c>
      <c r="L22" s="9"/>
      <c r="M22" s="472">
        <v>3</v>
      </c>
      <c r="N22" s="9"/>
      <c r="O22" s="472">
        <v>3</v>
      </c>
      <c r="P22" s="9"/>
      <c r="Q22" s="416"/>
      <c r="R22" s="416"/>
      <c r="T22" s="483" t="b">
        <f t="shared" si="7"/>
        <v>1</v>
      </c>
      <c r="U22" s="483" t="b">
        <f t="shared" si="8"/>
        <v>1</v>
      </c>
      <c r="V22" s="483" t="b">
        <f t="shared" si="9"/>
        <v>1</v>
      </c>
      <c r="W22" s="483" t="b">
        <f t="shared" si="10"/>
        <v>1</v>
      </c>
      <c r="X22" s="483" t="b">
        <f t="shared" si="11"/>
        <v>1</v>
      </c>
      <c r="Y22" s="483" t="b">
        <f t="shared" si="12"/>
        <v>1</v>
      </c>
      <c r="Z22" s="483" t="b">
        <f t="shared" si="13"/>
        <v>1</v>
      </c>
      <c r="AA22" s="483" t="b">
        <f t="shared" si="14"/>
        <v>1</v>
      </c>
      <c r="AB22" s="483" t="b">
        <f t="shared" si="15"/>
        <v>1</v>
      </c>
      <c r="AC22" s="483" t="b">
        <f t="shared" si="16"/>
        <v>1</v>
      </c>
      <c r="AD22" s="483" t="b">
        <f t="shared" si="17"/>
        <v>1</v>
      </c>
      <c r="AE22" s="483" t="b">
        <f t="shared" si="18"/>
        <v>1</v>
      </c>
      <c r="AF22" s="483" t="b">
        <f t="shared" si="19"/>
        <v>1</v>
      </c>
      <c r="AG22" s="483" t="b">
        <f t="shared" si="20"/>
        <v>1</v>
      </c>
      <c r="AH22" s="483" t="b">
        <f t="shared" si="21"/>
        <v>1</v>
      </c>
    </row>
    <row r="23" spans="1:34" ht="16.5" thickBot="1" x14ac:dyDescent="0.3">
      <c r="A23" s="416"/>
      <c r="B23" s="472">
        <v>4</v>
      </c>
      <c r="C23" s="9"/>
      <c r="D23" s="28"/>
      <c r="E23" s="472">
        <v>4</v>
      </c>
      <c r="F23" s="9"/>
      <c r="G23" s="28"/>
      <c r="H23" s="472">
        <v>4</v>
      </c>
      <c r="I23" s="9"/>
      <c r="J23" s="28"/>
      <c r="K23" s="472">
        <v>4</v>
      </c>
      <c r="L23" s="9"/>
      <c r="M23" s="472">
        <v>4</v>
      </c>
      <c r="N23" s="9"/>
      <c r="O23" s="472">
        <v>4</v>
      </c>
      <c r="P23" s="9"/>
      <c r="Q23" s="416"/>
      <c r="R23" s="416"/>
      <c r="T23" s="483" t="b">
        <f t="shared" si="7"/>
        <v>1</v>
      </c>
      <c r="U23" s="483" t="b">
        <f t="shared" si="8"/>
        <v>1</v>
      </c>
      <c r="V23" s="483" t="b">
        <f t="shared" si="9"/>
        <v>1</v>
      </c>
      <c r="W23" s="483" t="b">
        <f t="shared" si="10"/>
        <v>1</v>
      </c>
      <c r="X23" s="483" t="b">
        <f t="shared" si="11"/>
        <v>1</v>
      </c>
      <c r="Y23" s="483" t="b">
        <f t="shared" si="12"/>
        <v>1</v>
      </c>
      <c r="Z23" s="483" t="b">
        <f t="shared" si="13"/>
        <v>1</v>
      </c>
      <c r="AA23" s="483" t="b">
        <f t="shared" si="14"/>
        <v>1</v>
      </c>
      <c r="AB23" s="483" t="b">
        <f t="shared" si="15"/>
        <v>1</v>
      </c>
      <c r="AC23" s="483" t="b">
        <f t="shared" si="16"/>
        <v>1</v>
      </c>
      <c r="AD23" s="483" t="b">
        <f t="shared" si="17"/>
        <v>1</v>
      </c>
      <c r="AE23" s="483" t="b">
        <f t="shared" si="18"/>
        <v>1</v>
      </c>
      <c r="AF23" s="483" t="b">
        <f t="shared" si="19"/>
        <v>1</v>
      </c>
      <c r="AG23" s="483" t="b">
        <f t="shared" si="20"/>
        <v>1</v>
      </c>
      <c r="AH23" s="483" t="b">
        <f t="shared" si="21"/>
        <v>1</v>
      </c>
    </row>
    <row r="24" spans="1:34" ht="16.5" thickBot="1" x14ac:dyDescent="0.3">
      <c r="A24" s="416"/>
      <c r="B24" s="472">
        <v>5</v>
      </c>
      <c r="C24" s="9"/>
      <c r="D24" s="28"/>
      <c r="E24" s="472">
        <v>5</v>
      </c>
      <c r="F24" s="9"/>
      <c r="G24" s="28"/>
      <c r="H24" s="472">
        <v>5</v>
      </c>
      <c r="I24" s="9"/>
      <c r="J24" s="28"/>
      <c r="K24" s="472">
        <v>5</v>
      </c>
      <c r="L24" s="9"/>
      <c r="M24" s="472">
        <v>5</v>
      </c>
      <c r="N24" s="9"/>
      <c r="O24" s="472">
        <v>5</v>
      </c>
      <c r="P24" s="9"/>
      <c r="Q24" s="416"/>
      <c r="R24" s="416"/>
      <c r="T24" s="483" t="b">
        <f t="shared" si="7"/>
        <v>1</v>
      </c>
      <c r="U24" s="483" t="b">
        <f t="shared" si="8"/>
        <v>1</v>
      </c>
      <c r="V24" s="483" t="b">
        <f t="shared" si="9"/>
        <v>1</v>
      </c>
      <c r="W24" s="483" t="b">
        <f t="shared" si="10"/>
        <v>1</v>
      </c>
      <c r="X24" s="483" t="b">
        <f t="shared" si="11"/>
        <v>1</v>
      </c>
      <c r="Y24" s="483" t="b">
        <f t="shared" si="12"/>
        <v>1</v>
      </c>
      <c r="Z24" s="483" t="b">
        <f t="shared" si="13"/>
        <v>1</v>
      </c>
      <c r="AA24" s="483" t="b">
        <f t="shared" si="14"/>
        <v>1</v>
      </c>
      <c r="AB24" s="483" t="b">
        <f t="shared" si="15"/>
        <v>1</v>
      </c>
      <c r="AC24" s="483" t="b">
        <f t="shared" si="16"/>
        <v>1</v>
      </c>
      <c r="AD24" s="483" t="b">
        <f t="shared" si="17"/>
        <v>1</v>
      </c>
      <c r="AE24" s="483" t="b">
        <f t="shared" si="18"/>
        <v>1</v>
      </c>
      <c r="AF24" s="483" t="b">
        <f t="shared" si="19"/>
        <v>1</v>
      </c>
      <c r="AG24" s="483" t="b">
        <f t="shared" si="20"/>
        <v>1</v>
      </c>
      <c r="AH24" s="483" t="b">
        <f t="shared" si="21"/>
        <v>1</v>
      </c>
    </row>
    <row r="25" spans="1:34" ht="16.5" thickBot="1" x14ac:dyDescent="0.3">
      <c r="A25" s="416"/>
      <c r="B25" s="472">
        <v>6</v>
      </c>
      <c r="C25" s="9"/>
      <c r="D25" s="28"/>
      <c r="E25" s="472">
        <v>6</v>
      </c>
      <c r="F25" s="9"/>
      <c r="G25" s="28"/>
      <c r="H25" s="472">
        <v>6</v>
      </c>
      <c r="I25" s="9"/>
      <c r="J25" s="28"/>
      <c r="K25" s="472">
        <v>6</v>
      </c>
      <c r="L25" s="9"/>
      <c r="M25" s="472">
        <v>6</v>
      </c>
      <c r="N25" s="9"/>
      <c r="O25" s="472">
        <v>6</v>
      </c>
      <c r="P25" s="9"/>
      <c r="Q25" s="416"/>
      <c r="R25" s="416"/>
      <c r="T25" s="483" t="b">
        <f t="shared" si="7"/>
        <v>1</v>
      </c>
      <c r="U25" s="483" t="b">
        <f t="shared" si="8"/>
        <v>1</v>
      </c>
      <c r="V25" s="483" t="b">
        <f t="shared" si="9"/>
        <v>1</v>
      </c>
      <c r="W25" s="483" t="b">
        <f t="shared" si="10"/>
        <v>1</v>
      </c>
      <c r="X25" s="483" t="b">
        <f t="shared" si="11"/>
        <v>1</v>
      </c>
      <c r="Y25" s="483" t="b">
        <f t="shared" si="12"/>
        <v>1</v>
      </c>
      <c r="Z25" s="483" t="b">
        <f t="shared" si="13"/>
        <v>1</v>
      </c>
      <c r="AA25" s="483" t="b">
        <f t="shared" si="14"/>
        <v>1</v>
      </c>
      <c r="AB25" s="483" t="b">
        <f t="shared" si="15"/>
        <v>1</v>
      </c>
      <c r="AC25" s="483" t="b">
        <f t="shared" si="16"/>
        <v>1</v>
      </c>
      <c r="AD25" s="483" t="b">
        <f t="shared" si="17"/>
        <v>1</v>
      </c>
      <c r="AE25" s="483" t="b">
        <f t="shared" si="18"/>
        <v>1</v>
      </c>
      <c r="AF25" s="483" t="b">
        <f t="shared" si="19"/>
        <v>1</v>
      </c>
      <c r="AG25" s="483" t="b">
        <f t="shared" si="20"/>
        <v>1</v>
      </c>
      <c r="AH25" s="483" t="b">
        <f t="shared" si="21"/>
        <v>1</v>
      </c>
    </row>
    <row r="26" spans="1:34" ht="16.5" thickBot="1" x14ac:dyDescent="0.3">
      <c r="A26" s="416"/>
      <c r="B26" s="472">
        <v>7</v>
      </c>
      <c r="C26" s="9"/>
      <c r="D26" s="28"/>
      <c r="E26" s="472">
        <v>7</v>
      </c>
      <c r="F26" s="9"/>
      <c r="G26" s="28"/>
      <c r="H26" s="472">
        <v>7</v>
      </c>
      <c r="I26" s="9"/>
      <c r="J26" s="28"/>
      <c r="K26" s="472">
        <v>7</v>
      </c>
      <c r="L26" s="9"/>
      <c r="M26" s="472">
        <v>7</v>
      </c>
      <c r="N26" s="9"/>
      <c r="O26" s="472">
        <v>7</v>
      </c>
      <c r="P26" s="9"/>
      <c r="Q26" s="416"/>
      <c r="R26" s="416"/>
      <c r="T26" s="483" t="b">
        <f t="shared" si="7"/>
        <v>1</v>
      </c>
      <c r="U26" s="483" t="b">
        <f t="shared" si="8"/>
        <v>1</v>
      </c>
      <c r="V26" s="483" t="b">
        <f t="shared" si="9"/>
        <v>1</v>
      </c>
      <c r="W26" s="483" t="b">
        <f t="shared" si="10"/>
        <v>1</v>
      </c>
      <c r="X26" s="483" t="b">
        <f t="shared" si="11"/>
        <v>1</v>
      </c>
      <c r="Y26" s="483" t="b">
        <f t="shared" si="12"/>
        <v>1</v>
      </c>
      <c r="Z26" s="483" t="b">
        <f t="shared" si="13"/>
        <v>1</v>
      </c>
      <c r="AA26" s="483" t="b">
        <f t="shared" si="14"/>
        <v>1</v>
      </c>
      <c r="AB26" s="483" t="b">
        <f t="shared" si="15"/>
        <v>1</v>
      </c>
      <c r="AC26" s="483" t="b">
        <f t="shared" si="16"/>
        <v>1</v>
      </c>
      <c r="AD26" s="483" t="b">
        <f t="shared" si="17"/>
        <v>1</v>
      </c>
      <c r="AE26" s="483" t="b">
        <f t="shared" si="18"/>
        <v>1</v>
      </c>
      <c r="AF26" s="483" t="b">
        <f t="shared" si="19"/>
        <v>1</v>
      </c>
      <c r="AG26" s="483" t="b">
        <f t="shared" si="20"/>
        <v>1</v>
      </c>
      <c r="AH26" s="483" t="b">
        <f t="shared" si="21"/>
        <v>1</v>
      </c>
    </row>
    <row r="27" spans="1:34" ht="16.5" thickBot="1" x14ac:dyDescent="0.3">
      <c r="A27" s="416"/>
      <c r="B27" s="472">
        <v>8</v>
      </c>
      <c r="C27" s="9"/>
      <c r="D27" s="28"/>
      <c r="E27" s="472">
        <v>8</v>
      </c>
      <c r="F27" s="9"/>
      <c r="G27" s="28"/>
      <c r="H27" s="472">
        <v>8</v>
      </c>
      <c r="I27" s="9"/>
      <c r="J27" s="28"/>
      <c r="K27" s="472">
        <v>8</v>
      </c>
      <c r="L27" s="9"/>
      <c r="M27" s="472">
        <v>8</v>
      </c>
      <c r="N27" s="9"/>
      <c r="O27" s="472">
        <v>8</v>
      </c>
      <c r="P27" s="9"/>
      <c r="Q27" s="416"/>
      <c r="R27" s="416"/>
      <c r="T27" s="483" t="b">
        <f t="shared" si="7"/>
        <v>1</v>
      </c>
      <c r="U27" s="483" t="b">
        <f t="shared" si="8"/>
        <v>1</v>
      </c>
      <c r="V27" s="483" t="b">
        <f t="shared" si="9"/>
        <v>1</v>
      </c>
      <c r="W27" s="483" t="b">
        <f t="shared" si="10"/>
        <v>1</v>
      </c>
      <c r="X27" s="483" t="b">
        <f t="shared" si="11"/>
        <v>1</v>
      </c>
      <c r="Y27" s="483" t="b">
        <f t="shared" si="12"/>
        <v>1</v>
      </c>
      <c r="Z27" s="483" t="b">
        <f t="shared" si="13"/>
        <v>1</v>
      </c>
      <c r="AA27" s="483" t="b">
        <f t="shared" si="14"/>
        <v>1</v>
      </c>
      <c r="AB27" s="483" t="b">
        <f t="shared" si="15"/>
        <v>1</v>
      </c>
      <c r="AC27" s="483" t="b">
        <f t="shared" si="16"/>
        <v>1</v>
      </c>
      <c r="AD27" s="483" t="b">
        <f t="shared" si="17"/>
        <v>1</v>
      </c>
      <c r="AE27" s="483" t="b">
        <f t="shared" si="18"/>
        <v>1</v>
      </c>
      <c r="AF27" s="483" t="b">
        <f t="shared" si="19"/>
        <v>1</v>
      </c>
      <c r="AG27" s="483" t="b">
        <f t="shared" si="20"/>
        <v>1</v>
      </c>
      <c r="AH27" s="483" t="b">
        <f t="shared" si="21"/>
        <v>1</v>
      </c>
    </row>
    <row r="28" spans="1:34" ht="16.5" thickBot="1" x14ac:dyDescent="0.3">
      <c r="A28" s="416"/>
      <c r="B28" s="472">
        <v>9</v>
      </c>
      <c r="C28" s="9"/>
      <c r="D28" s="28"/>
      <c r="E28" s="472">
        <v>9</v>
      </c>
      <c r="F28" s="9"/>
      <c r="G28" s="28"/>
      <c r="H28" s="472">
        <v>9</v>
      </c>
      <c r="I28" s="9"/>
      <c r="J28" s="28"/>
      <c r="K28" s="472">
        <v>9</v>
      </c>
      <c r="L28" s="9"/>
      <c r="M28" s="472">
        <v>9</v>
      </c>
      <c r="N28" s="9"/>
      <c r="O28" s="472">
        <v>9</v>
      </c>
      <c r="P28" s="9"/>
      <c r="Q28" s="416"/>
      <c r="R28" s="416"/>
      <c r="T28" s="483" t="b">
        <f t="shared" si="7"/>
        <v>1</v>
      </c>
      <c r="U28" s="483" t="b">
        <f t="shared" si="8"/>
        <v>1</v>
      </c>
      <c r="V28" s="483" t="b">
        <f t="shared" si="9"/>
        <v>1</v>
      </c>
      <c r="W28" s="483" t="b">
        <f t="shared" si="10"/>
        <v>1</v>
      </c>
      <c r="X28" s="483" t="b">
        <f t="shared" si="11"/>
        <v>1</v>
      </c>
      <c r="Y28" s="483" t="b">
        <f t="shared" si="12"/>
        <v>1</v>
      </c>
      <c r="Z28" s="483" t="b">
        <f t="shared" si="13"/>
        <v>1</v>
      </c>
      <c r="AA28" s="483" t="b">
        <f t="shared" si="14"/>
        <v>1</v>
      </c>
      <c r="AB28" s="483" t="b">
        <f t="shared" si="15"/>
        <v>1</v>
      </c>
      <c r="AC28" s="483" t="b">
        <f t="shared" si="16"/>
        <v>1</v>
      </c>
      <c r="AD28" s="483" t="b">
        <f t="shared" si="17"/>
        <v>1</v>
      </c>
      <c r="AE28" s="483" t="b">
        <f t="shared" si="18"/>
        <v>1</v>
      </c>
      <c r="AF28" s="483" t="b">
        <f t="shared" si="19"/>
        <v>1</v>
      </c>
      <c r="AG28" s="483" t="b">
        <f t="shared" si="20"/>
        <v>1</v>
      </c>
      <c r="AH28" s="483" t="b">
        <f t="shared" si="21"/>
        <v>1</v>
      </c>
    </row>
    <row r="29" spans="1:34" ht="16.5" thickBot="1" x14ac:dyDescent="0.3">
      <c r="A29" s="416"/>
      <c r="B29" s="472">
        <v>10</v>
      </c>
      <c r="C29" s="9"/>
      <c r="D29" s="28"/>
      <c r="E29" s="472">
        <v>10</v>
      </c>
      <c r="F29" s="9"/>
      <c r="G29" s="28"/>
      <c r="H29" s="472">
        <v>10</v>
      </c>
      <c r="I29" s="9"/>
      <c r="J29" s="28"/>
      <c r="K29" s="472">
        <v>10</v>
      </c>
      <c r="L29" s="9"/>
      <c r="M29" s="472">
        <v>10</v>
      </c>
      <c r="N29" s="9"/>
      <c r="O29" s="472">
        <v>10</v>
      </c>
      <c r="P29" s="9"/>
      <c r="Q29" s="416"/>
      <c r="R29" s="416"/>
      <c r="T29" s="483" t="b">
        <f t="shared" si="7"/>
        <v>1</v>
      </c>
      <c r="U29" s="483" t="b">
        <f t="shared" si="8"/>
        <v>1</v>
      </c>
      <c r="V29" s="483" t="b">
        <f t="shared" si="9"/>
        <v>1</v>
      </c>
      <c r="W29" s="483" t="b">
        <f t="shared" si="10"/>
        <v>1</v>
      </c>
      <c r="X29" s="483" t="b">
        <f t="shared" si="11"/>
        <v>1</v>
      </c>
      <c r="Y29" s="483" t="b">
        <f t="shared" si="12"/>
        <v>1</v>
      </c>
      <c r="Z29" s="483" t="b">
        <f t="shared" si="13"/>
        <v>1</v>
      </c>
      <c r="AA29" s="483" t="b">
        <f t="shared" si="14"/>
        <v>1</v>
      </c>
      <c r="AB29" s="483" t="b">
        <f t="shared" si="15"/>
        <v>1</v>
      </c>
      <c r="AC29" s="483" t="b">
        <f t="shared" si="16"/>
        <v>1</v>
      </c>
      <c r="AD29" s="483" t="b">
        <f t="shared" si="17"/>
        <v>1</v>
      </c>
      <c r="AE29" s="483" t="b">
        <f t="shared" si="18"/>
        <v>1</v>
      </c>
      <c r="AF29" s="483" t="b">
        <f t="shared" si="19"/>
        <v>1</v>
      </c>
      <c r="AG29" s="483" t="b">
        <f t="shared" si="20"/>
        <v>1</v>
      </c>
      <c r="AH29" s="483" t="b">
        <f t="shared" si="21"/>
        <v>1</v>
      </c>
    </row>
    <row r="30" spans="1:34" ht="16.5" thickBot="1" x14ac:dyDescent="0.3">
      <c r="A30" s="416"/>
      <c r="B30" s="472">
        <v>11</v>
      </c>
      <c r="C30" s="9"/>
      <c r="D30" s="28"/>
      <c r="E30" s="472">
        <v>11</v>
      </c>
      <c r="F30" s="9"/>
      <c r="G30" s="28"/>
      <c r="H30" s="472">
        <v>11</v>
      </c>
      <c r="I30" s="9"/>
      <c r="J30" s="28"/>
      <c r="K30" s="472">
        <v>11</v>
      </c>
      <c r="L30" s="9"/>
      <c r="M30" s="472">
        <v>11</v>
      </c>
      <c r="N30" s="9"/>
      <c r="O30" s="472">
        <v>11</v>
      </c>
      <c r="P30" s="9"/>
      <c r="Q30" s="416"/>
      <c r="R30" s="416"/>
      <c r="T30" s="483" t="b">
        <f t="shared" si="7"/>
        <v>1</v>
      </c>
      <c r="U30" s="483" t="b">
        <f t="shared" si="8"/>
        <v>1</v>
      </c>
      <c r="V30" s="483" t="b">
        <f t="shared" si="9"/>
        <v>1</v>
      </c>
      <c r="W30" s="483" t="b">
        <f t="shared" si="10"/>
        <v>1</v>
      </c>
      <c r="X30" s="483" t="b">
        <f t="shared" si="11"/>
        <v>1</v>
      </c>
      <c r="Y30" s="483" t="b">
        <f t="shared" si="12"/>
        <v>1</v>
      </c>
      <c r="Z30" s="483" t="b">
        <f t="shared" si="13"/>
        <v>1</v>
      </c>
      <c r="AA30" s="483" t="b">
        <f t="shared" si="14"/>
        <v>1</v>
      </c>
      <c r="AB30" s="483" t="b">
        <f t="shared" si="15"/>
        <v>1</v>
      </c>
      <c r="AC30" s="483" t="b">
        <f t="shared" si="16"/>
        <v>1</v>
      </c>
      <c r="AD30" s="483" t="b">
        <f t="shared" si="17"/>
        <v>1</v>
      </c>
      <c r="AE30" s="483" t="b">
        <f t="shared" si="18"/>
        <v>1</v>
      </c>
      <c r="AF30" s="483" t="b">
        <f t="shared" si="19"/>
        <v>1</v>
      </c>
      <c r="AG30" s="483" t="b">
        <f t="shared" si="20"/>
        <v>1</v>
      </c>
      <c r="AH30" s="483" t="b">
        <f t="shared" si="21"/>
        <v>1</v>
      </c>
    </row>
    <row r="31" spans="1:34" ht="16.5" thickBot="1" x14ac:dyDescent="0.3">
      <c r="A31" s="416"/>
      <c r="B31" s="472">
        <v>12</v>
      </c>
      <c r="C31" s="9"/>
      <c r="D31" s="28"/>
      <c r="E31" s="472">
        <v>12</v>
      </c>
      <c r="F31" s="9"/>
      <c r="G31" s="28"/>
      <c r="H31" s="472">
        <v>12</v>
      </c>
      <c r="I31" s="9"/>
      <c r="J31" s="28"/>
      <c r="K31" s="472">
        <v>12</v>
      </c>
      <c r="L31" s="9"/>
      <c r="M31" s="472">
        <v>12</v>
      </c>
      <c r="N31" s="9"/>
      <c r="O31" s="472">
        <v>12</v>
      </c>
      <c r="P31" s="9"/>
      <c r="Q31" s="416"/>
      <c r="R31" s="416"/>
      <c r="T31" s="483" t="b">
        <f t="shared" si="7"/>
        <v>1</v>
      </c>
      <c r="U31" s="483" t="b">
        <f t="shared" si="8"/>
        <v>1</v>
      </c>
      <c r="V31" s="483" t="b">
        <f t="shared" si="9"/>
        <v>1</v>
      </c>
      <c r="W31" s="483" t="b">
        <f t="shared" si="10"/>
        <v>1</v>
      </c>
      <c r="X31" s="483" t="b">
        <f t="shared" si="11"/>
        <v>1</v>
      </c>
      <c r="Y31" s="483" t="b">
        <f t="shared" si="12"/>
        <v>1</v>
      </c>
      <c r="Z31" s="483" t="b">
        <f t="shared" si="13"/>
        <v>1</v>
      </c>
      <c r="AA31" s="483" t="b">
        <f t="shared" si="14"/>
        <v>1</v>
      </c>
      <c r="AB31" s="483" t="b">
        <f t="shared" si="15"/>
        <v>1</v>
      </c>
      <c r="AC31" s="483" t="b">
        <f t="shared" si="16"/>
        <v>1</v>
      </c>
      <c r="AD31" s="483" t="b">
        <f t="shared" si="17"/>
        <v>1</v>
      </c>
      <c r="AE31" s="483" t="b">
        <f t="shared" si="18"/>
        <v>1</v>
      </c>
      <c r="AF31" s="483" t="b">
        <f t="shared" si="19"/>
        <v>1</v>
      </c>
      <c r="AG31" s="483" t="b">
        <f t="shared" si="20"/>
        <v>1</v>
      </c>
      <c r="AH31" s="483" t="b">
        <f t="shared" si="21"/>
        <v>1</v>
      </c>
    </row>
    <row r="32" spans="1:34" ht="16.5" thickBot="1" x14ac:dyDescent="0.3">
      <c r="A32" s="416"/>
      <c r="B32" s="472">
        <v>13</v>
      </c>
      <c r="C32" s="9"/>
      <c r="D32" s="28"/>
      <c r="E32" s="472">
        <v>13</v>
      </c>
      <c r="F32" s="9"/>
      <c r="G32" s="28"/>
      <c r="H32" s="472">
        <v>13</v>
      </c>
      <c r="I32" s="9"/>
      <c r="J32" s="28"/>
      <c r="K32" s="472">
        <v>13</v>
      </c>
      <c r="L32" s="9"/>
      <c r="M32" s="472">
        <v>13</v>
      </c>
      <c r="N32" s="9"/>
      <c r="O32" s="472">
        <v>13</v>
      </c>
      <c r="P32" s="9"/>
      <c r="Q32" s="416"/>
      <c r="R32" s="416"/>
      <c r="T32" s="483" t="b">
        <f t="shared" si="7"/>
        <v>1</v>
      </c>
      <c r="U32" s="483" t="b">
        <f t="shared" si="8"/>
        <v>1</v>
      </c>
      <c r="V32" s="483" t="b">
        <f t="shared" si="9"/>
        <v>1</v>
      </c>
      <c r="W32" s="483" t="b">
        <f t="shared" si="10"/>
        <v>1</v>
      </c>
      <c r="X32" s="483" t="b">
        <f t="shared" si="11"/>
        <v>1</v>
      </c>
      <c r="Y32" s="483" t="b">
        <f t="shared" si="12"/>
        <v>1</v>
      </c>
      <c r="Z32" s="483" t="b">
        <f t="shared" si="13"/>
        <v>1</v>
      </c>
      <c r="AA32" s="483" t="b">
        <f t="shared" si="14"/>
        <v>1</v>
      </c>
      <c r="AB32" s="483" t="b">
        <f t="shared" si="15"/>
        <v>1</v>
      </c>
      <c r="AC32" s="483" t="b">
        <f t="shared" si="16"/>
        <v>1</v>
      </c>
      <c r="AD32" s="483" t="b">
        <f t="shared" si="17"/>
        <v>1</v>
      </c>
      <c r="AE32" s="483" t="b">
        <f t="shared" si="18"/>
        <v>1</v>
      </c>
      <c r="AF32" s="483" t="b">
        <f t="shared" si="19"/>
        <v>1</v>
      </c>
      <c r="AG32" s="483" t="b">
        <f t="shared" si="20"/>
        <v>1</v>
      </c>
      <c r="AH32" s="483" t="b">
        <f t="shared" si="21"/>
        <v>1</v>
      </c>
    </row>
    <row r="33" spans="1:34" ht="16.5" thickBot="1" x14ac:dyDescent="0.3">
      <c r="A33" s="416"/>
      <c r="B33" s="472">
        <v>14</v>
      </c>
      <c r="C33" s="9"/>
      <c r="D33" s="28"/>
      <c r="E33" s="472">
        <v>14</v>
      </c>
      <c r="F33" s="9"/>
      <c r="G33" s="28"/>
      <c r="H33" s="472">
        <v>14</v>
      </c>
      <c r="I33" s="9"/>
      <c r="J33" s="28"/>
      <c r="K33" s="472">
        <v>14</v>
      </c>
      <c r="L33" s="9"/>
      <c r="M33" s="472">
        <v>14</v>
      </c>
      <c r="N33" s="9"/>
      <c r="O33" s="472">
        <v>14</v>
      </c>
      <c r="P33" s="9"/>
      <c r="Q33" s="416"/>
      <c r="R33" s="416"/>
      <c r="T33" s="483" t="b">
        <f t="shared" si="7"/>
        <v>1</v>
      </c>
      <c r="U33" s="483" t="b">
        <f t="shared" si="8"/>
        <v>1</v>
      </c>
      <c r="V33" s="483" t="b">
        <f t="shared" si="9"/>
        <v>1</v>
      </c>
      <c r="W33" s="483" t="b">
        <f t="shared" si="10"/>
        <v>1</v>
      </c>
      <c r="X33" s="483" t="b">
        <f t="shared" si="11"/>
        <v>1</v>
      </c>
      <c r="Y33" s="483" t="b">
        <f t="shared" si="12"/>
        <v>1</v>
      </c>
      <c r="Z33" s="483" t="b">
        <f t="shared" si="13"/>
        <v>1</v>
      </c>
      <c r="AA33" s="483" t="b">
        <f t="shared" si="14"/>
        <v>1</v>
      </c>
      <c r="AB33" s="483" t="b">
        <f t="shared" si="15"/>
        <v>1</v>
      </c>
      <c r="AC33" s="483" t="b">
        <f t="shared" si="16"/>
        <v>1</v>
      </c>
      <c r="AD33" s="483" t="b">
        <f t="shared" si="17"/>
        <v>1</v>
      </c>
      <c r="AE33" s="483" t="b">
        <f t="shared" si="18"/>
        <v>1</v>
      </c>
      <c r="AF33" s="483" t="b">
        <f t="shared" si="19"/>
        <v>1</v>
      </c>
      <c r="AG33" s="483" t="b">
        <f t="shared" si="20"/>
        <v>1</v>
      </c>
      <c r="AH33" s="483" t="b">
        <f t="shared" si="21"/>
        <v>1</v>
      </c>
    </row>
    <row r="34" spans="1:34" ht="16.5" thickBot="1" x14ac:dyDescent="0.3">
      <c r="A34" s="416"/>
      <c r="B34" s="472">
        <v>15</v>
      </c>
      <c r="C34" s="9"/>
      <c r="D34" s="28"/>
      <c r="E34" s="472">
        <v>15</v>
      </c>
      <c r="F34" s="9"/>
      <c r="G34" s="28"/>
      <c r="H34" s="472">
        <v>15</v>
      </c>
      <c r="I34" s="9"/>
      <c r="J34" s="28"/>
      <c r="K34" s="472">
        <v>15</v>
      </c>
      <c r="L34" s="9"/>
      <c r="M34" s="472">
        <v>15</v>
      </c>
      <c r="N34" s="9"/>
      <c r="O34" s="472">
        <v>15</v>
      </c>
      <c r="P34" s="9"/>
      <c r="Q34" s="416"/>
      <c r="R34" s="416"/>
      <c r="T34" s="483" t="b">
        <f t="shared" si="7"/>
        <v>1</v>
      </c>
      <c r="U34" s="483" t="b">
        <f t="shared" si="8"/>
        <v>1</v>
      </c>
      <c r="V34" s="483" t="b">
        <f t="shared" si="9"/>
        <v>1</v>
      </c>
      <c r="W34" s="483" t="b">
        <f t="shared" si="10"/>
        <v>1</v>
      </c>
      <c r="X34" s="483" t="b">
        <f t="shared" si="11"/>
        <v>1</v>
      </c>
      <c r="Y34" s="483" t="b">
        <f t="shared" si="12"/>
        <v>1</v>
      </c>
      <c r="Z34" s="483" t="b">
        <f t="shared" si="13"/>
        <v>1</v>
      </c>
      <c r="AA34" s="483" t="b">
        <f t="shared" si="14"/>
        <v>1</v>
      </c>
      <c r="AB34" s="483" t="b">
        <f t="shared" si="15"/>
        <v>1</v>
      </c>
      <c r="AC34" s="483" t="b">
        <f t="shared" si="16"/>
        <v>1</v>
      </c>
      <c r="AD34" s="483" t="b">
        <f t="shared" si="17"/>
        <v>1</v>
      </c>
      <c r="AE34" s="483" t="b">
        <f t="shared" si="18"/>
        <v>1</v>
      </c>
      <c r="AF34" s="483" t="b">
        <f t="shared" si="19"/>
        <v>1</v>
      </c>
      <c r="AG34" s="483" t="b">
        <f t="shared" si="20"/>
        <v>1</v>
      </c>
      <c r="AH34" s="483" t="b">
        <f t="shared" si="21"/>
        <v>1</v>
      </c>
    </row>
    <row r="35" spans="1:34" ht="16.5" thickBot="1" x14ac:dyDescent="0.3">
      <c r="A35" s="416"/>
      <c r="B35" s="472">
        <v>16</v>
      </c>
      <c r="C35" s="9"/>
      <c r="D35" s="28"/>
      <c r="E35" s="472">
        <v>16</v>
      </c>
      <c r="F35" s="9"/>
      <c r="G35" s="28"/>
      <c r="H35" s="472">
        <v>16</v>
      </c>
      <c r="I35" s="9"/>
      <c r="J35" s="28"/>
      <c r="K35" s="472">
        <v>16</v>
      </c>
      <c r="L35" s="9"/>
      <c r="M35" s="472">
        <v>16</v>
      </c>
      <c r="N35" s="9"/>
      <c r="O35" s="472">
        <v>16</v>
      </c>
      <c r="P35" s="9"/>
      <c r="Q35" s="416"/>
      <c r="R35" s="416"/>
      <c r="T35" s="483" t="b">
        <f t="shared" si="7"/>
        <v>1</v>
      </c>
      <c r="U35" s="483" t="b">
        <f t="shared" si="8"/>
        <v>1</v>
      </c>
      <c r="V35" s="483" t="b">
        <f t="shared" si="9"/>
        <v>1</v>
      </c>
      <c r="W35" s="483" t="b">
        <f t="shared" si="10"/>
        <v>1</v>
      </c>
      <c r="X35" s="483" t="b">
        <f t="shared" si="11"/>
        <v>1</v>
      </c>
      <c r="Y35" s="483" t="b">
        <f t="shared" si="12"/>
        <v>1</v>
      </c>
      <c r="Z35" s="483" t="b">
        <f t="shared" si="13"/>
        <v>1</v>
      </c>
      <c r="AA35" s="483" t="b">
        <f t="shared" si="14"/>
        <v>1</v>
      </c>
      <c r="AB35" s="483" t="b">
        <f t="shared" si="15"/>
        <v>1</v>
      </c>
      <c r="AC35" s="483" t="b">
        <f t="shared" si="16"/>
        <v>1</v>
      </c>
      <c r="AD35" s="483" t="b">
        <f t="shared" si="17"/>
        <v>1</v>
      </c>
      <c r="AE35" s="483" t="b">
        <f t="shared" si="18"/>
        <v>1</v>
      </c>
      <c r="AF35" s="483" t="b">
        <f t="shared" si="19"/>
        <v>1</v>
      </c>
      <c r="AG35" s="483" t="b">
        <f t="shared" si="20"/>
        <v>1</v>
      </c>
      <c r="AH35" s="483" t="b">
        <f t="shared" si="21"/>
        <v>1</v>
      </c>
    </row>
    <row r="36" spans="1:34" ht="16.5" thickBot="1" x14ac:dyDescent="0.3">
      <c r="A36" s="416"/>
      <c r="B36" s="472">
        <v>17</v>
      </c>
      <c r="C36" s="9"/>
      <c r="D36" s="28"/>
      <c r="E36" s="472">
        <v>17</v>
      </c>
      <c r="F36" s="9"/>
      <c r="G36" s="28"/>
      <c r="H36" s="472">
        <v>17</v>
      </c>
      <c r="I36" s="9"/>
      <c r="J36" s="28"/>
      <c r="K36" s="472">
        <v>17</v>
      </c>
      <c r="L36" s="9"/>
      <c r="M36" s="472">
        <v>17</v>
      </c>
      <c r="N36" s="9"/>
      <c r="O36" s="472">
        <v>17</v>
      </c>
      <c r="P36" s="9"/>
      <c r="Q36" s="416"/>
      <c r="R36" s="416"/>
      <c r="T36" s="483" t="b">
        <f t="shared" si="7"/>
        <v>1</v>
      </c>
      <c r="U36" s="483" t="b">
        <f t="shared" si="8"/>
        <v>1</v>
      </c>
      <c r="V36" s="483" t="b">
        <f t="shared" si="9"/>
        <v>1</v>
      </c>
      <c r="W36" s="483" t="b">
        <f t="shared" si="10"/>
        <v>1</v>
      </c>
      <c r="X36" s="483" t="b">
        <f t="shared" si="11"/>
        <v>1</v>
      </c>
      <c r="Y36" s="483" t="b">
        <f t="shared" si="12"/>
        <v>1</v>
      </c>
      <c r="Z36" s="483" t="b">
        <f t="shared" si="13"/>
        <v>1</v>
      </c>
      <c r="AA36" s="483" t="b">
        <f t="shared" si="14"/>
        <v>1</v>
      </c>
      <c r="AB36" s="483" t="b">
        <f t="shared" si="15"/>
        <v>1</v>
      </c>
      <c r="AC36" s="483" t="b">
        <f t="shared" si="16"/>
        <v>1</v>
      </c>
      <c r="AD36" s="483" t="b">
        <f t="shared" si="17"/>
        <v>1</v>
      </c>
      <c r="AE36" s="483" t="b">
        <f t="shared" si="18"/>
        <v>1</v>
      </c>
      <c r="AF36" s="483" t="b">
        <f t="shared" si="19"/>
        <v>1</v>
      </c>
      <c r="AG36" s="483" t="b">
        <f t="shared" si="20"/>
        <v>1</v>
      </c>
      <c r="AH36" s="483" t="b">
        <f t="shared" si="21"/>
        <v>1</v>
      </c>
    </row>
    <row r="37" spans="1:34" ht="16.5" thickBot="1" x14ac:dyDescent="0.3">
      <c r="A37" s="416"/>
      <c r="B37" s="472">
        <v>18</v>
      </c>
      <c r="C37" s="9"/>
      <c r="D37" s="28"/>
      <c r="E37" s="472">
        <v>18</v>
      </c>
      <c r="F37" s="9"/>
      <c r="G37" s="28"/>
      <c r="H37" s="472">
        <v>18</v>
      </c>
      <c r="I37" s="9"/>
      <c r="J37" s="28"/>
      <c r="K37" s="472">
        <v>18</v>
      </c>
      <c r="L37" s="9"/>
      <c r="M37" s="472">
        <v>18</v>
      </c>
      <c r="N37" s="9"/>
      <c r="O37" s="472">
        <v>18</v>
      </c>
      <c r="P37" s="9"/>
      <c r="Q37" s="416"/>
      <c r="R37" s="416"/>
      <c r="T37" s="483" t="b">
        <f t="shared" si="7"/>
        <v>1</v>
      </c>
      <c r="U37" s="483" t="b">
        <f t="shared" si="8"/>
        <v>1</v>
      </c>
      <c r="V37" s="483" t="b">
        <f t="shared" si="9"/>
        <v>1</v>
      </c>
      <c r="W37" s="483" t="b">
        <f t="shared" si="10"/>
        <v>1</v>
      </c>
      <c r="X37" s="483" t="b">
        <f t="shared" si="11"/>
        <v>1</v>
      </c>
      <c r="Y37" s="483" t="b">
        <f t="shared" si="12"/>
        <v>1</v>
      </c>
      <c r="Z37" s="483" t="b">
        <f t="shared" si="13"/>
        <v>1</v>
      </c>
      <c r="AA37" s="483" t="b">
        <f t="shared" si="14"/>
        <v>1</v>
      </c>
      <c r="AB37" s="483" t="b">
        <f t="shared" si="15"/>
        <v>1</v>
      </c>
      <c r="AC37" s="483" t="b">
        <f t="shared" si="16"/>
        <v>1</v>
      </c>
      <c r="AD37" s="483" t="b">
        <f t="shared" si="17"/>
        <v>1</v>
      </c>
      <c r="AE37" s="483" t="b">
        <f t="shared" si="18"/>
        <v>1</v>
      </c>
      <c r="AF37" s="483" t="b">
        <f t="shared" si="19"/>
        <v>1</v>
      </c>
      <c r="AG37" s="483" t="b">
        <f t="shared" si="20"/>
        <v>1</v>
      </c>
      <c r="AH37" s="483" t="b">
        <f t="shared" si="21"/>
        <v>1</v>
      </c>
    </row>
    <row r="38" spans="1:34" ht="16.5" thickBot="1" x14ac:dyDescent="0.3">
      <c r="A38" s="416"/>
      <c r="B38" s="472">
        <v>19</v>
      </c>
      <c r="C38" s="9"/>
      <c r="D38" s="28"/>
      <c r="E38" s="472">
        <v>19</v>
      </c>
      <c r="F38" s="9"/>
      <c r="G38" s="28"/>
      <c r="H38" s="472">
        <v>19</v>
      </c>
      <c r="I38" s="9"/>
      <c r="J38" s="28"/>
      <c r="K38" s="472">
        <v>19</v>
      </c>
      <c r="L38" s="9"/>
      <c r="M38" s="472">
        <v>19</v>
      </c>
      <c r="N38" s="9"/>
      <c r="O38" s="472">
        <v>19</v>
      </c>
      <c r="P38" s="9"/>
      <c r="Q38" s="416"/>
      <c r="R38" s="416"/>
      <c r="T38" s="483" t="b">
        <f t="shared" si="7"/>
        <v>1</v>
      </c>
      <c r="U38" s="483" t="b">
        <f t="shared" si="8"/>
        <v>1</v>
      </c>
      <c r="V38" s="483" t="b">
        <f t="shared" si="9"/>
        <v>1</v>
      </c>
      <c r="W38" s="483" t="b">
        <f t="shared" si="10"/>
        <v>1</v>
      </c>
      <c r="X38" s="483" t="b">
        <f t="shared" si="11"/>
        <v>1</v>
      </c>
      <c r="Y38" s="483" t="b">
        <f t="shared" si="12"/>
        <v>1</v>
      </c>
      <c r="Z38" s="483" t="b">
        <f t="shared" si="13"/>
        <v>1</v>
      </c>
      <c r="AA38" s="483" t="b">
        <f t="shared" si="14"/>
        <v>1</v>
      </c>
      <c r="AB38" s="483" t="b">
        <f t="shared" si="15"/>
        <v>1</v>
      </c>
      <c r="AC38" s="483" t="b">
        <f t="shared" si="16"/>
        <v>1</v>
      </c>
      <c r="AD38" s="483" t="b">
        <f t="shared" si="17"/>
        <v>1</v>
      </c>
      <c r="AE38" s="483" t="b">
        <f t="shared" si="18"/>
        <v>1</v>
      </c>
      <c r="AF38" s="483" t="b">
        <f t="shared" si="19"/>
        <v>1</v>
      </c>
      <c r="AG38" s="483" t="b">
        <f t="shared" si="20"/>
        <v>1</v>
      </c>
      <c r="AH38" s="483" t="b">
        <f t="shared" si="21"/>
        <v>1</v>
      </c>
    </row>
    <row r="39" spans="1:34" ht="16.5" thickBot="1" x14ac:dyDescent="0.3">
      <c r="A39" s="416"/>
      <c r="B39" s="472">
        <v>20</v>
      </c>
      <c r="C39" s="9"/>
      <c r="D39" s="28"/>
      <c r="E39" s="472">
        <v>20</v>
      </c>
      <c r="F39" s="9"/>
      <c r="G39" s="28"/>
      <c r="H39" s="472">
        <v>20</v>
      </c>
      <c r="I39" s="9"/>
      <c r="J39" s="28"/>
      <c r="K39" s="472">
        <v>20</v>
      </c>
      <c r="L39" s="9"/>
      <c r="M39" s="472">
        <v>20</v>
      </c>
      <c r="N39" s="9"/>
      <c r="O39" s="472">
        <v>20</v>
      </c>
      <c r="P39" s="9"/>
      <c r="Q39" s="416"/>
      <c r="R39" s="416"/>
      <c r="T39" s="483" t="b">
        <f t="shared" si="7"/>
        <v>1</v>
      </c>
      <c r="U39" s="483" t="b">
        <f t="shared" si="8"/>
        <v>1</v>
      </c>
      <c r="V39" s="483" t="b">
        <f t="shared" si="9"/>
        <v>1</v>
      </c>
      <c r="W39" s="483" t="b">
        <f t="shared" si="10"/>
        <v>1</v>
      </c>
      <c r="X39" s="483" t="b">
        <f t="shared" si="11"/>
        <v>1</v>
      </c>
      <c r="Y39" s="483" t="b">
        <f t="shared" si="12"/>
        <v>1</v>
      </c>
      <c r="Z39" s="483" t="b">
        <f t="shared" si="13"/>
        <v>1</v>
      </c>
      <c r="AA39" s="483" t="b">
        <f t="shared" si="14"/>
        <v>1</v>
      </c>
      <c r="AB39" s="483" t="b">
        <f t="shared" si="15"/>
        <v>1</v>
      </c>
      <c r="AC39" s="483" t="b">
        <f t="shared" si="16"/>
        <v>1</v>
      </c>
      <c r="AD39" s="483" t="b">
        <f t="shared" si="17"/>
        <v>1</v>
      </c>
      <c r="AE39" s="483" t="b">
        <f t="shared" si="18"/>
        <v>1</v>
      </c>
      <c r="AF39" s="483" t="b">
        <f t="shared" si="19"/>
        <v>1</v>
      </c>
      <c r="AG39" s="483" t="b">
        <f t="shared" si="20"/>
        <v>1</v>
      </c>
      <c r="AH39" s="483" t="b">
        <f t="shared" si="21"/>
        <v>1</v>
      </c>
    </row>
    <row r="40" spans="1:34" ht="16.5" thickBot="1" x14ac:dyDescent="0.3">
      <c r="A40" s="416"/>
      <c r="B40" s="472">
        <v>21</v>
      </c>
      <c r="C40" s="9"/>
      <c r="D40" s="28"/>
      <c r="E40" s="472">
        <v>21</v>
      </c>
      <c r="F40" s="9"/>
      <c r="G40" s="28"/>
      <c r="H40" s="472">
        <v>21</v>
      </c>
      <c r="I40" s="9"/>
      <c r="J40" s="28"/>
      <c r="K40" s="472">
        <v>21</v>
      </c>
      <c r="L40" s="9"/>
      <c r="M40" s="472">
        <v>21</v>
      </c>
      <c r="N40" s="9"/>
      <c r="O40" s="472">
        <v>21</v>
      </c>
      <c r="P40" s="9"/>
      <c r="Q40" s="416"/>
      <c r="R40" s="416"/>
      <c r="T40" s="483" t="b">
        <f t="shared" si="7"/>
        <v>1</v>
      </c>
      <c r="U40" s="483" t="b">
        <f t="shared" si="8"/>
        <v>1</v>
      </c>
      <c r="V40" s="483" t="b">
        <f t="shared" si="9"/>
        <v>1</v>
      </c>
      <c r="W40" s="483" t="b">
        <f t="shared" si="10"/>
        <v>1</v>
      </c>
      <c r="X40" s="483" t="b">
        <f t="shared" si="11"/>
        <v>1</v>
      </c>
      <c r="Y40" s="483" t="b">
        <f t="shared" si="12"/>
        <v>1</v>
      </c>
      <c r="Z40" s="483" t="b">
        <f t="shared" si="13"/>
        <v>1</v>
      </c>
      <c r="AA40" s="483" t="b">
        <f t="shared" si="14"/>
        <v>1</v>
      </c>
      <c r="AB40" s="483" t="b">
        <f t="shared" si="15"/>
        <v>1</v>
      </c>
      <c r="AC40" s="483" t="b">
        <f t="shared" si="16"/>
        <v>1</v>
      </c>
      <c r="AD40" s="483" t="b">
        <f t="shared" si="17"/>
        <v>1</v>
      </c>
      <c r="AE40" s="483" t="b">
        <f t="shared" si="18"/>
        <v>1</v>
      </c>
      <c r="AF40" s="483" t="b">
        <f t="shared" si="19"/>
        <v>1</v>
      </c>
      <c r="AG40" s="483" t="b">
        <f t="shared" si="20"/>
        <v>1</v>
      </c>
      <c r="AH40" s="483" t="b">
        <f t="shared" si="21"/>
        <v>1</v>
      </c>
    </row>
    <row r="41" spans="1:34" ht="16.5" thickBot="1" x14ac:dyDescent="0.3">
      <c r="A41" s="416"/>
      <c r="B41" s="472">
        <v>22</v>
      </c>
      <c r="C41" s="9"/>
      <c r="D41" s="28"/>
      <c r="E41" s="472">
        <v>22</v>
      </c>
      <c r="F41" s="9"/>
      <c r="G41" s="28"/>
      <c r="H41" s="472">
        <v>22</v>
      </c>
      <c r="I41" s="9"/>
      <c r="J41" s="28"/>
      <c r="K41" s="472">
        <v>22</v>
      </c>
      <c r="L41" s="9"/>
      <c r="M41" s="472">
        <v>22</v>
      </c>
      <c r="N41" s="9"/>
      <c r="O41" s="472">
        <v>22</v>
      </c>
      <c r="P41" s="9"/>
      <c r="Q41" s="416"/>
      <c r="R41" s="416"/>
      <c r="T41" s="483" t="b">
        <f t="shared" si="7"/>
        <v>1</v>
      </c>
      <c r="U41" s="483" t="b">
        <f t="shared" si="8"/>
        <v>1</v>
      </c>
      <c r="V41" s="483" t="b">
        <f t="shared" si="9"/>
        <v>1</v>
      </c>
      <c r="W41" s="483" t="b">
        <f t="shared" si="10"/>
        <v>1</v>
      </c>
      <c r="X41" s="483" t="b">
        <f t="shared" si="11"/>
        <v>1</v>
      </c>
      <c r="Y41" s="483" t="b">
        <f t="shared" si="12"/>
        <v>1</v>
      </c>
      <c r="Z41" s="483" t="b">
        <f t="shared" si="13"/>
        <v>1</v>
      </c>
      <c r="AA41" s="483" t="b">
        <f t="shared" si="14"/>
        <v>1</v>
      </c>
      <c r="AB41" s="483" t="b">
        <f t="shared" si="15"/>
        <v>1</v>
      </c>
      <c r="AC41" s="483" t="b">
        <f t="shared" si="16"/>
        <v>1</v>
      </c>
      <c r="AD41" s="483" t="b">
        <f t="shared" si="17"/>
        <v>1</v>
      </c>
      <c r="AE41" s="483" t="b">
        <f t="shared" si="18"/>
        <v>1</v>
      </c>
      <c r="AF41" s="483" t="b">
        <f t="shared" si="19"/>
        <v>1</v>
      </c>
      <c r="AG41" s="483" t="b">
        <f t="shared" si="20"/>
        <v>1</v>
      </c>
      <c r="AH41" s="483" t="b">
        <f t="shared" si="21"/>
        <v>1</v>
      </c>
    </row>
    <row r="42" spans="1:34" ht="16.5" thickBot="1" x14ac:dyDescent="0.3">
      <c r="A42" s="416"/>
      <c r="B42" s="472">
        <v>23</v>
      </c>
      <c r="C42" s="9"/>
      <c r="D42" s="28"/>
      <c r="E42" s="472">
        <v>23</v>
      </c>
      <c r="F42" s="9"/>
      <c r="G42" s="28"/>
      <c r="H42" s="472">
        <v>23</v>
      </c>
      <c r="I42" s="9"/>
      <c r="J42" s="28"/>
      <c r="K42" s="472">
        <v>23</v>
      </c>
      <c r="L42" s="9"/>
      <c r="M42" s="472">
        <v>23</v>
      </c>
      <c r="N42" s="9"/>
      <c r="O42" s="472">
        <v>23</v>
      </c>
      <c r="P42" s="9"/>
      <c r="Q42" s="416"/>
      <c r="R42" s="416"/>
      <c r="T42" s="483" t="b">
        <f t="shared" si="7"/>
        <v>1</v>
      </c>
      <c r="U42" s="483" t="b">
        <f t="shared" si="8"/>
        <v>1</v>
      </c>
      <c r="V42" s="483" t="b">
        <f t="shared" si="9"/>
        <v>1</v>
      </c>
      <c r="W42" s="483" t="b">
        <f t="shared" si="10"/>
        <v>1</v>
      </c>
      <c r="X42" s="483" t="b">
        <f t="shared" si="11"/>
        <v>1</v>
      </c>
      <c r="Y42" s="483" t="b">
        <f t="shared" si="12"/>
        <v>1</v>
      </c>
      <c r="Z42" s="483" t="b">
        <f t="shared" si="13"/>
        <v>1</v>
      </c>
      <c r="AA42" s="483" t="b">
        <f t="shared" si="14"/>
        <v>1</v>
      </c>
      <c r="AB42" s="483" t="b">
        <f t="shared" si="15"/>
        <v>1</v>
      </c>
      <c r="AC42" s="483" t="b">
        <f t="shared" si="16"/>
        <v>1</v>
      </c>
      <c r="AD42" s="483" t="b">
        <f t="shared" si="17"/>
        <v>1</v>
      </c>
      <c r="AE42" s="483" t="b">
        <f t="shared" si="18"/>
        <v>1</v>
      </c>
      <c r="AF42" s="483" t="b">
        <f t="shared" si="19"/>
        <v>1</v>
      </c>
      <c r="AG42" s="483" t="b">
        <f t="shared" si="20"/>
        <v>1</v>
      </c>
      <c r="AH42" s="483" t="b">
        <f t="shared" si="21"/>
        <v>1</v>
      </c>
    </row>
    <row r="43" spans="1:34" ht="16.5" thickBot="1" x14ac:dyDescent="0.3">
      <c r="A43" s="416"/>
      <c r="B43" s="472">
        <v>24</v>
      </c>
      <c r="C43" s="9"/>
      <c r="D43" s="28"/>
      <c r="E43" s="472">
        <v>24</v>
      </c>
      <c r="F43" s="9"/>
      <c r="G43" s="28"/>
      <c r="H43" s="472">
        <v>24</v>
      </c>
      <c r="I43" s="9"/>
      <c r="J43" s="28"/>
      <c r="K43" s="472">
        <v>24</v>
      </c>
      <c r="L43" s="9"/>
      <c r="M43" s="472">
        <v>24</v>
      </c>
      <c r="N43" s="9"/>
      <c r="O43" s="472">
        <v>24</v>
      </c>
      <c r="P43" s="9"/>
      <c r="Q43" s="416"/>
      <c r="R43" s="416"/>
      <c r="T43" s="483" t="b">
        <f t="shared" si="7"/>
        <v>1</v>
      </c>
      <c r="U43" s="483" t="b">
        <f t="shared" si="8"/>
        <v>1</v>
      </c>
      <c r="V43" s="483" t="b">
        <f t="shared" si="9"/>
        <v>1</v>
      </c>
      <c r="W43" s="483" t="b">
        <f t="shared" si="10"/>
        <v>1</v>
      </c>
      <c r="X43" s="483" t="b">
        <f t="shared" si="11"/>
        <v>1</v>
      </c>
      <c r="Y43" s="483" t="b">
        <f t="shared" si="12"/>
        <v>1</v>
      </c>
      <c r="Z43" s="483" t="b">
        <f t="shared" si="13"/>
        <v>1</v>
      </c>
      <c r="AA43" s="483" t="b">
        <f t="shared" si="14"/>
        <v>1</v>
      </c>
      <c r="AB43" s="483" t="b">
        <f t="shared" si="15"/>
        <v>1</v>
      </c>
      <c r="AC43" s="483" t="b">
        <f t="shared" si="16"/>
        <v>1</v>
      </c>
      <c r="AD43" s="483" t="b">
        <f t="shared" si="17"/>
        <v>1</v>
      </c>
      <c r="AE43" s="483" t="b">
        <f t="shared" si="18"/>
        <v>1</v>
      </c>
      <c r="AF43" s="483" t="b">
        <f t="shared" si="19"/>
        <v>1</v>
      </c>
      <c r="AG43" s="483" t="b">
        <f t="shared" si="20"/>
        <v>1</v>
      </c>
      <c r="AH43" s="483" t="b">
        <f t="shared" si="21"/>
        <v>1</v>
      </c>
    </row>
    <row r="44" spans="1:34" ht="16.5" thickBot="1" x14ac:dyDescent="0.3">
      <c r="A44" s="416"/>
      <c r="B44" s="472">
        <v>25</v>
      </c>
      <c r="C44" s="9"/>
      <c r="D44" s="28"/>
      <c r="E44" s="472">
        <v>25</v>
      </c>
      <c r="F44" s="9"/>
      <c r="G44" s="28"/>
      <c r="H44" s="472">
        <v>25</v>
      </c>
      <c r="I44" s="9"/>
      <c r="J44" s="28"/>
      <c r="K44" s="472">
        <v>25</v>
      </c>
      <c r="L44" s="9"/>
      <c r="M44" s="472">
        <v>25</v>
      </c>
      <c r="N44" s="9"/>
      <c r="O44" s="472">
        <v>25</v>
      </c>
      <c r="P44" s="9"/>
      <c r="Q44" s="416"/>
      <c r="R44" s="416"/>
      <c r="T44" s="483" t="b">
        <f t="shared" si="7"/>
        <v>1</v>
      </c>
      <c r="U44" s="483" t="b">
        <f t="shared" si="8"/>
        <v>1</v>
      </c>
      <c r="V44" s="483" t="b">
        <f t="shared" si="9"/>
        <v>1</v>
      </c>
      <c r="W44" s="483" t="b">
        <f t="shared" si="10"/>
        <v>1</v>
      </c>
      <c r="X44" s="483" t="b">
        <f t="shared" si="11"/>
        <v>1</v>
      </c>
      <c r="Y44" s="483" t="b">
        <f t="shared" si="12"/>
        <v>1</v>
      </c>
      <c r="Z44" s="483" t="b">
        <f t="shared" si="13"/>
        <v>1</v>
      </c>
      <c r="AA44" s="483" t="b">
        <f t="shared" si="14"/>
        <v>1</v>
      </c>
      <c r="AB44" s="483" t="b">
        <f t="shared" si="15"/>
        <v>1</v>
      </c>
      <c r="AC44" s="483" t="b">
        <f t="shared" si="16"/>
        <v>1</v>
      </c>
      <c r="AD44" s="483" t="b">
        <f t="shared" si="17"/>
        <v>1</v>
      </c>
      <c r="AE44" s="483" t="b">
        <f t="shared" si="18"/>
        <v>1</v>
      </c>
      <c r="AF44" s="483" t="b">
        <f t="shared" si="19"/>
        <v>1</v>
      </c>
      <c r="AG44" s="483" t="b">
        <f t="shared" si="20"/>
        <v>1</v>
      </c>
      <c r="AH44" s="483" t="b">
        <f t="shared" si="21"/>
        <v>1</v>
      </c>
    </row>
    <row r="45" spans="1:34" ht="16.5" thickBot="1" x14ac:dyDescent="0.3">
      <c r="A45" s="416"/>
      <c r="B45" s="472">
        <v>26</v>
      </c>
      <c r="C45" s="9"/>
      <c r="D45" s="28"/>
      <c r="E45" s="472">
        <v>26</v>
      </c>
      <c r="F45" s="9"/>
      <c r="G45" s="28"/>
      <c r="H45" s="472">
        <v>26</v>
      </c>
      <c r="I45" s="9"/>
      <c r="J45" s="28"/>
      <c r="K45" s="472">
        <v>26</v>
      </c>
      <c r="L45" s="9"/>
      <c r="M45" s="472">
        <v>26</v>
      </c>
      <c r="N45" s="9"/>
      <c r="O45" s="472">
        <v>26</v>
      </c>
      <c r="P45" s="9"/>
      <c r="Q45" s="416"/>
      <c r="R45" s="416"/>
      <c r="T45" s="483" t="b">
        <f t="shared" si="7"/>
        <v>1</v>
      </c>
      <c r="U45" s="483" t="b">
        <f t="shared" si="8"/>
        <v>1</v>
      </c>
      <c r="V45" s="483" t="b">
        <f t="shared" si="9"/>
        <v>1</v>
      </c>
      <c r="W45" s="483" t="b">
        <f t="shared" si="10"/>
        <v>1</v>
      </c>
      <c r="X45" s="483" t="b">
        <f t="shared" si="11"/>
        <v>1</v>
      </c>
      <c r="Y45" s="483" t="b">
        <f t="shared" si="12"/>
        <v>1</v>
      </c>
      <c r="Z45" s="483" t="b">
        <f t="shared" si="13"/>
        <v>1</v>
      </c>
      <c r="AA45" s="483" t="b">
        <f t="shared" si="14"/>
        <v>1</v>
      </c>
      <c r="AB45" s="483" t="b">
        <f t="shared" si="15"/>
        <v>1</v>
      </c>
      <c r="AC45" s="483" t="b">
        <f t="shared" si="16"/>
        <v>1</v>
      </c>
      <c r="AD45" s="483" t="b">
        <f t="shared" si="17"/>
        <v>1</v>
      </c>
      <c r="AE45" s="483" t="b">
        <f t="shared" si="18"/>
        <v>1</v>
      </c>
      <c r="AF45" s="483" t="b">
        <f t="shared" si="19"/>
        <v>1</v>
      </c>
      <c r="AG45" s="483" t="b">
        <f t="shared" si="20"/>
        <v>1</v>
      </c>
      <c r="AH45" s="483" t="b">
        <f t="shared" si="21"/>
        <v>1</v>
      </c>
    </row>
    <row r="46" spans="1:34" ht="16.5" thickBot="1" x14ac:dyDescent="0.3">
      <c r="A46" s="416"/>
      <c r="B46" s="472">
        <v>27</v>
      </c>
      <c r="C46" s="9"/>
      <c r="D46" s="28"/>
      <c r="E46" s="472">
        <v>27</v>
      </c>
      <c r="F46" s="9"/>
      <c r="G46" s="28"/>
      <c r="H46" s="472">
        <v>27</v>
      </c>
      <c r="I46" s="9"/>
      <c r="J46" s="28"/>
      <c r="K46" s="472">
        <v>27</v>
      </c>
      <c r="L46" s="9"/>
      <c r="M46" s="472">
        <v>27</v>
      </c>
      <c r="N46" s="9"/>
      <c r="O46" s="472">
        <v>27</v>
      </c>
      <c r="P46" s="9"/>
      <c r="Q46" s="416"/>
      <c r="R46" s="416"/>
      <c r="T46" s="483" t="b">
        <f t="shared" si="7"/>
        <v>1</v>
      </c>
      <c r="U46" s="483" t="b">
        <f t="shared" si="8"/>
        <v>1</v>
      </c>
      <c r="V46" s="483" t="b">
        <f t="shared" si="9"/>
        <v>1</v>
      </c>
      <c r="W46" s="483" t="b">
        <f t="shared" si="10"/>
        <v>1</v>
      </c>
      <c r="X46" s="483" t="b">
        <f t="shared" si="11"/>
        <v>1</v>
      </c>
      <c r="Y46" s="483" t="b">
        <f t="shared" si="12"/>
        <v>1</v>
      </c>
      <c r="Z46" s="483" t="b">
        <f t="shared" si="13"/>
        <v>1</v>
      </c>
      <c r="AA46" s="483" t="b">
        <f t="shared" si="14"/>
        <v>1</v>
      </c>
      <c r="AB46" s="483" t="b">
        <f t="shared" si="15"/>
        <v>1</v>
      </c>
      <c r="AC46" s="483" t="b">
        <f t="shared" si="16"/>
        <v>1</v>
      </c>
      <c r="AD46" s="483" t="b">
        <f t="shared" si="17"/>
        <v>1</v>
      </c>
      <c r="AE46" s="483" t="b">
        <f t="shared" si="18"/>
        <v>1</v>
      </c>
      <c r="AF46" s="483" t="b">
        <f t="shared" si="19"/>
        <v>1</v>
      </c>
      <c r="AG46" s="483" t="b">
        <f t="shared" si="20"/>
        <v>1</v>
      </c>
      <c r="AH46" s="483" t="b">
        <f t="shared" si="21"/>
        <v>1</v>
      </c>
    </row>
    <row r="47" spans="1:34" ht="16.5" thickBot="1" x14ac:dyDescent="0.3">
      <c r="A47" s="416"/>
      <c r="B47" s="472">
        <v>28</v>
      </c>
      <c r="C47" s="9"/>
      <c r="D47" s="28"/>
      <c r="E47" s="472">
        <v>28</v>
      </c>
      <c r="F47" s="9"/>
      <c r="G47" s="28"/>
      <c r="H47" s="472">
        <v>28</v>
      </c>
      <c r="I47" s="9"/>
      <c r="J47" s="28"/>
      <c r="K47" s="472">
        <v>28</v>
      </c>
      <c r="L47" s="9"/>
      <c r="M47" s="472">
        <v>28</v>
      </c>
      <c r="N47" s="9"/>
      <c r="O47" s="472">
        <v>28</v>
      </c>
      <c r="P47" s="9"/>
      <c r="Q47" s="416"/>
      <c r="R47" s="416"/>
      <c r="T47" s="483" t="b">
        <f t="shared" si="7"/>
        <v>1</v>
      </c>
      <c r="U47" s="483" t="b">
        <f t="shared" si="8"/>
        <v>1</v>
      </c>
      <c r="V47" s="483" t="b">
        <f t="shared" si="9"/>
        <v>1</v>
      </c>
      <c r="W47" s="483" t="b">
        <f t="shared" si="10"/>
        <v>1</v>
      </c>
      <c r="X47" s="483" t="b">
        <f t="shared" si="11"/>
        <v>1</v>
      </c>
      <c r="Y47" s="483" t="b">
        <f t="shared" si="12"/>
        <v>1</v>
      </c>
      <c r="Z47" s="483" t="b">
        <f t="shared" si="13"/>
        <v>1</v>
      </c>
      <c r="AA47" s="483" t="b">
        <f t="shared" si="14"/>
        <v>1</v>
      </c>
      <c r="AB47" s="483" t="b">
        <f t="shared" si="15"/>
        <v>1</v>
      </c>
      <c r="AC47" s="483" t="b">
        <f t="shared" si="16"/>
        <v>1</v>
      </c>
      <c r="AD47" s="483" t="b">
        <f t="shared" si="17"/>
        <v>1</v>
      </c>
      <c r="AE47" s="483" t="b">
        <f t="shared" si="18"/>
        <v>1</v>
      </c>
      <c r="AF47" s="483" t="b">
        <f t="shared" si="19"/>
        <v>1</v>
      </c>
      <c r="AG47" s="483" t="b">
        <f t="shared" si="20"/>
        <v>1</v>
      </c>
      <c r="AH47" s="483" t="b">
        <f t="shared" si="21"/>
        <v>1</v>
      </c>
    </row>
    <row r="48" spans="1:34" ht="16.5" thickBot="1" x14ac:dyDescent="0.3">
      <c r="A48" s="416"/>
      <c r="B48" s="472">
        <v>29</v>
      </c>
      <c r="C48" s="9"/>
      <c r="D48" s="28"/>
      <c r="E48" s="472">
        <v>29</v>
      </c>
      <c r="F48" s="9"/>
      <c r="G48" s="28"/>
      <c r="H48" s="472">
        <v>29</v>
      </c>
      <c r="I48" s="9"/>
      <c r="J48" s="28"/>
      <c r="K48" s="472">
        <v>29</v>
      </c>
      <c r="L48" s="9"/>
      <c r="M48" s="472">
        <v>29</v>
      </c>
      <c r="N48" s="9"/>
      <c r="O48" s="472">
        <v>29</v>
      </c>
      <c r="P48" s="9"/>
      <c r="Q48" s="416"/>
      <c r="R48" s="416"/>
      <c r="T48" s="483" t="b">
        <f t="shared" si="7"/>
        <v>1</v>
      </c>
      <c r="U48" s="483" t="b">
        <f t="shared" si="8"/>
        <v>1</v>
      </c>
      <c r="V48" s="483" t="b">
        <f t="shared" si="9"/>
        <v>1</v>
      </c>
      <c r="W48" s="483" t="b">
        <f t="shared" si="10"/>
        <v>1</v>
      </c>
      <c r="X48" s="483" t="b">
        <f t="shared" si="11"/>
        <v>1</v>
      </c>
      <c r="Y48" s="483" t="b">
        <f t="shared" si="12"/>
        <v>1</v>
      </c>
      <c r="Z48" s="483" t="b">
        <f t="shared" si="13"/>
        <v>1</v>
      </c>
      <c r="AA48" s="483" t="b">
        <f t="shared" si="14"/>
        <v>1</v>
      </c>
      <c r="AB48" s="483" t="b">
        <f t="shared" si="15"/>
        <v>1</v>
      </c>
      <c r="AC48" s="483" t="b">
        <f t="shared" si="16"/>
        <v>1</v>
      </c>
      <c r="AD48" s="483" t="b">
        <f t="shared" si="17"/>
        <v>1</v>
      </c>
      <c r="AE48" s="483" t="b">
        <f t="shared" si="18"/>
        <v>1</v>
      </c>
      <c r="AF48" s="483" t="b">
        <f t="shared" si="19"/>
        <v>1</v>
      </c>
      <c r="AG48" s="483" t="b">
        <f t="shared" si="20"/>
        <v>1</v>
      </c>
      <c r="AH48" s="483" t="b">
        <f t="shared" si="21"/>
        <v>1</v>
      </c>
    </row>
    <row r="49" spans="1:34" ht="16.5" thickBot="1" x14ac:dyDescent="0.3">
      <c r="A49" s="416"/>
      <c r="B49" s="472">
        <v>30</v>
      </c>
      <c r="C49" s="9"/>
      <c r="D49" s="28"/>
      <c r="E49" s="472">
        <v>30</v>
      </c>
      <c r="F49" s="9"/>
      <c r="G49" s="28"/>
      <c r="H49" s="472">
        <v>30</v>
      </c>
      <c r="I49" s="9"/>
      <c r="J49" s="28"/>
      <c r="K49" s="472">
        <v>30</v>
      </c>
      <c r="L49" s="9"/>
      <c r="M49" s="472">
        <v>30</v>
      </c>
      <c r="N49" s="9"/>
      <c r="O49" s="472">
        <v>30</v>
      </c>
      <c r="P49" s="9"/>
      <c r="Q49" s="416"/>
      <c r="R49" s="416"/>
      <c r="T49" s="483" t="b">
        <f t="shared" si="7"/>
        <v>1</v>
      </c>
      <c r="U49" s="483" t="b">
        <f t="shared" si="8"/>
        <v>1</v>
      </c>
      <c r="V49" s="483" t="b">
        <f t="shared" si="9"/>
        <v>1</v>
      </c>
      <c r="W49" s="483" t="b">
        <f t="shared" si="10"/>
        <v>1</v>
      </c>
      <c r="X49" s="483" t="b">
        <f t="shared" si="11"/>
        <v>1</v>
      </c>
      <c r="Y49" s="483" t="b">
        <f t="shared" si="12"/>
        <v>1</v>
      </c>
      <c r="Z49" s="483" t="b">
        <f t="shared" si="13"/>
        <v>1</v>
      </c>
      <c r="AA49" s="483" t="b">
        <f t="shared" si="14"/>
        <v>1</v>
      </c>
      <c r="AB49" s="483" t="b">
        <f t="shared" si="15"/>
        <v>1</v>
      </c>
      <c r="AC49" s="483" t="b">
        <f t="shared" si="16"/>
        <v>1</v>
      </c>
      <c r="AD49" s="483" t="b">
        <f t="shared" si="17"/>
        <v>1</v>
      </c>
      <c r="AE49" s="483" t="b">
        <f t="shared" si="18"/>
        <v>1</v>
      </c>
      <c r="AF49" s="483" t="b">
        <f t="shared" si="19"/>
        <v>1</v>
      </c>
      <c r="AG49" s="483" t="b">
        <f t="shared" si="20"/>
        <v>1</v>
      </c>
      <c r="AH49" s="483" t="b">
        <f t="shared" si="21"/>
        <v>1</v>
      </c>
    </row>
    <row r="50" spans="1:34" ht="16.5" thickBot="1" x14ac:dyDescent="0.3">
      <c r="A50" s="416"/>
      <c r="B50" s="472">
        <v>31</v>
      </c>
      <c r="C50" s="9"/>
      <c r="D50" s="28"/>
      <c r="E50" s="472">
        <v>31</v>
      </c>
      <c r="F50" s="9"/>
      <c r="G50" s="28"/>
      <c r="H50" s="472">
        <v>31</v>
      </c>
      <c r="I50" s="9"/>
      <c r="J50" s="28"/>
      <c r="K50" s="472">
        <v>31</v>
      </c>
      <c r="L50" s="9"/>
      <c r="M50" s="472">
        <v>31</v>
      </c>
      <c r="N50" s="9"/>
      <c r="O50" s="472">
        <v>31</v>
      </c>
      <c r="P50" s="9"/>
      <c r="Q50" s="416"/>
      <c r="R50" s="416"/>
      <c r="T50" s="483" t="b">
        <f t="shared" si="7"/>
        <v>1</v>
      </c>
      <c r="U50" s="483" t="b">
        <f t="shared" si="8"/>
        <v>1</v>
      </c>
      <c r="V50" s="483" t="b">
        <f t="shared" si="9"/>
        <v>1</v>
      </c>
      <c r="W50" s="483" t="b">
        <f t="shared" si="10"/>
        <v>1</v>
      </c>
      <c r="X50" s="483" t="b">
        <f t="shared" si="11"/>
        <v>1</v>
      </c>
      <c r="Y50" s="483" t="b">
        <f t="shared" si="12"/>
        <v>1</v>
      </c>
      <c r="Z50" s="483" t="b">
        <f t="shared" si="13"/>
        <v>1</v>
      </c>
      <c r="AA50" s="483" t="b">
        <f t="shared" si="14"/>
        <v>1</v>
      </c>
      <c r="AB50" s="483" t="b">
        <f t="shared" si="15"/>
        <v>1</v>
      </c>
      <c r="AC50" s="483" t="b">
        <f t="shared" si="16"/>
        <v>1</v>
      </c>
      <c r="AD50" s="483" t="b">
        <f t="shared" si="17"/>
        <v>1</v>
      </c>
      <c r="AE50" s="483" t="b">
        <f t="shared" si="18"/>
        <v>1</v>
      </c>
      <c r="AF50" s="483" t="b">
        <f t="shared" si="19"/>
        <v>1</v>
      </c>
      <c r="AG50" s="483" t="b">
        <f t="shared" si="20"/>
        <v>1</v>
      </c>
      <c r="AH50" s="483" t="b">
        <f t="shared" si="21"/>
        <v>1</v>
      </c>
    </row>
    <row r="51" spans="1:34" ht="16.5" thickBot="1" x14ac:dyDescent="0.3">
      <c r="A51" s="416"/>
      <c r="B51" s="472">
        <v>32</v>
      </c>
      <c r="C51" s="9"/>
      <c r="D51" s="28"/>
      <c r="E51" s="472">
        <v>32</v>
      </c>
      <c r="F51" s="9"/>
      <c r="G51" s="28"/>
      <c r="H51" s="472">
        <v>32</v>
      </c>
      <c r="I51" s="9"/>
      <c r="J51" s="28"/>
      <c r="K51" s="472">
        <v>32</v>
      </c>
      <c r="L51" s="9"/>
      <c r="M51" s="472">
        <v>32</v>
      </c>
      <c r="N51" s="9"/>
      <c r="O51" s="472">
        <v>32</v>
      </c>
      <c r="P51" s="9"/>
      <c r="Q51" s="416"/>
      <c r="R51" s="416"/>
      <c r="T51" s="483" t="b">
        <f t="shared" si="7"/>
        <v>1</v>
      </c>
      <c r="U51" s="483" t="b">
        <f t="shared" si="8"/>
        <v>1</v>
      </c>
      <c r="V51" s="483" t="b">
        <f t="shared" si="9"/>
        <v>1</v>
      </c>
      <c r="W51" s="483" t="b">
        <f t="shared" si="10"/>
        <v>1</v>
      </c>
      <c r="X51" s="483" t="b">
        <f t="shared" si="11"/>
        <v>1</v>
      </c>
      <c r="Y51" s="483" t="b">
        <f t="shared" si="12"/>
        <v>1</v>
      </c>
      <c r="Z51" s="483" t="b">
        <f t="shared" si="13"/>
        <v>1</v>
      </c>
      <c r="AA51" s="483" t="b">
        <f t="shared" si="14"/>
        <v>1</v>
      </c>
      <c r="AB51" s="483" t="b">
        <f t="shared" si="15"/>
        <v>1</v>
      </c>
      <c r="AC51" s="483" t="b">
        <f t="shared" si="16"/>
        <v>1</v>
      </c>
      <c r="AD51" s="483" t="b">
        <f t="shared" si="17"/>
        <v>1</v>
      </c>
      <c r="AE51" s="483" t="b">
        <f t="shared" si="18"/>
        <v>1</v>
      </c>
      <c r="AF51" s="483" t="b">
        <f t="shared" si="19"/>
        <v>1</v>
      </c>
      <c r="AG51" s="483" t="b">
        <f t="shared" si="20"/>
        <v>1</v>
      </c>
      <c r="AH51" s="483" t="b">
        <f t="shared" si="21"/>
        <v>1</v>
      </c>
    </row>
    <row r="52" spans="1:34" ht="16.5" thickBot="1" x14ac:dyDescent="0.3">
      <c r="A52" s="416"/>
      <c r="B52" s="472">
        <v>33</v>
      </c>
      <c r="C52" s="9"/>
      <c r="D52" s="28"/>
      <c r="E52" s="472">
        <v>33</v>
      </c>
      <c r="F52" s="9"/>
      <c r="G52" s="28"/>
      <c r="H52" s="472">
        <v>33</v>
      </c>
      <c r="I52" s="9"/>
      <c r="J52" s="28"/>
      <c r="K52" s="472">
        <v>33</v>
      </c>
      <c r="L52" s="9"/>
      <c r="M52" s="472">
        <v>33</v>
      </c>
      <c r="N52" s="9"/>
      <c r="O52" s="472">
        <v>33</v>
      </c>
      <c r="P52" s="9"/>
      <c r="Q52" s="416"/>
      <c r="R52" s="416"/>
      <c r="T52" s="483" t="b">
        <f t="shared" si="7"/>
        <v>1</v>
      </c>
      <c r="U52" s="483" t="b">
        <f t="shared" si="8"/>
        <v>1</v>
      </c>
      <c r="V52" s="483" t="b">
        <f t="shared" si="9"/>
        <v>1</v>
      </c>
      <c r="W52" s="483" t="b">
        <f t="shared" si="10"/>
        <v>1</v>
      </c>
      <c r="X52" s="483" t="b">
        <f t="shared" si="11"/>
        <v>1</v>
      </c>
      <c r="Y52" s="483" t="b">
        <f t="shared" si="12"/>
        <v>1</v>
      </c>
      <c r="Z52" s="483" t="b">
        <f t="shared" si="13"/>
        <v>1</v>
      </c>
      <c r="AA52" s="483" t="b">
        <f t="shared" si="14"/>
        <v>1</v>
      </c>
      <c r="AB52" s="483" t="b">
        <f t="shared" si="15"/>
        <v>1</v>
      </c>
      <c r="AC52" s="483" t="b">
        <f t="shared" si="16"/>
        <v>1</v>
      </c>
      <c r="AD52" s="483" t="b">
        <f t="shared" si="17"/>
        <v>1</v>
      </c>
      <c r="AE52" s="483" t="b">
        <f t="shared" si="18"/>
        <v>1</v>
      </c>
      <c r="AF52" s="483" t="b">
        <f t="shared" si="19"/>
        <v>1</v>
      </c>
      <c r="AG52" s="483" t="b">
        <f t="shared" si="20"/>
        <v>1</v>
      </c>
      <c r="AH52" s="483" t="b">
        <f t="shared" si="21"/>
        <v>1</v>
      </c>
    </row>
    <row r="53" spans="1:34" ht="16.5" thickBot="1" x14ac:dyDescent="0.3">
      <c r="A53" s="416"/>
      <c r="B53" s="472">
        <v>34</v>
      </c>
      <c r="C53" s="9"/>
      <c r="D53" s="28"/>
      <c r="E53" s="472">
        <v>34</v>
      </c>
      <c r="F53" s="9"/>
      <c r="G53" s="28"/>
      <c r="H53" s="472">
        <v>34</v>
      </c>
      <c r="I53" s="9"/>
      <c r="J53" s="28"/>
      <c r="K53" s="472">
        <v>34</v>
      </c>
      <c r="L53" s="9"/>
      <c r="M53" s="472">
        <v>34</v>
      </c>
      <c r="N53" s="9"/>
      <c r="O53" s="472">
        <v>34</v>
      </c>
      <c r="P53" s="9"/>
      <c r="Q53" s="416"/>
      <c r="R53" s="416"/>
      <c r="T53" s="483" t="b">
        <f t="shared" si="7"/>
        <v>1</v>
      </c>
      <c r="U53" s="483" t="b">
        <f t="shared" si="8"/>
        <v>1</v>
      </c>
      <c r="V53" s="483" t="b">
        <f t="shared" si="9"/>
        <v>1</v>
      </c>
      <c r="W53" s="483" t="b">
        <f t="shared" si="10"/>
        <v>1</v>
      </c>
      <c r="X53" s="483" t="b">
        <f t="shared" si="11"/>
        <v>1</v>
      </c>
      <c r="Y53" s="483" t="b">
        <f t="shared" si="12"/>
        <v>1</v>
      </c>
      <c r="Z53" s="483" t="b">
        <f t="shared" si="13"/>
        <v>1</v>
      </c>
      <c r="AA53" s="483" t="b">
        <f t="shared" si="14"/>
        <v>1</v>
      </c>
      <c r="AB53" s="483" t="b">
        <f t="shared" si="15"/>
        <v>1</v>
      </c>
      <c r="AC53" s="483" t="b">
        <f t="shared" si="16"/>
        <v>1</v>
      </c>
      <c r="AD53" s="483" t="b">
        <f t="shared" si="17"/>
        <v>1</v>
      </c>
      <c r="AE53" s="483" t="b">
        <f t="shared" si="18"/>
        <v>1</v>
      </c>
      <c r="AF53" s="483" t="b">
        <f t="shared" si="19"/>
        <v>1</v>
      </c>
      <c r="AG53" s="483" t="b">
        <f t="shared" si="20"/>
        <v>1</v>
      </c>
      <c r="AH53" s="483" t="b">
        <f t="shared" si="21"/>
        <v>1</v>
      </c>
    </row>
    <row r="54" spans="1:34" ht="16.5" thickBot="1" x14ac:dyDescent="0.3">
      <c r="A54" s="416"/>
      <c r="B54" s="472">
        <v>35</v>
      </c>
      <c r="C54" s="9"/>
      <c r="D54" s="28"/>
      <c r="E54" s="472">
        <v>35</v>
      </c>
      <c r="F54" s="9"/>
      <c r="G54" s="28"/>
      <c r="H54" s="472">
        <v>35</v>
      </c>
      <c r="I54" s="9"/>
      <c r="J54" s="28"/>
      <c r="K54" s="472">
        <v>35</v>
      </c>
      <c r="L54" s="9"/>
      <c r="M54" s="472">
        <v>35</v>
      </c>
      <c r="N54" s="9"/>
      <c r="O54" s="472">
        <v>35</v>
      </c>
      <c r="P54" s="9"/>
      <c r="Q54" s="416"/>
      <c r="R54" s="416"/>
      <c r="T54" s="483" t="b">
        <f t="shared" si="7"/>
        <v>1</v>
      </c>
      <c r="U54" s="483" t="b">
        <f t="shared" si="8"/>
        <v>1</v>
      </c>
      <c r="V54" s="483" t="b">
        <f t="shared" si="9"/>
        <v>1</v>
      </c>
      <c r="W54" s="483" t="b">
        <f t="shared" si="10"/>
        <v>1</v>
      </c>
      <c r="X54" s="483" t="b">
        <f t="shared" si="11"/>
        <v>1</v>
      </c>
      <c r="Y54" s="483" t="b">
        <f t="shared" si="12"/>
        <v>1</v>
      </c>
      <c r="Z54" s="483" t="b">
        <f t="shared" si="13"/>
        <v>1</v>
      </c>
      <c r="AA54" s="483" t="b">
        <f t="shared" si="14"/>
        <v>1</v>
      </c>
      <c r="AB54" s="483" t="b">
        <f t="shared" si="15"/>
        <v>1</v>
      </c>
      <c r="AC54" s="483" t="b">
        <f t="shared" si="16"/>
        <v>1</v>
      </c>
      <c r="AD54" s="483" t="b">
        <f t="shared" si="17"/>
        <v>1</v>
      </c>
      <c r="AE54" s="483" t="b">
        <f t="shared" si="18"/>
        <v>1</v>
      </c>
      <c r="AF54" s="483" t="b">
        <f t="shared" si="19"/>
        <v>1</v>
      </c>
      <c r="AG54" s="483" t="b">
        <f t="shared" si="20"/>
        <v>1</v>
      </c>
      <c r="AH54" s="483" t="b">
        <f t="shared" si="21"/>
        <v>1</v>
      </c>
    </row>
    <row r="55" spans="1:34" ht="16.5" thickBot="1" x14ac:dyDescent="0.3">
      <c r="A55" s="416"/>
      <c r="B55" s="472">
        <v>36</v>
      </c>
      <c r="C55" s="9"/>
      <c r="D55" s="28"/>
      <c r="E55" s="472">
        <v>36</v>
      </c>
      <c r="F55" s="9"/>
      <c r="G55" s="28"/>
      <c r="H55" s="472">
        <v>36</v>
      </c>
      <c r="I55" s="9"/>
      <c r="J55" s="28"/>
      <c r="K55" s="472">
        <v>36</v>
      </c>
      <c r="L55" s="9"/>
      <c r="M55" s="472">
        <v>36</v>
      </c>
      <c r="N55" s="9"/>
      <c r="O55" s="472">
        <v>36</v>
      </c>
      <c r="P55" s="9"/>
      <c r="Q55" s="416"/>
      <c r="R55" s="416"/>
      <c r="T55" s="483" t="b">
        <f t="shared" si="7"/>
        <v>1</v>
      </c>
      <c r="U55" s="483" t="b">
        <f t="shared" si="8"/>
        <v>1</v>
      </c>
      <c r="V55" s="483" t="b">
        <f t="shared" si="9"/>
        <v>1</v>
      </c>
      <c r="W55" s="483" t="b">
        <f t="shared" si="10"/>
        <v>1</v>
      </c>
      <c r="X55" s="483" t="b">
        <f t="shared" si="11"/>
        <v>1</v>
      </c>
      <c r="Y55" s="483" t="b">
        <f t="shared" si="12"/>
        <v>1</v>
      </c>
      <c r="Z55" s="483" t="b">
        <f t="shared" si="13"/>
        <v>1</v>
      </c>
      <c r="AA55" s="483" t="b">
        <f t="shared" si="14"/>
        <v>1</v>
      </c>
      <c r="AB55" s="483" t="b">
        <f t="shared" si="15"/>
        <v>1</v>
      </c>
      <c r="AC55" s="483" t="b">
        <f t="shared" si="16"/>
        <v>1</v>
      </c>
      <c r="AD55" s="483" t="b">
        <f t="shared" si="17"/>
        <v>1</v>
      </c>
      <c r="AE55" s="483" t="b">
        <f t="shared" si="18"/>
        <v>1</v>
      </c>
      <c r="AF55" s="483" t="b">
        <f t="shared" si="19"/>
        <v>1</v>
      </c>
      <c r="AG55" s="483" t="b">
        <f t="shared" si="20"/>
        <v>1</v>
      </c>
      <c r="AH55" s="483" t="b">
        <f t="shared" si="21"/>
        <v>1</v>
      </c>
    </row>
    <row r="56" spans="1:34" ht="16.5" thickBot="1" x14ac:dyDescent="0.3">
      <c r="A56" s="416"/>
      <c r="B56" s="472">
        <v>37</v>
      </c>
      <c r="C56" s="9"/>
      <c r="D56" s="28"/>
      <c r="E56" s="472">
        <v>37</v>
      </c>
      <c r="F56" s="9"/>
      <c r="G56" s="28"/>
      <c r="H56" s="472">
        <v>37</v>
      </c>
      <c r="I56" s="9"/>
      <c r="J56" s="28"/>
      <c r="K56" s="472">
        <v>37</v>
      </c>
      <c r="L56" s="9"/>
      <c r="M56" s="472">
        <v>37</v>
      </c>
      <c r="N56" s="9"/>
      <c r="O56" s="472">
        <v>37</v>
      </c>
      <c r="P56" s="9"/>
      <c r="Q56" s="416"/>
      <c r="R56" s="416"/>
      <c r="T56" s="483" t="b">
        <f t="shared" si="7"/>
        <v>1</v>
      </c>
      <c r="U56" s="483" t="b">
        <f t="shared" si="8"/>
        <v>1</v>
      </c>
      <c r="V56" s="483" t="b">
        <f t="shared" si="9"/>
        <v>1</v>
      </c>
      <c r="W56" s="483" t="b">
        <f t="shared" si="10"/>
        <v>1</v>
      </c>
      <c r="X56" s="483" t="b">
        <f t="shared" si="11"/>
        <v>1</v>
      </c>
      <c r="Y56" s="483" t="b">
        <f t="shared" si="12"/>
        <v>1</v>
      </c>
      <c r="Z56" s="483" t="b">
        <f t="shared" si="13"/>
        <v>1</v>
      </c>
      <c r="AA56" s="483" t="b">
        <f t="shared" si="14"/>
        <v>1</v>
      </c>
      <c r="AB56" s="483" t="b">
        <f t="shared" si="15"/>
        <v>1</v>
      </c>
      <c r="AC56" s="483" t="b">
        <f t="shared" si="16"/>
        <v>1</v>
      </c>
      <c r="AD56" s="483" t="b">
        <f t="shared" si="17"/>
        <v>1</v>
      </c>
      <c r="AE56" s="483" t="b">
        <f t="shared" si="18"/>
        <v>1</v>
      </c>
      <c r="AF56" s="483" t="b">
        <f t="shared" si="19"/>
        <v>1</v>
      </c>
      <c r="AG56" s="483" t="b">
        <f t="shared" si="20"/>
        <v>1</v>
      </c>
      <c r="AH56" s="483" t="b">
        <f t="shared" si="21"/>
        <v>1</v>
      </c>
    </row>
    <row r="57" spans="1:34" ht="16.5" thickBot="1" x14ac:dyDescent="0.3">
      <c r="A57" s="416"/>
      <c r="B57" s="472">
        <v>38</v>
      </c>
      <c r="C57" s="9"/>
      <c r="D57" s="28"/>
      <c r="E57" s="472">
        <v>38</v>
      </c>
      <c r="F57" s="9"/>
      <c r="G57" s="28"/>
      <c r="H57" s="472">
        <v>38</v>
      </c>
      <c r="I57" s="9"/>
      <c r="J57" s="28"/>
      <c r="K57" s="472">
        <v>38</v>
      </c>
      <c r="L57" s="9"/>
      <c r="M57" s="472">
        <v>38</v>
      </c>
      <c r="N57" s="9"/>
      <c r="O57" s="472">
        <v>38</v>
      </c>
      <c r="P57" s="9"/>
      <c r="Q57" s="416"/>
      <c r="R57" s="416"/>
      <c r="T57" s="483" t="b">
        <f t="shared" si="7"/>
        <v>1</v>
      </c>
      <c r="U57" s="483" t="b">
        <f t="shared" si="8"/>
        <v>1</v>
      </c>
      <c r="V57" s="483" t="b">
        <f t="shared" si="9"/>
        <v>1</v>
      </c>
      <c r="W57" s="483" t="b">
        <f t="shared" si="10"/>
        <v>1</v>
      </c>
      <c r="X57" s="483" t="b">
        <f t="shared" si="11"/>
        <v>1</v>
      </c>
      <c r="Y57" s="483" t="b">
        <f t="shared" si="12"/>
        <v>1</v>
      </c>
      <c r="Z57" s="483" t="b">
        <f t="shared" si="13"/>
        <v>1</v>
      </c>
      <c r="AA57" s="483" t="b">
        <f t="shared" si="14"/>
        <v>1</v>
      </c>
      <c r="AB57" s="483" t="b">
        <f t="shared" si="15"/>
        <v>1</v>
      </c>
      <c r="AC57" s="483" t="b">
        <f t="shared" si="16"/>
        <v>1</v>
      </c>
      <c r="AD57" s="483" t="b">
        <f t="shared" si="17"/>
        <v>1</v>
      </c>
      <c r="AE57" s="483" t="b">
        <f t="shared" si="18"/>
        <v>1</v>
      </c>
      <c r="AF57" s="483" t="b">
        <f t="shared" si="19"/>
        <v>1</v>
      </c>
      <c r="AG57" s="483" t="b">
        <f t="shared" si="20"/>
        <v>1</v>
      </c>
      <c r="AH57" s="483" t="b">
        <f t="shared" si="21"/>
        <v>1</v>
      </c>
    </row>
    <row r="58" spans="1:34" ht="16.5" thickBot="1" x14ac:dyDescent="0.3">
      <c r="A58" s="416"/>
      <c r="B58" s="472">
        <v>39</v>
      </c>
      <c r="C58" s="9"/>
      <c r="D58" s="28"/>
      <c r="E58" s="472">
        <v>39</v>
      </c>
      <c r="F58" s="9"/>
      <c r="G58" s="28"/>
      <c r="H58" s="472">
        <v>39</v>
      </c>
      <c r="I58" s="9"/>
      <c r="J58" s="28"/>
      <c r="K58" s="472">
        <v>39</v>
      </c>
      <c r="L58" s="9"/>
      <c r="M58" s="472">
        <v>39</v>
      </c>
      <c r="N58" s="9"/>
      <c r="O58" s="472">
        <v>39</v>
      </c>
      <c r="P58" s="9"/>
      <c r="Q58" s="416"/>
      <c r="R58" s="416"/>
      <c r="T58" s="483" t="b">
        <f t="shared" si="7"/>
        <v>1</v>
      </c>
      <c r="U58" s="483" t="b">
        <f t="shared" si="8"/>
        <v>1</v>
      </c>
      <c r="V58" s="483" t="b">
        <f t="shared" si="9"/>
        <v>1</v>
      </c>
      <c r="W58" s="483" t="b">
        <f t="shared" si="10"/>
        <v>1</v>
      </c>
      <c r="X58" s="483" t="b">
        <f t="shared" si="11"/>
        <v>1</v>
      </c>
      <c r="Y58" s="483" t="b">
        <f t="shared" si="12"/>
        <v>1</v>
      </c>
      <c r="Z58" s="483" t="b">
        <f t="shared" si="13"/>
        <v>1</v>
      </c>
      <c r="AA58" s="483" t="b">
        <f t="shared" si="14"/>
        <v>1</v>
      </c>
      <c r="AB58" s="483" t="b">
        <f t="shared" si="15"/>
        <v>1</v>
      </c>
      <c r="AC58" s="483" t="b">
        <f t="shared" si="16"/>
        <v>1</v>
      </c>
      <c r="AD58" s="483" t="b">
        <f t="shared" si="17"/>
        <v>1</v>
      </c>
      <c r="AE58" s="483" t="b">
        <f t="shared" si="18"/>
        <v>1</v>
      </c>
      <c r="AF58" s="483" t="b">
        <f t="shared" si="19"/>
        <v>1</v>
      </c>
      <c r="AG58" s="483" t="b">
        <f t="shared" si="20"/>
        <v>1</v>
      </c>
      <c r="AH58" s="483" t="b">
        <f t="shared" si="21"/>
        <v>1</v>
      </c>
    </row>
    <row r="59" spans="1:34" ht="16.5" thickBot="1" x14ac:dyDescent="0.3">
      <c r="A59" s="416"/>
      <c r="B59" s="472">
        <v>40</v>
      </c>
      <c r="C59" s="9"/>
      <c r="D59" s="28"/>
      <c r="E59" s="472">
        <v>40</v>
      </c>
      <c r="F59" s="9"/>
      <c r="G59" s="28"/>
      <c r="H59" s="472">
        <v>40</v>
      </c>
      <c r="I59" s="9"/>
      <c r="J59" s="28"/>
      <c r="K59" s="472">
        <v>40</v>
      </c>
      <c r="L59" s="9"/>
      <c r="M59" s="472">
        <v>40</v>
      </c>
      <c r="N59" s="9"/>
      <c r="O59" s="472">
        <v>40</v>
      </c>
      <c r="P59" s="9"/>
      <c r="Q59" s="416"/>
      <c r="R59" s="416"/>
      <c r="T59" s="483" t="b">
        <f t="shared" si="7"/>
        <v>1</v>
      </c>
      <c r="U59" s="483" t="b">
        <f t="shared" si="8"/>
        <v>1</v>
      </c>
      <c r="V59" s="483" t="b">
        <f t="shared" si="9"/>
        <v>1</v>
      </c>
      <c r="W59" s="483" t="b">
        <f t="shared" si="10"/>
        <v>1</v>
      </c>
      <c r="X59" s="483" t="b">
        <f t="shared" si="11"/>
        <v>1</v>
      </c>
      <c r="Y59" s="483" t="b">
        <f t="shared" si="12"/>
        <v>1</v>
      </c>
      <c r="Z59" s="483" t="b">
        <f t="shared" si="13"/>
        <v>1</v>
      </c>
      <c r="AA59" s="483" t="b">
        <f t="shared" si="14"/>
        <v>1</v>
      </c>
      <c r="AB59" s="483" t="b">
        <f t="shared" si="15"/>
        <v>1</v>
      </c>
      <c r="AC59" s="483" t="b">
        <f t="shared" si="16"/>
        <v>1</v>
      </c>
      <c r="AD59" s="483" t="b">
        <f t="shared" si="17"/>
        <v>1</v>
      </c>
      <c r="AE59" s="483" t="b">
        <f t="shared" si="18"/>
        <v>1</v>
      </c>
      <c r="AF59" s="483" t="b">
        <f t="shared" si="19"/>
        <v>1</v>
      </c>
      <c r="AG59" s="483" t="b">
        <f t="shared" si="20"/>
        <v>1</v>
      </c>
      <c r="AH59" s="483" t="b">
        <f t="shared" si="21"/>
        <v>1</v>
      </c>
    </row>
    <row r="60" spans="1:34" ht="16.5" thickBot="1" x14ac:dyDescent="0.3">
      <c r="A60" s="416"/>
      <c r="B60" s="472">
        <v>41</v>
      </c>
      <c r="C60" s="9"/>
      <c r="D60" s="28"/>
      <c r="E60" s="472">
        <v>41</v>
      </c>
      <c r="F60" s="9"/>
      <c r="G60" s="28"/>
      <c r="H60" s="472">
        <v>41</v>
      </c>
      <c r="I60" s="9"/>
      <c r="J60" s="28"/>
      <c r="K60" s="472">
        <v>41</v>
      </c>
      <c r="L60" s="9"/>
      <c r="M60" s="472">
        <v>41</v>
      </c>
      <c r="N60" s="9"/>
      <c r="O60" s="472">
        <v>41</v>
      </c>
      <c r="P60" s="9"/>
      <c r="Q60" s="416"/>
      <c r="R60" s="416"/>
      <c r="T60" s="483" t="b">
        <f t="shared" si="7"/>
        <v>1</v>
      </c>
      <c r="U60" s="483" t="b">
        <f t="shared" si="8"/>
        <v>1</v>
      </c>
      <c r="V60" s="483" t="b">
        <f t="shared" si="9"/>
        <v>1</v>
      </c>
      <c r="W60" s="483" t="b">
        <f t="shared" si="10"/>
        <v>1</v>
      </c>
      <c r="X60" s="483" t="b">
        <f t="shared" si="11"/>
        <v>1</v>
      </c>
      <c r="Y60" s="483" t="b">
        <f t="shared" si="12"/>
        <v>1</v>
      </c>
      <c r="Z60" s="483" t="b">
        <f t="shared" si="13"/>
        <v>1</v>
      </c>
      <c r="AA60" s="483" t="b">
        <f t="shared" si="14"/>
        <v>1</v>
      </c>
      <c r="AB60" s="483" t="b">
        <f t="shared" si="15"/>
        <v>1</v>
      </c>
      <c r="AC60" s="483" t="b">
        <f t="shared" si="16"/>
        <v>1</v>
      </c>
      <c r="AD60" s="483" t="b">
        <f t="shared" si="17"/>
        <v>1</v>
      </c>
      <c r="AE60" s="483" t="b">
        <f t="shared" si="18"/>
        <v>1</v>
      </c>
      <c r="AF60" s="483" t="b">
        <f t="shared" si="19"/>
        <v>1</v>
      </c>
      <c r="AG60" s="483" t="b">
        <f t="shared" si="20"/>
        <v>1</v>
      </c>
      <c r="AH60" s="483" t="b">
        <f t="shared" si="21"/>
        <v>1</v>
      </c>
    </row>
    <row r="61" spans="1:34" ht="16.5" thickBot="1" x14ac:dyDescent="0.3">
      <c r="A61" s="416"/>
      <c r="B61" s="472">
        <v>42</v>
      </c>
      <c r="C61" s="9"/>
      <c r="D61" s="28"/>
      <c r="E61" s="472">
        <v>42</v>
      </c>
      <c r="F61" s="9"/>
      <c r="G61" s="28"/>
      <c r="H61" s="472">
        <v>42</v>
      </c>
      <c r="I61" s="9"/>
      <c r="J61" s="28"/>
      <c r="K61" s="472">
        <v>42</v>
      </c>
      <c r="L61" s="9"/>
      <c r="M61" s="472">
        <v>42</v>
      </c>
      <c r="N61" s="9"/>
      <c r="O61" s="472">
        <v>42</v>
      </c>
      <c r="P61" s="9"/>
      <c r="Q61" s="416"/>
      <c r="R61" s="416"/>
      <c r="T61" s="483" t="b">
        <f t="shared" si="7"/>
        <v>1</v>
      </c>
      <c r="U61" s="483" t="b">
        <f t="shared" si="8"/>
        <v>1</v>
      </c>
      <c r="V61" s="483" t="b">
        <f t="shared" si="9"/>
        <v>1</v>
      </c>
      <c r="W61" s="483" t="b">
        <f t="shared" si="10"/>
        <v>1</v>
      </c>
      <c r="X61" s="483" t="b">
        <f t="shared" si="11"/>
        <v>1</v>
      </c>
      <c r="Y61" s="483" t="b">
        <f t="shared" si="12"/>
        <v>1</v>
      </c>
      <c r="Z61" s="483" t="b">
        <f t="shared" si="13"/>
        <v>1</v>
      </c>
      <c r="AA61" s="483" t="b">
        <f t="shared" si="14"/>
        <v>1</v>
      </c>
      <c r="AB61" s="483" t="b">
        <f t="shared" si="15"/>
        <v>1</v>
      </c>
      <c r="AC61" s="483" t="b">
        <f t="shared" si="16"/>
        <v>1</v>
      </c>
      <c r="AD61" s="483" t="b">
        <f t="shared" si="17"/>
        <v>1</v>
      </c>
      <c r="AE61" s="483" t="b">
        <f t="shared" si="18"/>
        <v>1</v>
      </c>
      <c r="AF61" s="483" t="b">
        <f t="shared" si="19"/>
        <v>1</v>
      </c>
      <c r="AG61" s="483" t="b">
        <f t="shared" si="20"/>
        <v>1</v>
      </c>
      <c r="AH61" s="483" t="b">
        <f t="shared" si="21"/>
        <v>1</v>
      </c>
    </row>
    <row r="62" spans="1:34" ht="16.5" thickBot="1" x14ac:dyDescent="0.3">
      <c r="A62" s="416"/>
      <c r="B62" s="472">
        <v>43</v>
      </c>
      <c r="C62" s="9"/>
      <c r="D62" s="28"/>
      <c r="E62" s="472">
        <v>43</v>
      </c>
      <c r="F62" s="9"/>
      <c r="G62" s="28"/>
      <c r="H62" s="472">
        <v>43</v>
      </c>
      <c r="I62" s="9"/>
      <c r="J62" s="28"/>
      <c r="K62" s="472">
        <v>43</v>
      </c>
      <c r="L62" s="9"/>
      <c r="M62" s="472">
        <v>43</v>
      </c>
      <c r="N62" s="9"/>
      <c r="O62" s="472">
        <v>43</v>
      </c>
      <c r="P62" s="9"/>
      <c r="Q62" s="416"/>
      <c r="R62" s="416"/>
      <c r="T62" s="483" t="b">
        <f t="shared" si="7"/>
        <v>1</v>
      </c>
      <c r="U62" s="483" t="b">
        <f t="shared" si="8"/>
        <v>1</v>
      </c>
      <c r="V62" s="483" t="b">
        <f t="shared" si="9"/>
        <v>1</v>
      </c>
      <c r="W62" s="483" t="b">
        <f t="shared" si="10"/>
        <v>1</v>
      </c>
      <c r="X62" s="483" t="b">
        <f t="shared" si="11"/>
        <v>1</v>
      </c>
      <c r="Y62" s="483" t="b">
        <f t="shared" si="12"/>
        <v>1</v>
      </c>
      <c r="Z62" s="483" t="b">
        <f t="shared" si="13"/>
        <v>1</v>
      </c>
      <c r="AA62" s="483" t="b">
        <f t="shared" si="14"/>
        <v>1</v>
      </c>
      <c r="AB62" s="483" t="b">
        <f t="shared" si="15"/>
        <v>1</v>
      </c>
      <c r="AC62" s="483" t="b">
        <f t="shared" si="16"/>
        <v>1</v>
      </c>
      <c r="AD62" s="483" t="b">
        <f t="shared" si="17"/>
        <v>1</v>
      </c>
      <c r="AE62" s="483" t="b">
        <f t="shared" si="18"/>
        <v>1</v>
      </c>
      <c r="AF62" s="483" t="b">
        <f t="shared" si="19"/>
        <v>1</v>
      </c>
      <c r="AG62" s="483" t="b">
        <f t="shared" si="20"/>
        <v>1</v>
      </c>
      <c r="AH62" s="483" t="b">
        <f t="shared" si="21"/>
        <v>1</v>
      </c>
    </row>
    <row r="63" spans="1:34" ht="16.5" thickBot="1" x14ac:dyDescent="0.3">
      <c r="A63" s="416"/>
      <c r="B63" s="472">
        <v>44</v>
      </c>
      <c r="C63" s="9"/>
      <c r="D63" s="28"/>
      <c r="E63" s="472">
        <v>44</v>
      </c>
      <c r="F63" s="9"/>
      <c r="G63" s="28"/>
      <c r="H63" s="472">
        <v>44</v>
      </c>
      <c r="I63" s="9"/>
      <c r="J63" s="28"/>
      <c r="K63" s="472">
        <v>44</v>
      </c>
      <c r="L63" s="9"/>
      <c r="M63" s="472">
        <v>44</v>
      </c>
      <c r="N63" s="9"/>
      <c r="O63" s="472">
        <v>44</v>
      </c>
      <c r="P63" s="9"/>
      <c r="Q63" s="416"/>
      <c r="R63" s="416"/>
      <c r="T63" s="483" t="b">
        <f t="shared" si="7"/>
        <v>1</v>
      </c>
      <c r="U63" s="483" t="b">
        <f t="shared" si="8"/>
        <v>1</v>
      </c>
      <c r="V63" s="483" t="b">
        <f t="shared" si="9"/>
        <v>1</v>
      </c>
      <c r="W63" s="483" t="b">
        <f t="shared" si="10"/>
        <v>1</v>
      </c>
      <c r="X63" s="483" t="b">
        <f t="shared" si="11"/>
        <v>1</v>
      </c>
      <c r="Y63" s="483" t="b">
        <f t="shared" si="12"/>
        <v>1</v>
      </c>
      <c r="Z63" s="483" t="b">
        <f t="shared" si="13"/>
        <v>1</v>
      </c>
      <c r="AA63" s="483" t="b">
        <f t="shared" si="14"/>
        <v>1</v>
      </c>
      <c r="AB63" s="483" t="b">
        <f t="shared" si="15"/>
        <v>1</v>
      </c>
      <c r="AC63" s="483" t="b">
        <f t="shared" si="16"/>
        <v>1</v>
      </c>
      <c r="AD63" s="483" t="b">
        <f t="shared" si="17"/>
        <v>1</v>
      </c>
      <c r="AE63" s="483" t="b">
        <f t="shared" si="18"/>
        <v>1</v>
      </c>
      <c r="AF63" s="483" t="b">
        <f t="shared" si="19"/>
        <v>1</v>
      </c>
      <c r="AG63" s="483" t="b">
        <f t="shared" si="20"/>
        <v>1</v>
      </c>
      <c r="AH63" s="483" t="b">
        <f t="shared" si="21"/>
        <v>1</v>
      </c>
    </row>
    <row r="64" spans="1:34" ht="16.5" thickBot="1" x14ac:dyDescent="0.3">
      <c r="A64" s="416"/>
      <c r="B64" s="472">
        <v>45</v>
      </c>
      <c r="C64" s="9"/>
      <c r="D64" s="28"/>
      <c r="E64" s="472">
        <v>45</v>
      </c>
      <c r="F64" s="9"/>
      <c r="G64" s="28"/>
      <c r="H64" s="472">
        <v>45</v>
      </c>
      <c r="I64" s="9"/>
      <c r="J64" s="28"/>
      <c r="K64" s="472">
        <v>45</v>
      </c>
      <c r="L64" s="9"/>
      <c r="M64" s="472">
        <v>45</v>
      </c>
      <c r="N64" s="9"/>
      <c r="O64" s="472">
        <v>45</v>
      </c>
      <c r="P64" s="9"/>
      <c r="Q64" s="416"/>
      <c r="R64" s="416"/>
      <c r="T64" s="483" t="b">
        <f t="shared" si="7"/>
        <v>1</v>
      </c>
      <c r="U64" s="483" t="b">
        <f t="shared" si="8"/>
        <v>1</v>
      </c>
      <c r="V64" s="483" t="b">
        <f t="shared" si="9"/>
        <v>1</v>
      </c>
      <c r="W64" s="483" t="b">
        <f t="shared" si="10"/>
        <v>1</v>
      </c>
      <c r="X64" s="483" t="b">
        <f t="shared" si="11"/>
        <v>1</v>
      </c>
      <c r="Y64" s="483" t="b">
        <f t="shared" si="12"/>
        <v>1</v>
      </c>
      <c r="Z64" s="483" t="b">
        <f t="shared" si="13"/>
        <v>1</v>
      </c>
      <c r="AA64" s="483" t="b">
        <f t="shared" si="14"/>
        <v>1</v>
      </c>
      <c r="AB64" s="483" t="b">
        <f t="shared" si="15"/>
        <v>1</v>
      </c>
      <c r="AC64" s="483" t="b">
        <f t="shared" si="16"/>
        <v>1</v>
      </c>
      <c r="AD64" s="483" t="b">
        <f t="shared" si="17"/>
        <v>1</v>
      </c>
      <c r="AE64" s="483" t="b">
        <f t="shared" si="18"/>
        <v>1</v>
      </c>
      <c r="AF64" s="483" t="b">
        <f t="shared" si="19"/>
        <v>1</v>
      </c>
      <c r="AG64" s="483" t="b">
        <f t="shared" si="20"/>
        <v>1</v>
      </c>
      <c r="AH64" s="483" t="b">
        <f t="shared" si="21"/>
        <v>1</v>
      </c>
    </row>
    <row r="65" spans="1:34" ht="16.5" thickBot="1" x14ac:dyDescent="0.3">
      <c r="A65" s="416"/>
      <c r="B65" s="472">
        <v>46</v>
      </c>
      <c r="C65" s="9"/>
      <c r="D65" s="28"/>
      <c r="E65" s="472">
        <v>46</v>
      </c>
      <c r="F65" s="9"/>
      <c r="G65" s="28"/>
      <c r="H65" s="472">
        <v>46</v>
      </c>
      <c r="I65" s="9"/>
      <c r="J65" s="28"/>
      <c r="K65" s="472">
        <v>46</v>
      </c>
      <c r="L65" s="9"/>
      <c r="M65" s="472">
        <v>46</v>
      </c>
      <c r="N65" s="9"/>
      <c r="O65" s="472">
        <v>46</v>
      </c>
      <c r="P65" s="9"/>
      <c r="Q65" s="416"/>
      <c r="R65" s="416"/>
      <c r="T65" s="483" t="b">
        <f t="shared" si="7"/>
        <v>1</v>
      </c>
      <c r="U65" s="483" t="b">
        <f t="shared" si="8"/>
        <v>1</v>
      </c>
      <c r="V65" s="483" t="b">
        <f t="shared" si="9"/>
        <v>1</v>
      </c>
      <c r="W65" s="483" t="b">
        <f t="shared" si="10"/>
        <v>1</v>
      </c>
      <c r="X65" s="483" t="b">
        <f t="shared" si="11"/>
        <v>1</v>
      </c>
      <c r="Y65" s="483" t="b">
        <f t="shared" si="12"/>
        <v>1</v>
      </c>
      <c r="Z65" s="483" t="b">
        <f t="shared" si="13"/>
        <v>1</v>
      </c>
      <c r="AA65" s="483" t="b">
        <f t="shared" si="14"/>
        <v>1</v>
      </c>
      <c r="AB65" s="483" t="b">
        <f t="shared" si="15"/>
        <v>1</v>
      </c>
      <c r="AC65" s="483" t="b">
        <f t="shared" si="16"/>
        <v>1</v>
      </c>
      <c r="AD65" s="483" t="b">
        <f t="shared" si="17"/>
        <v>1</v>
      </c>
      <c r="AE65" s="483" t="b">
        <f t="shared" si="18"/>
        <v>1</v>
      </c>
      <c r="AF65" s="483" t="b">
        <f t="shared" si="19"/>
        <v>1</v>
      </c>
      <c r="AG65" s="483" t="b">
        <f t="shared" si="20"/>
        <v>1</v>
      </c>
      <c r="AH65" s="483" t="b">
        <f t="shared" si="21"/>
        <v>1</v>
      </c>
    </row>
    <row r="66" spans="1:34" ht="16.5" thickBot="1" x14ac:dyDescent="0.3">
      <c r="A66" s="416"/>
      <c r="B66" s="472">
        <v>47</v>
      </c>
      <c r="C66" s="9"/>
      <c r="D66" s="28"/>
      <c r="E66" s="472">
        <v>47</v>
      </c>
      <c r="F66" s="9"/>
      <c r="G66" s="28"/>
      <c r="H66" s="472">
        <v>47</v>
      </c>
      <c r="I66" s="9"/>
      <c r="J66" s="28"/>
      <c r="K66" s="472">
        <v>47</v>
      </c>
      <c r="L66" s="9"/>
      <c r="M66" s="472">
        <v>47</v>
      </c>
      <c r="N66" s="9"/>
      <c r="O66" s="472">
        <v>47</v>
      </c>
      <c r="P66" s="9"/>
      <c r="Q66" s="416"/>
      <c r="R66" s="416"/>
      <c r="T66" s="483" t="b">
        <f t="shared" si="7"/>
        <v>1</v>
      </c>
      <c r="U66" s="483" t="b">
        <f t="shared" si="8"/>
        <v>1</v>
      </c>
      <c r="V66" s="483" t="b">
        <f t="shared" si="9"/>
        <v>1</v>
      </c>
      <c r="W66" s="483" t="b">
        <f t="shared" si="10"/>
        <v>1</v>
      </c>
      <c r="X66" s="483" t="b">
        <f t="shared" si="11"/>
        <v>1</v>
      </c>
      <c r="Y66" s="483" t="b">
        <f t="shared" si="12"/>
        <v>1</v>
      </c>
      <c r="Z66" s="483" t="b">
        <f t="shared" si="13"/>
        <v>1</v>
      </c>
      <c r="AA66" s="483" t="b">
        <f t="shared" si="14"/>
        <v>1</v>
      </c>
      <c r="AB66" s="483" t="b">
        <f t="shared" si="15"/>
        <v>1</v>
      </c>
      <c r="AC66" s="483" t="b">
        <f t="shared" si="16"/>
        <v>1</v>
      </c>
      <c r="AD66" s="483" t="b">
        <f t="shared" si="17"/>
        <v>1</v>
      </c>
      <c r="AE66" s="483" t="b">
        <f t="shared" si="18"/>
        <v>1</v>
      </c>
      <c r="AF66" s="483" t="b">
        <f t="shared" si="19"/>
        <v>1</v>
      </c>
      <c r="AG66" s="483" t="b">
        <f t="shared" si="20"/>
        <v>1</v>
      </c>
      <c r="AH66" s="483" t="b">
        <f t="shared" si="21"/>
        <v>1</v>
      </c>
    </row>
    <row r="67" spans="1:34" ht="16.5" thickBot="1" x14ac:dyDescent="0.3">
      <c r="A67" s="416"/>
      <c r="B67" s="472">
        <v>48</v>
      </c>
      <c r="C67" s="9"/>
      <c r="D67" s="28"/>
      <c r="E67" s="472">
        <v>48</v>
      </c>
      <c r="F67" s="9"/>
      <c r="G67" s="28"/>
      <c r="H67" s="472">
        <v>48</v>
      </c>
      <c r="I67" s="9"/>
      <c r="J67" s="28"/>
      <c r="K67" s="472">
        <v>48</v>
      </c>
      <c r="L67" s="9"/>
      <c r="M67" s="472">
        <v>48</v>
      </c>
      <c r="N67" s="9"/>
      <c r="O67" s="472">
        <v>48</v>
      </c>
      <c r="P67" s="9"/>
      <c r="Q67" s="416"/>
      <c r="R67" s="416"/>
      <c r="T67" s="483" t="b">
        <f t="shared" si="7"/>
        <v>1</v>
      </c>
      <c r="U67" s="483" t="b">
        <f t="shared" si="8"/>
        <v>1</v>
      </c>
      <c r="V67" s="483" t="b">
        <f t="shared" si="9"/>
        <v>1</v>
      </c>
      <c r="W67" s="483" t="b">
        <f t="shared" si="10"/>
        <v>1</v>
      </c>
      <c r="X67" s="483" t="b">
        <f t="shared" si="11"/>
        <v>1</v>
      </c>
      <c r="Y67" s="483" t="b">
        <f t="shared" si="12"/>
        <v>1</v>
      </c>
      <c r="Z67" s="483" t="b">
        <f t="shared" si="13"/>
        <v>1</v>
      </c>
      <c r="AA67" s="483" t="b">
        <f t="shared" si="14"/>
        <v>1</v>
      </c>
      <c r="AB67" s="483" t="b">
        <f t="shared" si="15"/>
        <v>1</v>
      </c>
      <c r="AC67" s="483" t="b">
        <f t="shared" si="16"/>
        <v>1</v>
      </c>
      <c r="AD67" s="483" t="b">
        <f t="shared" si="17"/>
        <v>1</v>
      </c>
      <c r="AE67" s="483" t="b">
        <f t="shared" si="18"/>
        <v>1</v>
      </c>
      <c r="AF67" s="483" t="b">
        <f t="shared" si="19"/>
        <v>1</v>
      </c>
      <c r="AG67" s="483" t="b">
        <f t="shared" si="20"/>
        <v>1</v>
      </c>
      <c r="AH67" s="483" t="b">
        <f t="shared" si="21"/>
        <v>1</v>
      </c>
    </row>
    <row r="68" spans="1:34" ht="16.5" thickBot="1" x14ac:dyDescent="0.3">
      <c r="A68" s="416"/>
      <c r="B68" s="472">
        <v>49</v>
      </c>
      <c r="C68" s="9"/>
      <c r="D68" s="28"/>
      <c r="E68" s="472">
        <v>49</v>
      </c>
      <c r="F68" s="9"/>
      <c r="G68" s="28"/>
      <c r="H68" s="472">
        <v>49</v>
      </c>
      <c r="I68" s="9"/>
      <c r="J68" s="28"/>
      <c r="K68" s="472">
        <v>49</v>
      </c>
      <c r="L68" s="9"/>
      <c r="M68" s="472">
        <v>49</v>
      </c>
      <c r="N68" s="9"/>
      <c r="O68" s="472">
        <v>49</v>
      </c>
      <c r="P68" s="9"/>
      <c r="Q68" s="416"/>
      <c r="R68" s="416"/>
      <c r="T68" s="483" t="b">
        <f t="shared" si="7"/>
        <v>1</v>
      </c>
      <c r="U68" s="483" t="b">
        <f t="shared" si="8"/>
        <v>1</v>
      </c>
      <c r="V68" s="483" t="b">
        <f t="shared" si="9"/>
        <v>1</v>
      </c>
      <c r="W68" s="483" t="b">
        <f t="shared" si="10"/>
        <v>1</v>
      </c>
      <c r="X68" s="483" t="b">
        <f t="shared" si="11"/>
        <v>1</v>
      </c>
      <c r="Y68" s="483" t="b">
        <f t="shared" si="12"/>
        <v>1</v>
      </c>
      <c r="Z68" s="483" t="b">
        <f t="shared" si="13"/>
        <v>1</v>
      </c>
      <c r="AA68" s="483" t="b">
        <f t="shared" si="14"/>
        <v>1</v>
      </c>
      <c r="AB68" s="483" t="b">
        <f t="shared" si="15"/>
        <v>1</v>
      </c>
      <c r="AC68" s="483" t="b">
        <f t="shared" si="16"/>
        <v>1</v>
      </c>
      <c r="AD68" s="483" t="b">
        <f t="shared" si="17"/>
        <v>1</v>
      </c>
      <c r="AE68" s="483" t="b">
        <f t="shared" si="18"/>
        <v>1</v>
      </c>
      <c r="AF68" s="483" t="b">
        <f t="shared" si="19"/>
        <v>1</v>
      </c>
      <c r="AG68" s="483" t="b">
        <f t="shared" si="20"/>
        <v>1</v>
      </c>
      <c r="AH68" s="483" t="b">
        <f t="shared" si="21"/>
        <v>1</v>
      </c>
    </row>
    <row r="69" spans="1:34" ht="16.5" thickBot="1" x14ac:dyDescent="0.3">
      <c r="A69" s="416"/>
      <c r="B69" s="472">
        <v>50</v>
      </c>
      <c r="C69" s="9"/>
      <c r="D69" s="28"/>
      <c r="E69" s="472">
        <v>50</v>
      </c>
      <c r="F69" s="9"/>
      <c r="G69" s="28"/>
      <c r="H69" s="472">
        <v>50</v>
      </c>
      <c r="I69" s="9"/>
      <c r="J69" s="28"/>
      <c r="K69" s="472">
        <v>50</v>
      </c>
      <c r="L69" s="9"/>
      <c r="M69" s="472">
        <v>50</v>
      </c>
      <c r="N69" s="9"/>
      <c r="O69" s="472">
        <v>50</v>
      </c>
      <c r="P69" s="9"/>
      <c r="Q69" s="416"/>
      <c r="R69" s="416"/>
      <c r="T69" s="483" t="b">
        <f t="shared" si="7"/>
        <v>1</v>
      </c>
      <c r="U69" s="483" t="b">
        <f t="shared" si="8"/>
        <v>1</v>
      </c>
      <c r="V69" s="483" t="b">
        <f t="shared" si="9"/>
        <v>1</v>
      </c>
      <c r="W69" s="483" t="b">
        <f t="shared" si="10"/>
        <v>1</v>
      </c>
      <c r="X69" s="483" t="b">
        <f t="shared" si="11"/>
        <v>1</v>
      </c>
      <c r="Y69" s="483" t="b">
        <f t="shared" si="12"/>
        <v>1</v>
      </c>
      <c r="Z69" s="483" t="b">
        <f t="shared" si="13"/>
        <v>1</v>
      </c>
      <c r="AA69" s="483" t="b">
        <f t="shared" si="14"/>
        <v>1</v>
      </c>
      <c r="AB69" s="483" t="b">
        <f t="shared" si="15"/>
        <v>1</v>
      </c>
      <c r="AC69" s="483" t="b">
        <f t="shared" si="16"/>
        <v>1</v>
      </c>
      <c r="AD69" s="483" t="b">
        <f t="shared" si="17"/>
        <v>1</v>
      </c>
      <c r="AE69" s="483" t="b">
        <f t="shared" si="18"/>
        <v>1</v>
      </c>
      <c r="AF69" s="483" t="b">
        <f t="shared" si="19"/>
        <v>1</v>
      </c>
      <c r="AG69" s="483" t="b">
        <f t="shared" si="20"/>
        <v>1</v>
      </c>
      <c r="AH69" s="483" t="b">
        <f t="shared" si="21"/>
        <v>1</v>
      </c>
    </row>
    <row r="70" spans="1:34" ht="16.5" thickBot="1" x14ac:dyDescent="0.3">
      <c r="A70" s="416"/>
      <c r="B70" s="472">
        <v>51</v>
      </c>
      <c r="C70" s="9"/>
      <c r="D70" s="28"/>
      <c r="E70" s="472">
        <v>51</v>
      </c>
      <c r="F70" s="9"/>
      <c r="G70" s="28"/>
      <c r="H70" s="472">
        <v>51</v>
      </c>
      <c r="I70" s="9"/>
      <c r="J70" s="28"/>
      <c r="K70" s="472">
        <v>51</v>
      </c>
      <c r="L70" s="9"/>
      <c r="M70" s="472">
        <v>51</v>
      </c>
      <c r="N70" s="9"/>
      <c r="O70" s="472">
        <v>51</v>
      </c>
      <c r="P70" s="9"/>
      <c r="Q70" s="416"/>
      <c r="R70" s="416"/>
      <c r="T70" s="483" t="b">
        <f t="shared" si="7"/>
        <v>1</v>
      </c>
      <c r="U70" s="483" t="b">
        <f t="shared" si="8"/>
        <v>1</v>
      </c>
      <c r="V70" s="483" t="b">
        <f t="shared" si="9"/>
        <v>1</v>
      </c>
      <c r="W70" s="483" t="b">
        <f t="shared" si="10"/>
        <v>1</v>
      </c>
      <c r="X70" s="483" t="b">
        <f t="shared" si="11"/>
        <v>1</v>
      </c>
      <c r="Y70" s="483" t="b">
        <f t="shared" si="12"/>
        <v>1</v>
      </c>
      <c r="Z70" s="483" t="b">
        <f t="shared" si="13"/>
        <v>1</v>
      </c>
      <c r="AA70" s="483" t="b">
        <f t="shared" si="14"/>
        <v>1</v>
      </c>
      <c r="AB70" s="483" t="b">
        <f t="shared" si="15"/>
        <v>1</v>
      </c>
      <c r="AC70" s="483" t="b">
        <f t="shared" si="16"/>
        <v>1</v>
      </c>
      <c r="AD70" s="483" t="b">
        <f t="shared" si="17"/>
        <v>1</v>
      </c>
      <c r="AE70" s="483" t="b">
        <f t="shared" si="18"/>
        <v>1</v>
      </c>
      <c r="AF70" s="483" t="b">
        <f t="shared" si="19"/>
        <v>1</v>
      </c>
      <c r="AG70" s="483" t="b">
        <f t="shared" si="20"/>
        <v>1</v>
      </c>
      <c r="AH70" s="483" t="b">
        <f t="shared" si="21"/>
        <v>1</v>
      </c>
    </row>
    <row r="71" spans="1:34" ht="16.5" thickBot="1" x14ac:dyDescent="0.3">
      <c r="A71" s="416"/>
      <c r="B71" s="472">
        <v>52</v>
      </c>
      <c r="C71" s="9"/>
      <c r="D71" s="28"/>
      <c r="E71" s="472">
        <v>52</v>
      </c>
      <c r="F71" s="9"/>
      <c r="G71" s="28"/>
      <c r="H71" s="472">
        <v>52</v>
      </c>
      <c r="I71" s="9"/>
      <c r="J71" s="28"/>
      <c r="K71" s="472">
        <v>52</v>
      </c>
      <c r="L71" s="9"/>
      <c r="M71" s="472">
        <v>52</v>
      </c>
      <c r="N71" s="9"/>
      <c r="O71" s="472">
        <v>52</v>
      </c>
      <c r="P71" s="9"/>
      <c r="Q71" s="416"/>
      <c r="R71" s="416"/>
      <c r="T71" s="483" t="b">
        <f t="shared" si="7"/>
        <v>1</v>
      </c>
      <c r="U71" s="483" t="b">
        <f t="shared" si="8"/>
        <v>1</v>
      </c>
      <c r="V71" s="483" t="b">
        <f t="shared" si="9"/>
        <v>1</v>
      </c>
      <c r="W71" s="483" t="b">
        <f t="shared" si="10"/>
        <v>1</v>
      </c>
      <c r="X71" s="483" t="b">
        <f t="shared" si="11"/>
        <v>1</v>
      </c>
      <c r="Y71" s="483" t="b">
        <f t="shared" si="12"/>
        <v>1</v>
      </c>
      <c r="Z71" s="483" t="b">
        <f t="shared" si="13"/>
        <v>1</v>
      </c>
      <c r="AA71" s="483" t="b">
        <f t="shared" si="14"/>
        <v>1</v>
      </c>
      <c r="AB71" s="483" t="b">
        <f t="shared" si="15"/>
        <v>1</v>
      </c>
      <c r="AC71" s="483" t="b">
        <f t="shared" si="16"/>
        <v>1</v>
      </c>
      <c r="AD71" s="483" t="b">
        <f t="shared" si="17"/>
        <v>1</v>
      </c>
      <c r="AE71" s="483" t="b">
        <f t="shared" si="18"/>
        <v>1</v>
      </c>
      <c r="AF71" s="483" t="b">
        <f t="shared" si="19"/>
        <v>1</v>
      </c>
      <c r="AG71" s="483" t="b">
        <f t="shared" si="20"/>
        <v>1</v>
      </c>
      <c r="AH71" s="483" t="b">
        <f t="shared" si="21"/>
        <v>1</v>
      </c>
    </row>
    <row r="72" spans="1:34" ht="16.5" thickBot="1" x14ac:dyDescent="0.3">
      <c r="A72" s="416"/>
      <c r="B72" s="472">
        <v>53</v>
      </c>
      <c r="C72" s="9"/>
      <c r="D72" s="28"/>
      <c r="E72" s="472">
        <v>53</v>
      </c>
      <c r="F72" s="9"/>
      <c r="G72" s="28"/>
      <c r="H72" s="472">
        <v>53</v>
      </c>
      <c r="I72" s="9"/>
      <c r="J72" s="28"/>
      <c r="K72" s="472">
        <v>53</v>
      </c>
      <c r="L72" s="9"/>
      <c r="M72" s="472">
        <v>53</v>
      </c>
      <c r="N72" s="9"/>
      <c r="O72" s="472">
        <v>53</v>
      </c>
      <c r="P72" s="9"/>
      <c r="Q72" s="416"/>
      <c r="R72" s="416"/>
      <c r="T72" s="483" t="b">
        <f t="shared" si="7"/>
        <v>1</v>
      </c>
      <c r="U72" s="483" t="b">
        <f t="shared" si="8"/>
        <v>1</v>
      </c>
      <c r="V72" s="483" t="b">
        <f t="shared" si="9"/>
        <v>1</v>
      </c>
      <c r="W72" s="483" t="b">
        <f t="shared" si="10"/>
        <v>1</v>
      </c>
      <c r="X72" s="483" t="b">
        <f t="shared" si="11"/>
        <v>1</v>
      </c>
      <c r="Y72" s="483" t="b">
        <f t="shared" si="12"/>
        <v>1</v>
      </c>
      <c r="Z72" s="483" t="b">
        <f t="shared" si="13"/>
        <v>1</v>
      </c>
      <c r="AA72" s="483" t="b">
        <f t="shared" si="14"/>
        <v>1</v>
      </c>
      <c r="AB72" s="483" t="b">
        <f t="shared" si="15"/>
        <v>1</v>
      </c>
      <c r="AC72" s="483" t="b">
        <f t="shared" si="16"/>
        <v>1</v>
      </c>
      <c r="AD72" s="483" t="b">
        <f t="shared" si="17"/>
        <v>1</v>
      </c>
      <c r="AE72" s="483" t="b">
        <f t="shared" si="18"/>
        <v>1</v>
      </c>
      <c r="AF72" s="483" t="b">
        <f t="shared" si="19"/>
        <v>1</v>
      </c>
      <c r="AG72" s="483" t="b">
        <f t="shared" si="20"/>
        <v>1</v>
      </c>
      <c r="AH72" s="483" t="b">
        <f t="shared" si="21"/>
        <v>1</v>
      </c>
    </row>
    <row r="73" spans="1:34" ht="16.5" thickBot="1" x14ac:dyDescent="0.3">
      <c r="A73" s="416"/>
      <c r="B73" s="472">
        <v>54</v>
      </c>
      <c r="C73" s="9"/>
      <c r="D73" s="28"/>
      <c r="E73" s="472">
        <v>54</v>
      </c>
      <c r="F73" s="9"/>
      <c r="G73" s="28"/>
      <c r="H73" s="472">
        <v>54</v>
      </c>
      <c r="I73" s="9"/>
      <c r="J73" s="28"/>
      <c r="K73" s="472">
        <v>54</v>
      </c>
      <c r="L73" s="9"/>
      <c r="M73" s="472">
        <v>54</v>
      </c>
      <c r="N73" s="9"/>
      <c r="O73" s="472">
        <v>54</v>
      </c>
      <c r="P73" s="9"/>
      <c r="Q73" s="416"/>
      <c r="R73" s="416"/>
      <c r="T73" s="483" t="b">
        <f t="shared" si="7"/>
        <v>1</v>
      </c>
      <c r="U73" s="483" t="b">
        <f t="shared" si="8"/>
        <v>1</v>
      </c>
      <c r="V73" s="483" t="b">
        <f t="shared" si="9"/>
        <v>1</v>
      </c>
      <c r="W73" s="483" t="b">
        <f t="shared" si="10"/>
        <v>1</v>
      </c>
      <c r="X73" s="483" t="b">
        <f t="shared" si="11"/>
        <v>1</v>
      </c>
      <c r="Y73" s="483" t="b">
        <f t="shared" si="12"/>
        <v>1</v>
      </c>
      <c r="Z73" s="483" t="b">
        <f t="shared" si="13"/>
        <v>1</v>
      </c>
      <c r="AA73" s="483" t="b">
        <f t="shared" si="14"/>
        <v>1</v>
      </c>
      <c r="AB73" s="483" t="b">
        <f t="shared" si="15"/>
        <v>1</v>
      </c>
      <c r="AC73" s="483" t="b">
        <f t="shared" si="16"/>
        <v>1</v>
      </c>
      <c r="AD73" s="483" t="b">
        <f t="shared" si="17"/>
        <v>1</v>
      </c>
      <c r="AE73" s="483" t="b">
        <f t="shared" si="18"/>
        <v>1</v>
      </c>
      <c r="AF73" s="483" t="b">
        <f t="shared" si="19"/>
        <v>1</v>
      </c>
      <c r="AG73" s="483" t="b">
        <f t="shared" si="20"/>
        <v>1</v>
      </c>
      <c r="AH73" s="483" t="b">
        <f t="shared" si="21"/>
        <v>1</v>
      </c>
    </row>
    <row r="74" spans="1:34" ht="16.5" thickBot="1" x14ac:dyDescent="0.3">
      <c r="A74" s="416"/>
      <c r="B74" s="472">
        <v>55</v>
      </c>
      <c r="C74" s="9"/>
      <c r="D74" s="28"/>
      <c r="E74" s="472">
        <v>55</v>
      </c>
      <c r="F74" s="9"/>
      <c r="G74" s="28"/>
      <c r="H74" s="472">
        <v>55</v>
      </c>
      <c r="I74" s="9"/>
      <c r="J74" s="28"/>
      <c r="K74" s="472">
        <v>55</v>
      </c>
      <c r="L74" s="9"/>
      <c r="M74" s="472">
        <v>55</v>
      </c>
      <c r="N74" s="9"/>
      <c r="O74" s="472">
        <v>55</v>
      </c>
      <c r="P74" s="9"/>
      <c r="Q74" s="416"/>
      <c r="R74" s="416"/>
      <c r="T74" s="483" t="b">
        <f t="shared" si="7"/>
        <v>1</v>
      </c>
      <c r="U74" s="483" t="b">
        <f t="shared" si="8"/>
        <v>1</v>
      </c>
      <c r="V74" s="483" t="b">
        <f t="shared" si="9"/>
        <v>1</v>
      </c>
      <c r="W74" s="483" t="b">
        <f t="shared" si="10"/>
        <v>1</v>
      </c>
      <c r="X74" s="483" t="b">
        <f t="shared" si="11"/>
        <v>1</v>
      </c>
      <c r="Y74" s="483" t="b">
        <f t="shared" si="12"/>
        <v>1</v>
      </c>
      <c r="Z74" s="483" t="b">
        <f t="shared" si="13"/>
        <v>1</v>
      </c>
      <c r="AA74" s="483" t="b">
        <f t="shared" si="14"/>
        <v>1</v>
      </c>
      <c r="AB74" s="483" t="b">
        <f t="shared" si="15"/>
        <v>1</v>
      </c>
      <c r="AC74" s="483" t="b">
        <f t="shared" si="16"/>
        <v>1</v>
      </c>
      <c r="AD74" s="483" t="b">
        <f t="shared" si="17"/>
        <v>1</v>
      </c>
      <c r="AE74" s="483" t="b">
        <f t="shared" si="18"/>
        <v>1</v>
      </c>
      <c r="AF74" s="483" t="b">
        <f t="shared" si="19"/>
        <v>1</v>
      </c>
      <c r="AG74" s="483" t="b">
        <f t="shared" si="20"/>
        <v>1</v>
      </c>
      <c r="AH74" s="483" t="b">
        <f t="shared" si="21"/>
        <v>1</v>
      </c>
    </row>
    <row r="75" spans="1:34" ht="16.5" thickBot="1" x14ac:dyDescent="0.3">
      <c r="A75" s="416"/>
      <c r="B75" s="472">
        <v>56</v>
      </c>
      <c r="C75" s="9"/>
      <c r="D75" s="28"/>
      <c r="E75" s="472">
        <v>56</v>
      </c>
      <c r="F75" s="9"/>
      <c r="G75" s="28"/>
      <c r="H75" s="472">
        <v>56</v>
      </c>
      <c r="I75" s="9"/>
      <c r="J75" s="28"/>
      <c r="K75" s="472">
        <v>56</v>
      </c>
      <c r="L75" s="9"/>
      <c r="M75" s="472">
        <v>56</v>
      </c>
      <c r="N75" s="9"/>
      <c r="O75" s="472">
        <v>56</v>
      </c>
      <c r="P75" s="9"/>
      <c r="Q75" s="416"/>
      <c r="R75" s="416"/>
      <c r="T75" s="483" t="b">
        <f t="shared" si="7"/>
        <v>1</v>
      </c>
      <c r="U75" s="483" t="b">
        <f t="shared" si="8"/>
        <v>1</v>
      </c>
      <c r="V75" s="483" t="b">
        <f t="shared" si="9"/>
        <v>1</v>
      </c>
      <c r="W75" s="483" t="b">
        <f t="shared" si="10"/>
        <v>1</v>
      </c>
      <c r="X75" s="483" t="b">
        <f t="shared" si="11"/>
        <v>1</v>
      </c>
      <c r="Y75" s="483" t="b">
        <f t="shared" si="12"/>
        <v>1</v>
      </c>
      <c r="Z75" s="483" t="b">
        <f t="shared" si="13"/>
        <v>1</v>
      </c>
      <c r="AA75" s="483" t="b">
        <f t="shared" si="14"/>
        <v>1</v>
      </c>
      <c r="AB75" s="483" t="b">
        <f t="shared" si="15"/>
        <v>1</v>
      </c>
      <c r="AC75" s="483" t="b">
        <f t="shared" si="16"/>
        <v>1</v>
      </c>
      <c r="AD75" s="483" t="b">
        <f t="shared" si="17"/>
        <v>1</v>
      </c>
      <c r="AE75" s="483" t="b">
        <f t="shared" si="18"/>
        <v>1</v>
      </c>
      <c r="AF75" s="483" t="b">
        <f t="shared" si="19"/>
        <v>1</v>
      </c>
      <c r="AG75" s="483" t="b">
        <f t="shared" si="20"/>
        <v>1</v>
      </c>
      <c r="AH75" s="483" t="b">
        <f t="shared" si="21"/>
        <v>1</v>
      </c>
    </row>
    <row r="76" spans="1:34" ht="16.5" thickBot="1" x14ac:dyDescent="0.3">
      <c r="A76" s="416"/>
      <c r="B76" s="472">
        <v>57</v>
      </c>
      <c r="C76" s="9"/>
      <c r="D76" s="28"/>
      <c r="E76" s="472">
        <v>57</v>
      </c>
      <c r="F76" s="9"/>
      <c r="G76" s="28"/>
      <c r="H76" s="472">
        <v>57</v>
      </c>
      <c r="I76" s="9"/>
      <c r="J76" s="28"/>
      <c r="K76" s="472">
        <v>57</v>
      </c>
      <c r="L76" s="9"/>
      <c r="M76" s="472">
        <v>57</v>
      </c>
      <c r="N76" s="9"/>
      <c r="O76" s="472">
        <v>57</v>
      </c>
      <c r="P76" s="9"/>
      <c r="Q76" s="416"/>
      <c r="R76" s="416"/>
      <c r="T76" s="483" t="b">
        <f t="shared" si="7"/>
        <v>1</v>
      </c>
      <c r="U76" s="483" t="b">
        <f t="shared" si="8"/>
        <v>1</v>
      </c>
      <c r="V76" s="483" t="b">
        <f t="shared" si="9"/>
        <v>1</v>
      </c>
      <c r="W76" s="483" t="b">
        <f t="shared" si="10"/>
        <v>1</v>
      </c>
      <c r="X76" s="483" t="b">
        <f t="shared" si="11"/>
        <v>1</v>
      </c>
      <c r="Y76" s="483" t="b">
        <f t="shared" si="12"/>
        <v>1</v>
      </c>
      <c r="Z76" s="483" t="b">
        <f t="shared" si="13"/>
        <v>1</v>
      </c>
      <c r="AA76" s="483" t="b">
        <f t="shared" si="14"/>
        <v>1</v>
      </c>
      <c r="AB76" s="483" t="b">
        <f t="shared" si="15"/>
        <v>1</v>
      </c>
      <c r="AC76" s="483" t="b">
        <f t="shared" si="16"/>
        <v>1</v>
      </c>
      <c r="AD76" s="483" t="b">
        <f t="shared" si="17"/>
        <v>1</v>
      </c>
      <c r="AE76" s="483" t="b">
        <f t="shared" si="18"/>
        <v>1</v>
      </c>
      <c r="AF76" s="483" t="b">
        <f t="shared" si="19"/>
        <v>1</v>
      </c>
      <c r="AG76" s="483" t="b">
        <f t="shared" si="20"/>
        <v>1</v>
      </c>
      <c r="AH76" s="483" t="b">
        <f t="shared" si="21"/>
        <v>1</v>
      </c>
    </row>
    <row r="77" spans="1:34" ht="16.5" thickBot="1" x14ac:dyDescent="0.3">
      <c r="A77" s="416"/>
      <c r="B77" s="472">
        <v>58</v>
      </c>
      <c r="C77" s="9"/>
      <c r="D77" s="28"/>
      <c r="E77" s="472">
        <v>58</v>
      </c>
      <c r="F77" s="9"/>
      <c r="G77" s="28"/>
      <c r="H77" s="472">
        <v>58</v>
      </c>
      <c r="I77" s="9"/>
      <c r="J77" s="28"/>
      <c r="K77" s="472">
        <v>58</v>
      </c>
      <c r="L77" s="9"/>
      <c r="M77" s="472">
        <v>58</v>
      </c>
      <c r="N77" s="9"/>
      <c r="O77" s="472">
        <v>58</v>
      </c>
      <c r="P77" s="9"/>
      <c r="Q77" s="416"/>
      <c r="R77" s="416"/>
      <c r="T77" s="483" t="b">
        <f t="shared" si="7"/>
        <v>1</v>
      </c>
      <c r="U77" s="483" t="b">
        <f t="shared" si="8"/>
        <v>1</v>
      </c>
      <c r="V77" s="483" t="b">
        <f t="shared" si="9"/>
        <v>1</v>
      </c>
      <c r="W77" s="483" t="b">
        <f t="shared" si="10"/>
        <v>1</v>
      </c>
      <c r="X77" s="483" t="b">
        <f t="shared" si="11"/>
        <v>1</v>
      </c>
      <c r="Y77" s="483" t="b">
        <f t="shared" si="12"/>
        <v>1</v>
      </c>
      <c r="Z77" s="483" t="b">
        <f t="shared" si="13"/>
        <v>1</v>
      </c>
      <c r="AA77" s="483" t="b">
        <f t="shared" si="14"/>
        <v>1</v>
      </c>
      <c r="AB77" s="483" t="b">
        <f t="shared" si="15"/>
        <v>1</v>
      </c>
      <c r="AC77" s="483" t="b">
        <f t="shared" si="16"/>
        <v>1</v>
      </c>
      <c r="AD77" s="483" t="b">
        <f t="shared" si="17"/>
        <v>1</v>
      </c>
      <c r="AE77" s="483" t="b">
        <f t="shared" si="18"/>
        <v>1</v>
      </c>
      <c r="AF77" s="483" t="b">
        <f t="shared" si="19"/>
        <v>1</v>
      </c>
      <c r="AG77" s="483" t="b">
        <f t="shared" si="20"/>
        <v>1</v>
      </c>
      <c r="AH77" s="483" t="b">
        <f t="shared" si="21"/>
        <v>1</v>
      </c>
    </row>
    <row r="78" spans="1:34" ht="16.5" thickBot="1" x14ac:dyDescent="0.3">
      <c r="A78" s="416"/>
      <c r="B78" s="472">
        <v>59</v>
      </c>
      <c r="C78" s="9"/>
      <c r="D78" s="28"/>
      <c r="E78" s="472">
        <v>59</v>
      </c>
      <c r="F78" s="9"/>
      <c r="G78" s="28"/>
      <c r="H78" s="472">
        <v>59</v>
      </c>
      <c r="I78" s="9"/>
      <c r="J78" s="28"/>
      <c r="K78" s="472">
        <v>59</v>
      </c>
      <c r="L78" s="9"/>
      <c r="M78" s="472">
        <v>59</v>
      </c>
      <c r="N78" s="9"/>
      <c r="O78" s="472">
        <v>59</v>
      </c>
      <c r="P78" s="9"/>
      <c r="Q78" s="416"/>
      <c r="R78" s="416"/>
      <c r="T78" s="483" t="b">
        <f t="shared" si="7"/>
        <v>1</v>
      </c>
      <c r="U78" s="483" t="b">
        <f t="shared" si="8"/>
        <v>1</v>
      </c>
      <c r="V78" s="483" t="b">
        <f t="shared" si="9"/>
        <v>1</v>
      </c>
      <c r="W78" s="483" t="b">
        <f t="shared" si="10"/>
        <v>1</v>
      </c>
      <c r="X78" s="483" t="b">
        <f t="shared" si="11"/>
        <v>1</v>
      </c>
      <c r="Y78" s="483" t="b">
        <f t="shared" si="12"/>
        <v>1</v>
      </c>
      <c r="Z78" s="483" t="b">
        <f t="shared" si="13"/>
        <v>1</v>
      </c>
      <c r="AA78" s="483" t="b">
        <f t="shared" si="14"/>
        <v>1</v>
      </c>
      <c r="AB78" s="483" t="b">
        <f t="shared" si="15"/>
        <v>1</v>
      </c>
      <c r="AC78" s="483" t="b">
        <f t="shared" si="16"/>
        <v>1</v>
      </c>
      <c r="AD78" s="483" t="b">
        <f t="shared" si="17"/>
        <v>1</v>
      </c>
      <c r="AE78" s="483" t="b">
        <f t="shared" si="18"/>
        <v>1</v>
      </c>
      <c r="AF78" s="483" t="b">
        <f t="shared" si="19"/>
        <v>1</v>
      </c>
      <c r="AG78" s="483" t="b">
        <f t="shared" si="20"/>
        <v>1</v>
      </c>
      <c r="AH78" s="483" t="b">
        <f t="shared" si="21"/>
        <v>1</v>
      </c>
    </row>
    <row r="79" spans="1:34" ht="16.5" thickBot="1" x14ac:dyDescent="0.3">
      <c r="A79" s="416"/>
      <c r="B79" s="472">
        <v>60</v>
      </c>
      <c r="C79" s="9"/>
      <c r="D79" s="28"/>
      <c r="E79" s="472">
        <v>60</v>
      </c>
      <c r="F79" s="9"/>
      <c r="G79" s="28"/>
      <c r="H79" s="472">
        <v>60</v>
      </c>
      <c r="I79" s="9"/>
      <c r="J79" s="28"/>
      <c r="K79" s="472">
        <v>60</v>
      </c>
      <c r="L79" s="9"/>
      <c r="M79" s="472">
        <v>60</v>
      </c>
      <c r="N79" s="9"/>
      <c r="O79" s="472">
        <v>60</v>
      </c>
      <c r="P79" s="9"/>
      <c r="Q79" s="416"/>
      <c r="R79" s="416"/>
      <c r="T79" s="483" t="b">
        <f t="shared" si="7"/>
        <v>1</v>
      </c>
      <c r="U79" s="483" t="b">
        <f t="shared" si="8"/>
        <v>1</v>
      </c>
      <c r="V79" s="483" t="b">
        <f t="shared" si="9"/>
        <v>1</v>
      </c>
      <c r="W79" s="483" t="b">
        <f t="shared" si="10"/>
        <v>1</v>
      </c>
      <c r="X79" s="483" t="b">
        <f t="shared" si="11"/>
        <v>1</v>
      </c>
      <c r="Y79" s="483" t="b">
        <f t="shared" si="12"/>
        <v>1</v>
      </c>
      <c r="Z79" s="483" t="b">
        <f t="shared" si="13"/>
        <v>1</v>
      </c>
      <c r="AA79" s="483" t="b">
        <f t="shared" si="14"/>
        <v>1</v>
      </c>
      <c r="AB79" s="483" t="b">
        <f t="shared" si="15"/>
        <v>1</v>
      </c>
      <c r="AC79" s="483" t="b">
        <f t="shared" si="16"/>
        <v>1</v>
      </c>
      <c r="AD79" s="483" t="b">
        <f t="shared" si="17"/>
        <v>1</v>
      </c>
      <c r="AE79" s="483" t="b">
        <f t="shared" si="18"/>
        <v>1</v>
      </c>
      <c r="AF79" s="483" t="b">
        <f t="shared" si="19"/>
        <v>1</v>
      </c>
      <c r="AG79" s="483" t="b">
        <f t="shared" si="20"/>
        <v>1</v>
      </c>
      <c r="AH79" s="483" t="b">
        <f t="shared" si="21"/>
        <v>1</v>
      </c>
    </row>
    <row r="80" spans="1:34" ht="16.5" thickBot="1" x14ac:dyDescent="0.3">
      <c r="A80" s="416"/>
      <c r="B80" s="472">
        <v>61</v>
      </c>
      <c r="C80" s="9"/>
      <c r="D80" s="28"/>
      <c r="E80" s="472">
        <v>61</v>
      </c>
      <c r="F80" s="9"/>
      <c r="G80" s="28"/>
      <c r="H80" s="472">
        <v>61</v>
      </c>
      <c r="I80" s="9"/>
      <c r="J80" s="28"/>
      <c r="K80" s="472">
        <v>61</v>
      </c>
      <c r="L80" s="9"/>
      <c r="M80" s="472">
        <v>61</v>
      </c>
      <c r="N80" s="9"/>
      <c r="O80" s="472">
        <v>61</v>
      </c>
      <c r="P80" s="9"/>
      <c r="Q80" s="416"/>
      <c r="R80" s="416"/>
      <c r="T80" s="483" t="b">
        <f t="shared" si="7"/>
        <v>1</v>
      </c>
      <c r="U80" s="483" t="b">
        <f t="shared" si="8"/>
        <v>1</v>
      </c>
      <c r="V80" s="483" t="b">
        <f t="shared" si="9"/>
        <v>1</v>
      </c>
      <c r="W80" s="483" t="b">
        <f t="shared" si="10"/>
        <v>1</v>
      </c>
      <c r="X80" s="483" t="b">
        <f t="shared" si="11"/>
        <v>1</v>
      </c>
      <c r="Y80" s="483" t="b">
        <f t="shared" si="12"/>
        <v>1</v>
      </c>
      <c r="Z80" s="483" t="b">
        <f t="shared" si="13"/>
        <v>1</v>
      </c>
      <c r="AA80" s="483" t="b">
        <f t="shared" si="14"/>
        <v>1</v>
      </c>
      <c r="AB80" s="483" t="b">
        <f t="shared" si="15"/>
        <v>1</v>
      </c>
      <c r="AC80" s="483" t="b">
        <f t="shared" si="16"/>
        <v>1</v>
      </c>
      <c r="AD80" s="483" t="b">
        <f t="shared" si="17"/>
        <v>1</v>
      </c>
      <c r="AE80" s="483" t="b">
        <f t="shared" si="18"/>
        <v>1</v>
      </c>
      <c r="AF80" s="483" t="b">
        <f t="shared" si="19"/>
        <v>1</v>
      </c>
      <c r="AG80" s="483" t="b">
        <f t="shared" si="20"/>
        <v>1</v>
      </c>
      <c r="AH80" s="483" t="b">
        <f t="shared" si="21"/>
        <v>1</v>
      </c>
    </row>
    <row r="81" spans="1:34" ht="16.5" thickBot="1" x14ac:dyDescent="0.3">
      <c r="A81" s="416"/>
      <c r="B81" s="472">
        <v>62</v>
      </c>
      <c r="C81" s="9"/>
      <c r="D81" s="28"/>
      <c r="E81" s="472">
        <v>62</v>
      </c>
      <c r="F81" s="9"/>
      <c r="G81" s="28"/>
      <c r="H81" s="472">
        <v>62</v>
      </c>
      <c r="I81" s="9"/>
      <c r="J81" s="28"/>
      <c r="K81" s="472">
        <v>62</v>
      </c>
      <c r="L81" s="9"/>
      <c r="M81" s="472">
        <v>62</v>
      </c>
      <c r="N81" s="9"/>
      <c r="O81" s="472">
        <v>62</v>
      </c>
      <c r="P81" s="9"/>
      <c r="Q81" s="416"/>
      <c r="R81" s="416"/>
      <c r="T81" s="483" t="b">
        <f t="shared" si="7"/>
        <v>1</v>
      </c>
      <c r="U81" s="483" t="b">
        <f t="shared" si="8"/>
        <v>1</v>
      </c>
      <c r="V81" s="483" t="b">
        <f t="shared" si="9"/>
        <v>1</v>
      </c>
      <c r="W81" s="483" t="b">
        <f t="shared" si="10"/>
        <v>1</v>
      </c>
      <c r="X81" s="483" t="b">
        <f t="shared" si="11"/>
        <v>1</v>
      </c>
      <c r="Y81" s="483" t="b">
        <f t="shared" si="12"/>
        <v>1</v>
      </c>
      <c r="Z81" s="483" t="b">
        <f t="shared" si="13"/>
        <v>1</v>
      </c>
      <c r="AA81" s="483" t="b">
        <f t="shared" si="14"/>
        <v>1</v>
      </c>
      <c r="AB81" s="483" t="b">
        <f t="shared" si="15"/>
        <v>1</v>
      </c>
      <c r="AC81" s="483" t="b">
        <f t="shared" si="16"/>
        <v>1</v>
      </c>
      <c r="AD81" s="483" t="b">
        <f t="shared" si="17"/>
        <v>1</v>
      </c>
      <c r="AE81" s="483" t="b">
        <f t="shared" si="18"/>
        <v>1</v>
      </c>
      <c r="AF81" s="483" t="b">
        <f t="shared" si="19"/>
        <v>1</v>
      </c>
      <c r="AG81" s="483" t="b">
        <f t="shared" si="20"/>
        <v>1</v>
      </c>
      <c r="AH81" s="483" t="b">
        <f t="shared" si="21"/>
        <v>1</v>
      </c>
    </row>
    <row r="82" spans="1:34" ht="16.5" thickBot="1" x14ac:dyDescent="0.3">
      <c r="A82" s="416"/>
      <c r="B82" s="472">
        <v>63</v>
      </c>
      <c r="C82" s="9"/>
      <c r="D82" s="28"/>
      <c r="E82" s="472">
        <v>63</v>
      </c>
      <c r="F82" s="9"/>
      <c r="G82" s="28"/>
      <c r="H82" s="472">
        <v>63</v>
      </c>
      <c r="I82" s="9"/>
      <c r="J82" s="28"/>
      <c r="K82" s="472">
        <v>63</v>
      </c>
      <c r="L82" s="9"/>
      <c r="M82" s="472">
        <v>63</v>
      </c>
      <c r="N82" s="9"/>
      <c r="O82" s="472">
        <v>63</v>
      </c>
      <c r="P82" s="9"/>
      <c r="Q82" s="416"/>
      <c r="R82" s="416"/>
      <c r="T82" s="483" t="b">
        <f t="shared" si="7"/>
        <v>1</v>
      </c>
      <c r="U82" s="483" t="b">
        <f t="shared" si="8"/>
        <v>1</v>
      </c>
      <c r="V82" s="483" t="b">
        <f t="shared" si="9"/>
        <v>1</v>
      </c>
      <c r="W82" s="483" t="b">
        <f t="shared" si="10"/>
        <v>1</v>
      </c>
      <c r="X82" s="483" t="b">
        <f t="shared" si="11"/>
        <v>1</v>
      </c>
      <c r="Y82" s="483" t="b">
        <f t="shared" si="12"/>
        <v>1</v>
      </c>
      <c r="Z82" s="483" t="b">
        <f t="shared" si="13"/>
        <v>1</v>
      </c>
      <c r="AA82" s="483" t="b">
        <f t="shared" si="14"/>
        <v>1</v>
      </c>
      <c r="AB82" s="483" t="b">
        <f t="shared" si="15"/>
        <v>1</v>
      </c>
      <c r="AC82" s="483" t="b">
        <f t="shared" si="16"/>
        <v>1</v>
      </c>
      <c r="AD82" s="483" t="b">
        <f t="shared" si="17"/>
        <v>1</v>
      </c>
      <c r="AE82" s="483" t="b">
        <f t="shared" si="18"/>
        <v>1</v>
      </c>
      <c r="AF82" s="483" t="b">
        <f t="shared" si="19"/>
        <v>1</v>
      </c>
      <c r="AG82" s="483" t="b">
        <f t="shared" si="20"/>
        <v>1</v>
      </c>
      <c r="AH82" s="483" t="b">
        <f t="shared" si="21"/>
        <v>1</v>
      </c>
    </row>
    <row r="83" spans="1:34" ht="16.5" thickBot="1" x14ac:dyDescent="0.3">
      <c r="A83" s="416"/>
      <c r="B83" s="472">
        <v>64</v>
      </c>
      <c r="C83" s="9"/>
      <c r="D83" s="28"/>
      <c r="E83" s="472">
        <v>64</v>
      </c>
      <c r="F83" s="9"/>
      <c r="G83" s="28"/>
      <c r="H83" s="472">
        <v>64</v>
      </c>
      <c r="I83" s="9"/>
      <c r="J83" s="28"/>
      <c r="K83" s="472">
        <v>64</v>
      </c>
      <c r="L83" s="9"/>
      <c r="M83" s="472">
        <v>64</v>
      </c>
      <c r="N83" s="9"/>
      <c r="O83" s="472">
        <v>64</v>
      </c>
      <c r="P83" s="9"/>
      <c r="Q83" s="416"/>
      <c r="R83" s="416"/>
      <c r="T83" s="483" t="b">
        <f t="shared" si="7"/>
        <v>1</v>
      </c>
      <c r="U83" s="483" t="b">
        <f t="shared" si="8"/>
        <v>1</v>
      </c>
      <c r="V83" s="483" t="b">
        <f t="shared" si="9"/>
        <v>1</v>
      </c>
      <c r="W83" s="483" t="b">
        <f t="shared" si="10"/>
        <v>1</v>
      </c>
      <c r="X83" s="483" t="b">
        <f t="shared" si="11"/>
        <v>1</v>
      </c>
      <c r="Y83" s="483" t="b">
        <f t="shared" si="12"/>
        <v>1</v>
      </c>
      <c r="Z83" s="483" t="b">
        <f t="shared" si="13"/>
        <v>1</v>
      </c>
      <c r="AA83" s="483" t="b">
        <f t="shared" si="14"/>
        <v>1</v>
      </c>
      <c r="AB83" s="483" t="b">
        <f t="shared" si="15"/>
        <v>1</v>
      </c>
      <c r="AC83" s="483" t="b">
        <f t="shared" si="16"/>
        <v>1</v>
      </c>
      <c r="AD83" s="483" t="b">
        <f t="shared" si="17"/>
        <v>1</v>
      </c>
      <c r="AE83" s="483" t="b">
        <f t="shared" si="18"/>
        <v>1</v>
      </c>
      <c r="AF83" s="483" t="b">
        <f t="shared" si="19"/>
        <v>1</v>
      </c>
      <c r="AG83" s="483" t="b">
        <f t="shared" si="20"/>
        <v>1</v>
      </c>
      <c r="AH83" s="483" t="b">
        <f t="shared" si="21"/>
        <v>1</v>
      </c>
    </row>
    <row r="84" spans="1:34" ht="16.5" thickBot="1" x14ac:dyDescent="0.3">
      <c r="A84" s="416"/>
      <c r="B84" s="472">
        <v>65</v>
      </c>
      <c r="C84" s="9"/>
      <c r="D84" s="28"/>
      <c r="E84" s="472">
        <v>65</v>
      </c>
      <c r="F84" s="9"/>
      <c r="G84" s="28"/>
      <c r="H84" s="472">
        <v>65</v>
      </c>
      <c r="I84" s="9"/>
      <c r="J84" s="28"/>
      <c r="K84" s="472">
        <v>65</v>
      </c>
      <c r="L84" s="9"/>
      <c r="M84" s="472">
        <v>65</v>
      </c>
      <c r="N84" s="9"/>
      <c r="O84" s="472">
        <v>65</v>
      </c>
      <c r="P84" s="9"/>
      <c r="Q84" s="416"/>
      <c r="R84" s="416"/>
      <c r="T84" s="483" t="b">
        <f t="shared" si="7"/>
        <v>1</v>
      </c>
      <c r="U84" s="483" t="b">
        <f t="shared" si="8"/>
        <v>1</v>
      </c>
      <c r="V84" s="483" t="b">
        <f t="shared" si="9"/>
        <v>1</v>
      </c>
      <c r="W84" s="483" t="b">
        <f t="shared" si="10"/>
        <v>1</v>
      </c>
      <c r="X84" s="483" t="b">
        <f t="shared" si="11"/>
        <v>1</v>
      </c>
      <c r="Y84" s="483" t="b">
        <f t="shared" si="12"/>
        <v>1</v>
      </c>
      <c r="Z84" s="483" t="b">
        <f t="shared" si="13"/>
        <v>1</v>
      </c>
      <c r="AA84" s="483" t="b">
        <f t="shared" si="14"/>
        <v>1</v>
      </c>
      <c r="AB84" s="483" t="b">
        <f t="shared" si="15"/>
        <v>1</v>
      </c>
      <c r="AC84" s="483" t="b">
        <f t="shared" si="16"/>
        <v>1</v>
      </c>
      <c r="AD84" s="483" t="b">
        <f t="shared" si="17"/>
        <v>1</v>
      </c>
      <c r="AE84" s="483" t="b">
        <f t="shared" si="18"/>
        <v>1</v>
      </c>
      <c r="AF84" s="483" t="b">
        <f t="shared" si="19"/>
        <v>1</v>
      </c>
      <c r="AG84" s="483" t="b">
        <f t="shared" si="20"/>
        <v>1</v>
      </c>
      <c r="AH84" s="483" t="b">
        <f t="shared" si="21"/>
        <v>1</v>
      </c>
    </row>
    <row r="85" spans="1:34" ht="16.5" thickBot="1" x14ac:dyDescent="0.3">
      <c r="A85" s="416"/>
      <c r="B85" s="472">
        <v>66</v>
      </c>
      <c r="C85" s="9"/>
      <c r="D85" s="28"/>
      <c r="E85" s="472">
        <v>66</v>
      </c>
      <c r="F85" s="9"/>
      <c r="G85" s="28"/>
      <c r="H85" s="472">
        <v>66</v>
      </c>
      <c r="I85" s="9"/>
      <c r="J85" s="28"/>
      <c r="K85" s="472">
        <v>66</v>
      </c>
      <c r="L85" s="9"/>
      <c r="M85" s="472">
        <v>66</v>
      </c>
      <c r="N85" s="9"/>
      <c r="O85" s="472">
        <v>66</v>
      </c>
      <c r="P85" s="9"/>
      <c r="Q85" s="416"/>
      <c r="R85" s="416"/>
      <c r="T85" s="483" t="b">
        <f t="shared" ref="T85:T148" si="22">IF(C85="",TRUE,(IF(ISNUMBER(MATCH(C85,countries,0)),TRUE,FALSE)))</f>
        <v>1</v>
      </c>
      <c r="U85" s="483" t="b">
        <f t="shared" ref="U85:U148" si="23">IF(F85="",TRUE,(IF(ISNUMBER(MATCH(F85,countries,0)),TRUE,FALSE)))</f>
        <v>1</v>
      </c>
      <c r="V85" s="483" t="b">
        <f t="shared" ref="V85:V148" si="24">IF(I85="",TRUE,(IF(ISNUMBER(MATCH(I85,countries,0)),TRUE,FALSE)))</f>
        <v>1</v>
      </c>
      <c r="W85" s="483" t="b">
        <f t="shared" ref="W85:W148" si="25">IF(L85="",TRUE,(IF(ISNUMBER(MATCH(L85,Countries2,0)),TRUE,FALSE)))</f>
        <v>1</v>
      </c>
      <c r="X85" s="483" t="b">
        <f t="shared" ref="X85:X148" si="26">IF(N85="",TRUE,(IF(ISNUMBER(MATCH(N85,Countries2,0)),TRUE,FALSE)))</f>
        <v>1</v>
      </c>
      <c r="Y85" s="483" t="b">
        <f t="shared" ref="Y85:Y148" si="27">IF(P85="",TRUE,(IF(ISNUMBER(MATCH(P85,Countries2,0)),TRUE,FALSE)))</f>
        <v>1</v>
      </c>
      <c r="Z85" s="483" t="b">
        <f t="shared" ref="Z85:Z148" si="28">IF(C85="",TRUE,(IF(D85&lt;&gt;"",TRUE,FALSE)))</f>
        <v>1</v>
      </c>
      <c r="AA85" s="483" t="b">
        <f t="shared" ref="AA85:AA148" si="29">IF(D85="",TRUE,(IF(C85&lt;&gt;"",TRUE,FALSE)))</f>
        <v>1</v>
      </c>
      <c r="AB85" s="483" t="b">
        <f t="shared" ref="AB85:AB148" si="30">IF(F85="",TRUE,(IF(G85&lt;&gt;"",TRUE,FALSE)))</f>
        <v>1</v>
      </c>
      <c r="AC85" s="483" t="b">
        <f t="shared" ref="AC85:AC148" si="31">IF(G85="",TRUE,(IF(F85&lt;&gt;"",TRUE,FALSE)))</f>
        <v>1</v>
      </c>
      <c r="AD85" s="483" t="b">
        <f t="shared" ref="AD85:AD148" si="32">IF(I85="",TRUE,(IF(J85&lt;&gt;"",TRUE,FALSE)))</f>
        <v>1</v>
      </c>
      <c r="AE85" s="483" t="b">
        <f t="shared" ref="AE85:AE148" si="33">IF(J85="",TRUE,(IF(I85&lt;&gt;"",TRUE,FALSE)))</f>
        <v>1</v>
      </c>
      <c r="AF85" s="483" t="b">
        <f t="shared" ref="AF85:AF148" si="34">IF(AND(C85="N/A",D85&lt;&gt;0),FALSE,TRUE)</f>
        <v>1</v>
      </c>
      <c r="AG85" s="483" t="b">
        <f t="shared" ref="AG85:AG148" si="35">IF(AND(F85="N/A",G85&lt;&gt;0),FALSE,TRUE)</f>
        <v>1</v>
      </c>
      <c r="AH85" s="483" t="b">
        <f t="shared" ref="AH85:AH148" si="36">IF(AND(I85="N/A",J85&lt;&gt;0),FALSE,TRUE)</f>
        <v>1</v>
      </c>
    </row>
    <row r="86" spans="1:34" ht="16.5" thickBot="1" x14ac:dyDescent="0.3">
      <c r="A86" s="416"/>
      <c r="B86" s="472">
        <v>67</v>
      </c>
      <c r="C86" s="9"/>
      <c r="D86" s="28"/>
      <c r="E86" s="472">
        <v>67</v>
      </c>
      <c r="F86" s="9"/>
      <c r="G86" s="28"/>
      <c r="H86" s="472">
        <v>67</v>
      </c>
      <c r="I86" s="9"/>
      <c r="J86" s="28"/>
      <c r="K86" s="472">
        <v>67</v>
      </c>
      <c r="L86" s="9"/>
      <c r="M86" s="472">
        <v>67</v>
      </c>
      <c r="N86" s="9"/>
      <c r="O86" s="472">
        <v>67</v>
      </c>
      <c r="P86" s="9"/>
      <c r="Q86" s="416"/>
      <c r="R86" s="416"/>
      <c r="T86" s="483" t="b">
        <f t="shared" si="22"/>
        <v>1</v>
      </c>
      <c r="U86" s="483" t="b">
        <f t="shared" si="23"/>
        <v>1</v>
      </c>
      <c r="V86" s="483" t="b">
        <f t="shared" si="24"/>
        <v>1</v>
      </c>
      <c r="W86" s="483" t="b">
        <f t="shared" si="25"/>
        <v>1</v>
      </c>
      <c r="X86" s="483" t="b">
        <f t="shared" si="26"/>
        <v>1</v>
      </c>
      <c r="Y86" s="483" t="b">
        <f t="shared" si="27"/>
        <v>1</v>
      </c>
      <c r="Z86" s="483" t="b">
        <f t="shared" si="28"/>
        <v>1</v>
      </c>
      <c r="AA86" s="483" t="b">
        <f t="shared" si="29"/>
        <v>1</v>
      </c>
      <c r="AB86" s="483" t="b">
        <f t="shared" si="30"/>
        <v>1</v>
      </c>
      <c r="AC86" s="483" t="b">
        <f t="shared" si="31"/>
        <v>1</v>
      </c>
      <c r="AD86" s="483" t="b">
        <f t="shared" si="32"/>
        <v>1</v>
      </c>
      <c r="AE86" s="483" t="b">
        <f t="shared" si="33"/>
        <v>1</v>
      </c>
      <c r="AF86" s="483" t="b">
        <f t="shared" si="34"/>
        <v>1</v>
      </c>
      <c r="AG86" s="483" t="b">
        <f t="shared" si="35"/>
        <v>1</v>
      </c>
      <c r="AH86" s="483" t="b">
        <f t="shared" si="36"/>
        <v>1</v>
      </c>
    </row>
    <row r="87" spans="1:34" ht="16.5" thickBot="1" x14ac:dyDescent="0.3">
      <c r="A87" s="416"/>
      <c r="B87" s="472">
        <v>68</v>
      </c>
      <c r="C87" s="9"/>
      <c r="D87" s="28"/>
      <c r="E87" s="472">
        <v>68</v>
      </c>
      <c r="F87" s="9"/>
      <c r="G87" s="28"/>
      <c r="H87" s="472">
        <v>68</v>
      </c>
      <c r="I87" s="9"/>
      <c r="J87" s="28"/>
      <c r="K87" s="472">
        <v>68</v>
      </c>
      <c r="L87" s="9"/>
      <c r="M87" s="472">
        <v>68</v>
      </c>
      <c r="N87" s="9"/>
      <c r="O87" s="472">
        <v>68</v>
      </c>
      <c r="P87" s="9"/>
      <c r="Q87" s="416"/>
      <c r="R87" s="416"/>
      <c r="T87" s="483" t="b">
        <f t="shared" si="22"/>
        <v>1</v>
      </c>
      <c r="U87" s="483" t="b">
        <f t="shared" si="23"/>
        <v>1</v>
      </c>
      <c r="V87" s="483" t="b">
        <f t="shared" si="24"/>
        <v>1</v>
      </c>
      <c r="W87" s="483" t="b">
        <f t="shared" si="25"/>
        <v>1</v>
      </c>
      <c r="X87" s="483" t="b">
        <f t="shared" si="26"/>
        <v>1</v>
      </c>
      <c r="Y87" s="483" t="b">
        <f t="shared" si="27"/>
        <v>1</v>
      </c>
      <c r="Z87" s="483" t="b">
        <f t="shared" si="28"/>
        <v>1</v>
      </c>
      <c r="AA87" s="483" t="b">
        <f t="shared" si="29"/>
        <v>1</v>
      </c>
      <c r="AB87" s="483" t="b">
        <f t="shared" si="30"/>
        <v>1</v>
      </c>
      <c r="AC87" s="483" t="b">
        <f t="shared" si="31"/>
        <v>1</v>
      </c>
      <c r="AD87" s="483" t="b">
        <f t="shared" si="32"/>
        <v>1</v>
      </c>
      <c r="AE87" s="483" t="b">
        <f t="shared" si="33"/>
        <v>1</v>
      </c>
      <c r="AF87" s="483" t="b">
        <f t="shared" si="34"/>
        <v>1</v>
      </c>
      <c r="AG87" s="483" t="b">
        <f t="shared" si="35"/>
        <v>1</v>
      </c>
      <c r="AH87" s="483" t="b">
        <f t="shared" si="36"/>
        <v>1</v>
      </c>
    </row>
    <row r="88" spans="1:34" ht="16.5" thickBot="1" x14ac:dyDescent="0.3">
      <c r="A88" s="416"/>
      <c r="B88" s="472">
        <v>69</v>
      </c>
      <c r="C88" s="9"/>
      <c r="D88" s="28"/>
      <c r="E88" s="472">
        <v>69</v>
      </c>
      <c r="F88" s="9"/>
      <c r="G88" s="28"/>
      <c r="H88" s="472">
        <v>69</v>
      </c>
      <c r="I88" s="9"/>
      <c r="J88" s="28"/>
      <c r="K88" s="472">
        <v>69</v>
      </c>
      <c r="L88" s="9"/>
      <c r="M88" s="472">
        <v>69</v>
      </c>
      <c r="N88" s="9"/>
      <c r="O88" s="472">
        <v>69</v>
      </c>
      <c r="P88" s="9"/>
      <c r="Q88" s="416"/>
      <c r="R88" s="416"/>
      <c r="T88" s="483" t="b">
        <f t="shared" si="22"/>
        <v>1</v>
      </c>
      <c r="U88" s="483" t="b">
        <f t="shared" si="23"/>
        <v>1</v>
      </c>
      <c r="V88" s="483" t="b">
        <f t="shared" si="24"/>
        <v>1</v>
      </c>
      <c r="W88" s="483" t="b">
        <f t="shared" si="25"/>
        <v>1</v>
      </c>
      <c r="X88" s="483" t="b">
        <f t="shared" si="26"/>
        <v>1</v>
      </c>
      <c r="Y88" s="483" t="b">
        <f t="shared" si="27"/>
        <v>1</v>
      </c>
      <c r="Z88" s="483" t="b">
        <f t="shared" si="28"/>
        <v>1</v>
      </c>
      <c r="AA88" s="483" t="b">
        <f t="shared" si="29"/>
        <v>1</v>
      </c>
      <c r="AB88" s="483" t="b">
        <f t="shared" si="30"/>
        <v>1</v>
      </c>
      <c r="AC88" s="483" t="b">
        <f t="shared" si="31"/>
        <v>1</v>
      </c>
      <c r="AD88" s="483" t="b">
        <f t="shared" si="32"/>
        <v>1</v>
      </c>
      <c r="AE88" s="483" t="b">
        <f t="shared" si="33"/>
        <v>1</v>
      </c>
      <c r="AF88" s="483" t="b">
        <f t="shared" si="34"/>
        <v>1</v>
      </c>
      <c r="AG88" s="483" t="b">
        <f t="shared" si="35"/>
        <v>1</v>
      </c>
      <c r="AH88" s="483" t="b">
        <f t="shared" si="36"/>
        <v>1</v>
      </c>
    </row>
    <row r="89" spans="1:34" ht="16.5" thickBot="1" x14ac:dyDescent="0.3">
      <c r="A89" s="416"/>
      <c r="B89" s="472">
        <v>70</v>
      </c>
      <c r="C89" s="9"/>
      <c r="D89" s="28"/>
      <c r="E89" s="472">
        <v>70</v>
      </c>
      <c r="F89" s="9"/>
      <c r="G89" s="28"/>
      <c r="H89" s="472">
        <v>70</v>
      </c>
      <c r="I89" s="9"/>
      <c r="J89" s="28"/>
      <c r="K89" s="472">
        <v>70</v>
      </c>
      <c r="L89" s="9"/>
      <c r="M89" s="472">
        <v>70</v>
      </c>
      <c r="N89" s="9"/>
      <c r="O89" s="472">
        <v>70</v>
      </c>
      <c r="P89" s="9"/>
      <c r="Q89" s="416"/>
      <c r="R89" s="416"/>
      <c r="T89" s="483" t="b">
        <f t="shared" si="22"/>
        <v>1</v>
      </c>
      <c r="U89" s="483" t="b">
        <f t="shared" si="23"/>
        <v>1</v>
      </c>
      <c r="V89" s="483" t="b">
        <f t="shared" si="24"/>
        <v>1</v>
      </c>
      <c r="W89" s="483" t="b">
        <f t="shared" si="25"/>
        <v>1</v>
      </c>
      <c r="X89" s="483" t="b">
        <f t="shared" si="26"/>
        <v>1</v>
      </c>
      <c r="Y89" s="483" t="b">
        <f t="shared" si="27"/>
        <v>1</v>
      </c>
      <c r="Z89" s="483" t="b">
        <f t="shared" si="28"/>
        <v>1</v>
      </c>
      <c r="AA89" s="483" t="b">
        <f t="shared" si="29"/>
        <v>1</v>
      </c>
      <c r="AB89" s="483" t="b">
        <f t="shared" si="30"/>
        <v>1</v>
      </c>
      <c r="AC89" s="483" t="b">
        <f t="shared" si="31"/>
        <v>1</v>
      </c>
      <c r="AD89" s="483" t="b">
        <f t="shared" si="32"/>
        <v>1</v>
      </c>
      <c r="AE89" s="483" t="b">
        <f t="shared" si="33"/>
        <v>1</v>
      </c>
      <c r="AF89" s="483" t="b">
        <f t="shared" si="34"/>
        <v>1</v>
      </c>
      <c r="AG89" s="483" t="b">
        <f t="shared" si="35"/>
        <v>1</v>
      </c>
      <c r="AH89" s="483" t="b">
        <f t="shared" si="36"/>
        <v>1</v>
      </c>
    </row>
    <row r="90" spans="1:34" ht="16.5" thickBot="1" x14ac:dyDescent="0.3">
      <c r="A90" s="416"/>
      <c r="B90" s="472">
        <v>71</v>
      </c>
      <c r="C90" s="9"/>
      <c r="D90" s="28"/>
      <c r="E90" s="472">
        <v>71</v>
      </c>
      <c r="F90" s="9"/>
      <c r="G90" s="28"/>
      <c r="H90" s="472">
        <v>71</v>
      </c>
      <c r="I90" s="9"/>
      <c r="J90" s="28"/>
      <c r="K90" s="472">
        <v>71</v>
      </c>
      <c r="L90" s="9"/>
      <c r="M90" s="472">
        <v>71</v>
      </c>
      <c r="N90" s="9"/>
      <c r="O90" s="472">
        <v>71</v>
      </c>
      <c r="P90" s="9"/>
      <c r="Q90" s="416"/>
      <c r="R90" s="416"/>
      <c r="T90" s="483" t="b">
        <f t="shared" si="22"/>
        <v>1</v>
      </c>
      <c r="U90" s="483" t="b">
        <f t="shared" si="23"/>
        <v>1</v>
      </c>
      <c r="V90" s="483" t="b">
        <f t="shared" si="24"/>
        <v>1</v>
      </c>
      <c r="W90" s="483" t="b">
        <f t="shared" si="25"/>
        <v>1</v>
      </c>
      <c r="X90" s="483" t="b">
        <f t="shared" si="26"/>
        <v>1</v>
      </c>
      <c r="Y90" s="483" t="b">
        <f t="shared" si="27"/>
        <v>1</v>
      </c>
      <c r="Z90" s="483" t="b">
        <f t="shared" si="28"/>
        <v>1</v>
      </c>
      <c r="AA90" s="483" t="b">
        <f t="shared" si="29"/>
        <v>1</v>
      </c>
      <c r="AB90" s="483" t="b">
        <f t="shared" si="30"/>
        <v>1</v>
      </c>
      <c r="AC90" s="483" t="b">
        <f t="shared" si="31"/>
        <v>1</v>
      </c>
      <c r="AD90" s="483" t="b">
        <f t="shared" si="32"/>
        <v>1</v>
      </c>
      <c r="AE90" s="483" t="b">
        <f t="shared" si="33"/>
        <v>1</v>
      </c>
      <c r="AF90" s="483" t="b">
        <f t="shared" si="34"/>
        <v>1</v>
      </c>
      <c r="AG90" s="483" t="b">
        <f t="shared" si="35"/>
        <v>1</v>
      </c>
      <c r="AH90" s="483" t="b">
        <f t="shared" si="36"/>
        <v>1</v>
      </c>
    </row>
    <row r="91" spans="1:34" ht="16.5" thickBot="1" x14ac:dyDescent="0.3">
      <c r="A91" s="416"/>
      <c r="B91" s="472">
        <v>72</v>
      </c>
      <c r="C91" s="9"/>
      <c r="D91" s="28"/>
      <c r="E91" s="472">
        <v>72</v>
      </c>
      <c r="F91" s="9"/>
      <c r="G91" s="28"/>
      <c r="H91" s="472">
        <v>72</v>
      </c>
      <c r="I91" s="9"/>
      <c r="J91" s="28"/>
      <c r="K91" s="472">
        <v>72</v>
      </c>
      <c r="L91" s="9"/>
      <c r="M91" s="472">
        <v>72</v>
      </c>
      <c r="N91" s="9"/>
      <c r="O91" s="472">
        <v>72</v>
      </c>
      <c r="P91" s="9"/>
      <c r="Q91" s="416"/>
      <c r="R91" s="416"/>
      <c r="T91" s="483" t="b">
        <f t="shared" si="22"/>
        <v>1</v>
      </c>
      <c r="U91" s="483" t="b">
        <f t="shared" si="23"/>
        <v>1</v>
      </c>
      <c r="V91" s="483" t="b">
        <f t="shared" si="24"/>
        <v>1</v>
      </c>
      <c r="W91" s="483" t="b">
        <f t="shared" si="25"/>
        <v>1</v>
      </c>
      <c r="X91" s="483" t="b">
        <f t="shared" si="26"/>
        <v>1</v>
      </c>
      <c r="Y91" s="483" t="b">
        <f t="shared" si="27"/>
        <v>1</v>
      </c>
      <c r="Z91" s="483" t="b">
        <f t="shared" si="28"/>
        <v>1</v>
      </c>
      <c r="AA91" s="483" t="b">
        <f t="shared" si="29"/>
        <v>1</v>
      </c>
      <c r="AB91" s="483" t="b">
        <f t="shared" si="30"/>
        <v>1</v>
      </c>
      <c r="AC91" s="483" t="b">
        <f t="shared" si="31"/>
        <v>1</v>
      </c>
      <c r="AD91" s="483" t="b">
        <f t="shared" si="32"/>
        <v>1</v>
      </c>
      <c r="AE91" s="483" t="b">
        <f t="shared" si="33"/>
        <v>1</v>
      </c>
      <c r="AF91" s="483" t="b">
        <f t="shared" si="34"/>
        <v>1</v>
      </c>
      <c r="AG91" s="483" t="b">
        <f t="shared" si="35"/>
        <v>1</v>
      </c>
      <c r="AH91" s="483" t="b">
        <f t="shared" si="36"/>
        <v>1</v>
      </c>
    </row>
    <row r="92" spans="1:34" ht="16.5" thickBot="1" x14ac:dyDescent="0.3">
      <c r="A92" s="416"/>
      <c r="B92" s="472">
        <v>73</v>
      </c>
      <c r="C92" s="9"/>
      <c r="D92" s="28"/>
      <c r="E92" s="472">
        <v>73</v>
      </c>
      <c r="F92" s="9"/>
      <c r="G92" s="28"/>
      <c r="H92" s="472">
        <v>73</v>
      </c>
      <c r="I92" s="9"/>
      <c r="J92" s="28"/>
      <c r="K92" s="472">
        <v>73</v>
      </c>
      <c r="L92" s="9"/>
      <c r="M92" s="472">
        <v>73</v>
      </c>
      <c r="N92" s="9"/>
      <c r="O92" s="472">
        <v>73</v>
      </c>
      <c r="P92" s="9"/>
      <c r="Q92" s="416"/>
      <c r="R92" s="416"/>
      <c r="T92" s="483" t="b">
        <f t="shared" si="22"/>
        <v>1</v>
      </c>
      <c r="U92" s="483" t="b">
        <f t="shared" si="23"/>
        <v>1</v>
      </c>
      <c r="V92" s="483" t="b">
        <f t="shared" si="24"/>
        <v>1</v>
      </c>
      <c r="W92" s="483" t="b">
        <f t="shared" si="25"/>
        <v>1</v>
      </c>
      <c r="X92" s="483" t="b">
        <f t="shared" si="26"/>
        <v>1</v>
      </c>
      <c r="Y92" s="483" t="b">
        <f t="shared" si="27"/>
        <v>1</v>
      </c>
      <c r="Z92" s="483" t="b">
        <f t="shared" si="28"/>
        <v>1</v>
      </c>
      <c r="AA92" s="483" t="b">
        <f t="shared" si="29"/>
        <v>1</v>
      </c>
      <c r="AB92" s="483" t="b">
        <f t="shared" si="30"/>
        <v>1</v>
      </c>
      <c r="AC92" s="483" t="b">
        <f t="shared" si="31"/>
        <v>1</v>
      </c>
      <c r="AD92" s="483" t="b">
        <f t="shared" si="32"/>
        <v>1</v>
      </c>
      <c r="AE92" s="483" t="b">
        <f t="shared" si="33"/>
        <v>1</v>
      </c>
      <c r="AF92" s="483" t="b">
        <f t="shared" si="34"/>
        <v>1</v>
      </c>
      <c r="AG92" s="483" t="b">
        <f t="shared" si="35"/>
        <v>1</v>
      </c>
      <c r="AH92" s="483" t="b">
        <f t="shared" si="36"/>
        <v>1</v>
      </c>
    </row>
    <row r="93" spans="1:34" ht="16.5" thickBot="1" x14ac:dyDescent="0.3">
      <c r="A93" s="416"/>
      <c r="B93" s="472">
        <v>74</v>
      </c>
      <c r="C93" s="9"/>
      <c r="D93" s="28"/>
      <c r="E93" s="472">
        <v>74</v>
      </c>
      <c r="F93" s="9"/>
      <c r="G93" s="28"/>
      <c r="H93" s="472">
        <v>74</v>
      </c>
      <c r="I93" s="9"/>
      <c r="J93" s="28"/>
      <c r="K93" s="472">
        <v>74</v>
      </c>
      <c r="L93" s="9"/>
      <c r="M93" s="472">
        <v>74</v>
      </c>
      <c r="N93" s="9"/>
      <c r="O93" s="472">
        <v>74</v>
      </c>
      <c r="P93" s="9"/>
      <c r="Q93" s="416"/>
      <c r="R93" s="416"/>
      <c r="T93" s="483" t="b">
        <f t="shared" si="22"/>
        <v>1</v>
      </c>
      <c r="U93" s="483" t="b">
        <f t="shared" si="23"/>
        <v>1</v>
      </c>
      <c r="V93" s="483" t="b">
        <f t="shared" si="24"/>
        <v>1</v>
      </c>
      <c r="W93" s="483" t="b">
        <f t="shared" si="25"/>
        <v>1</v>
      </c>
      <c r="X93" s="483" t="b">
        <f t="shared" si="26"/>
        <v>1</v>
      </c>
      <c r="Y93" s="483" t="b">
        <f t="shared" si="27"/>
        <v>1</v>
      </c>
      <c r="Z93" s="483" t="b">
        <f t="shared" si="28"/>
        <v>1</v>
      </c>
      <c r="AA93" s="483" t="b">
        <f t="shared" si="29"/>
        <v>1</v>
      </c>
      <c r="AB93" s="483" t="b">
        <f t="shared" si="30"/>
        <v>1</v>
      </c>
      <c r="AC93" s="483" t="b">
        <f t="shared" si="31"/>
        <v>1</v>
      </c>
      <c r="AD93" s="483" t="b">
        <f t="shared" si="32"/>
        <v>1</v>
      </c>
      <c r="AE93" s="483" t="b">
        <f t="shared" si="33"/>
        <v>1</v>
      </c>
      <c r="AF93" s="483" t="b">
        <f t="shared" si="34"/>
        <v>1</v>
      </c>
      <c r="AG93" s="483" t="b">
        <f t="shared" si="35"/>
        <v>1</v>
      </c>
      <c r="AH93" s="483" t="b">
        <f t="shared" si="36"/>
        <v>1</v>
      </c>
    </row>
    <row r="94" spans="1:34" ht="16.5" thickBot="1" x14ac:dyDescent="0.3">
      <c r="A94" s="416"/>
      <c r="B94" s="472">
        <v>75</v>
      </c>
      <c r="C94" s="9"/>
      <c r="D94" s="28"/>
      <c r="E94" s="472">
        <v>75</v>
      </c>
      <c r="F94" s="9"/>
      <c r="G94" s="28"/>
      <c r="H94" s="472">
        <v>75</v>
      </c>
      <c r="I94" s="9"/>
      <c r="J94" s="28"/>
      <c r="K94" s="472">
        <v>75</v>
      </c>
      <c r="L94" s="9"/>
      <c r="M94" s="472">
        <v>75</v>
      </c>
      <c r="N94" s="9"/>
      <c r="O94" s="472">
        <v>75</v>
      </c>
      <c r="P94" s="9"/>
      <c r="Q94" s="416"/>
      <c r="R94" s="416"/>
      <c r="T94" s="483" t="b">
        <f t="shared" si="22"/>
        <v>1</v>
      </c>
      <c r="U94" s="483" t="b">
        <f t="shared" si="23"/>
        <v>1</v>
      </c>
      <c r="V94" s="483" t="b">
        <f t="shared" si="24"/>
        <v>1</v>
      </c>
      <c r="W94" s="483" t="b">
        <f t="shared" si="25"/>
        <v>1</v>
      </c>
      <c r="X94" s="483" t="b">
        <f t="shared" si="26"/>
        <v>1</v>
      </c>
      <c r="Y94" s="483" t="b">
        <f t="shared" si="27"/>
        <v>1</v>
      </c>
      <c r="Z94" s="483" t="b">
        <f t="shared" si="28"/>
        <v>1</v>
      </c>
      <c r="AA94" s="483" t="b">
        <f t="shared" si="29"/>
        <v>1</v>
      </c>
      <c r="AB94" s="483" t="b">
        <f t="shared" si="30"/>
        <v>1</v>
      </c>
      <c r="AC94" s="483" t="b">
        <f t="shared" si="31"/>
        <v>1</v>
      </c>
      <c r="AD94" s="483" t="b">
        <f t="shared" si="32"/>
        <v>1</v>
      </c>
      <c r="AE94" s="483" t="b">
        <f t="shared" si="33"/>
        <v>1</v>
      </c>
      <c r="AF94" s="483" t="b">
        <f t="shared" si="34"/>
        <v>1</v>
      </c>
      <c r="AG94" s="483" t="b">
        <f t="shared" si="35"/>
        <v>1</v>
      </c>
      <c r="AH94" s="483" t="b">
        <f t="shared" si="36"/>
        <v>1</v>
      </c>
    </row>
    <row r="95" spans="1:34" ht="16.5" thickBot="1" x14ac:dyDescent="0.3">
      <c r="A95" s="416"/>
      <c r="B95" s="472">
        <v>76</v>
      </c>
      <c r="C95" s="9"/>
      <c r="D95" s="28"/>
      <c r="E95" s="472">
        <v>76</v>
      </c>
      <c r="F95" s="9"/>
      <c r="G95" s="28"/>
      <c r="H95" s="472">
        <v>76</v>
      </c>
      <c r="I95" s="9"/>
      <c r="J95" s="28"/>
      <c r="K95" s="472">
        <v>76</v>
      </c>
      <c r="L95" s="9"/>
      <c r="M95" s="472">
        <v>76</v>
      </c>
      <c r="N95" s="9"/>
      <c r="O95" s="472">
        <v>76</v>
      </c>
      <c r="P95" s="9"/>
      <c r="Q95" s="416"/>
      <c r="R95" s="416"/>
      <c r="T95" s="483" t="b">
        <f t="shared" si="22"/>
        <v>1</v>
      </c>
      <c r="U95" s="483" t="b">
        <f t="shared" si="23"/>
        <v>1</v>
      </c>
      <c r="V95" s="483" t="b">
        <f t="shared" si="24"/>
        <v>1</v>
      </c>
      <c r="W95" s="483" t="b">
        <f t="shared" si="25"/>
        <v>1</v>
      </c>
      <c r="X95" s="483" t="b">
        <f t="shared" si="26"/>
        <v>1</v>
      </c>
      <c r="Y95" s="483" t="b">
        <f t="shared" si="27"/>
        <v>1</v>
      </c>
      <c r="Z95" s="483" t="b">
        <f t="shared" si="28"/>
        <v>1</v>
      </c>
      <c r="AA95" s="483" t="b">
        <f t="shared" si="29"/>
        <v>1</v>
      </c>
      <c r="AB95" s="483" t="b">
        <f t="shared" si="30"/>
        <v>1</v>
      </c>
      <c r="AC95" s="483" t="b">
        <f t="shared" si="31"/>
        <v>1</v>
      </c>
      <c r="AD95" s="483" t="b">
        <f t="shared" si="32"/>
        <v>1</v>
      </c>
      <c r="AE95" s="483" t="b">
        <f t="shared" si="33"/>
        <v>1</v>
      </c>
      <c r="AF95" s="483" t="b">
        <f t="shared" si="34"/>
        <v>1</v>
      </c>
      <c r="AG95" s="483" t="b">
        <f t="shared" si="35"/>
        <v>1</v>
      </c>
      <c r="AH95" s="483" t="b">
        <f t="shared" si="36"/>
        <v>1</v>
      </c>
    </row>
    <row r="96" spans="1:34" ht="16.5" thickBot="1" x14ac:dyDescent="0.3">
      <c r="A96" s="416"/>
      <c r="B96" s="472">
        <v>77</v>
      </c>
      <c r="C96" s="9"/>
      <c r="D96" s="28"/>
      <c r="E96" s="472">
        <v>77</v>
      </c>
      <c r="F96" s="9"/>
      <c r="G96" s="28"/>
      <c r="H96" s="472">
        <v>77</v>
      </c>
      <c r="I96" s="9"/>
      <c r="J96" s="28"/>
      <c r="K96" s="472">
        <v>77</v>
      </c>
      <c r="L96" s="9"/>
      <c r="M96" s="472">
        <v>77</v>
      </c>
      <c r="N96" s="9"/>
      <c r="O96" s="472">
        <v>77</v>
      </c>
      <c r="P96" s="9"/>
      <c r="Q96" s="416"/>
      <c r="R96" s="416"/>
      <c r="T96" s="483" t="b">
        <f t="shared" si="22"/>
        <v>1</v>
      </c>
      <c r="U96" s="483" t="b">
        <f t="shared" si="23"/>
        <v>1</v>
      </c>
      <c r="V96" s="483" t="b">
        <f t="shared" si="24"/>
        <v>1</v>
      </c>
      <c r="W96" s="483" t="b">
        <f t="shared" si="25"/>
        <v>1</v>
      </c>
      <c r="X96" s="483" t="b">
        <f t="shared" si="26"/>
        <v>1</v>
      </c>
      <c r="Y96" s="483" t="b">
        <f t="shared" si="27"/>
        <v>1</v>
      </c>
      <c r="Z96" s="483" t="b">
        <f t="shared" si="28"/>
        <v>1</v>
      </c>
      <c r="AA96" s="483" t="b">
        <f t="shared" si="29"/>
        <v>1</v>
      </c>
      <c r="AB96" s="483" t="b">
        <f t="shared" si="30"/>
        <v>1</v>
      </c>
      <c r="AC96" s="483" t="b">
        <f t="shared" si="31"/>
        <v>1</v>
      </c>
      <c r="AD96" s="483" t="b">
        <f t="shared" si="32"/>
        <v>1</v>
      </c>
      <c r="AE96" s="483" t="b">
        <f t="shared" si="33"/>
        <v>1</v>
      </c>
      <c r="AF96" s="483" t="b">
        <f t="shared" si="34"/>
        <v>1</v>
      </c>
      <c r="AG96" s="483" t="b">
        <f t="shared" si="35"/>
        <v>1</v>
      </c>
      <c r="AH96" s="483" t="b">
        <f t="shared" si="36"/>
        <v>1</v>
      </c>
    </row>
    <row r="97" spans="1:34" ht="16.5" thickBot="1" x14ac:dyDescent="0.3">
      <c r="A97" s="416"/>
      <c r="B97" s="472">
        <v>78</v>
      </c>
      <c r="C97" s="9"/>
      <c r="D97" s="28"/>
      <c r="E97" s="472">
        <v>78</v>
      </c>
      <c r="F97" s="9"/>
      <c r="G97" s="28"/>
      <c r="H97" s="472">
        <v>78</v>
      </c>
      <c r="I97" s="9"/>
      <c r="J97" s="28"/>
      <c r="K97" s="472">
        <v>78</v>
      </c>
      <c r="L97" s="9"/>
      <c r="M97" s="472">
        <v>78</v>
      </c>
      <c r="N97" s="9"/>
      <c r="O97" s="472">
        <v>78</v>
      </c>
      <c r="P97" s="9"/>
      <c r="Q97" s="416"/>
      <c r="R97" s="416"/>
      <c r="T97" s="483" t="b">
        <f t="shared" si="22"/>
        <v>1</v>
      </c>
      <c r="U97" s="483" t="b">
        <f t="shared" si="23"/>
        <v>1</v>
      </c>
      <c r="V97" s="483" t="b">
        <f t="shared" si="24"/>
        <v>1</v>
      </c>
      <c r="W97" s="483" t="b">
        <f t="shared" si="25"/>
        <v>1</v>
      </c>
      <c r="X97" s="483" t="b">
        <f t="shared" si="26"/>
        <v>1</v>
      </c>
      <c r="Y97" s="483" t="b">
        <f t="shared" si="27"/>
        <v>1</v>
      </c>
      <c r="Z97" s="483" t="b">
        <f t="shared" si="28"/>
        <v>1</v>
      </c>
      <c r="AA97" s="483" t="b">
        <f t="shared" si="29"/>
        <v>1</v>
      </c>
      <c r="AB97" s="483" t="b">
        <f t="shared" si="30"/>
        <v>1</v>
      </c>
      <c r="AC97" s="483" t="b">
        <f t="shared" si="31"/>
        <v>1</v>
      </c>
      <c r="AD97" s="483" t="b">
        <f t="shared" si="32"/>
        <v>1</v>
      </c>
      <c r="AE97" s="483" t="b">
        <f t="shared" si="33"/>
        <v>1</v>
      </c>
      <c r="AF97" s="483" t="b">
        <f t="shared" si="34"/>
        <v>1</v>
      </c>
      <c r="AG97" s="483" t="b">
        <f t="shared" si="35"/>
        <v>1</v>
      </c>
      <c r="AH97" s="483" t="b">
        <f t="shared" si="36"/>
        <v>1</v>
      </c>
    </row>
    <row r="98" spans="1:34" ht="16.5" thickBot="1" x14ac:dyDescent="0.3">
      <c r="A98" s="416"/>
      <c r="B98" s="472">
        <v>79</v>
      </c>
      <c r="C98" s="9"/>
      <c r="D98" s="28"/>
      <c r="E98" s="472">
        <v>79</v>
      </c>
      <c r="F98" s="9"/>
      <c r="G98" s="28"/>
      <c r="H98" s="472">
        <v>79</v>
      </c>
      <c r="I98" s="9"/>
      <c r="J98" s="28"/>
      <c r="K98" s="472">
        <v>79</v>
      </c>
      <c r="L98" s="9"/>
      <c r="M98" s="472">
        <v>79</v>
      </c>
      <c r="N98" s="9"/>
      <c r="O98" s="472">
        <v>79</v>
      </c>
      <c r="P98" s="9"/>
      <c r="Q98" s="416"/>
      <c r="R98" s="416"/>
      <c r="T98" s="483" t="b">
        <f t="shared" si="22"/>
        <v>1</v>
      </c>
      <c r="U98" s="483" t="b">
        <f t="shared" si="23"/>
        <v>1</v>
      </c>
      <c r="V98" s="483" t="b">
        <f t="shared" si="24"/>
        <v>1</v>
      </c>
      <c r="W98" s="483" t="b">
        <f t="shared" si="25"/>
        <v>1</v>
      </c>
      <c r="X98" s="483" t="b">
        <f t="shared" si="26"/>
        <v>1</v>
      </c>
      <c r="Y98" s="483" t="b">
        <f t="shared" si="27"/>
        <v>1</v>
      </c>
      <c r="Z98" s="483" t="b">
        <f t="shared" si="28"/>
        <v>1</v>
      </c>
      <c r="AA98" s="483" t="b">
        <f t="shared" si="29"/>
        <v>1</v>
      </c>
      <c r="AB98" s="483" t="b">
        <f t="shared" si="30"/>
        <v>1</v>
      </c>
      <c r="AC98" s="483" t="b">
        <f t="shared" si="31"/>
        <v>1</v>
      </c>
      <c r="AD98" s="483" t="b">
        <f t="shared" si="32"/>
        <v>1</v>
      </c>
      <c r="AE98" s="483" t="b">
        <f t="shared" si="33"/>
        <v>1</v>
      </c>
      <c r="AF98" s="483" t="b">
        <f t="shared" si="34"/>
        <v>1</v>
      </c>
      <c r="AG98" s="483" t="b">
        <f t="shared" si="35"/>
        <v>1</v>
      </c>
      <c r="AH98" s="483" t="b">
        <f t="shared" si="36"/>
        <v>1</v>
      </c>
    </row>
    <row r="99" spans="1:34" ht="16.5" thickBot="1" x14ac:dyDescent="0.3">
      <c r="A99" s="416"/>
      <c r="B99" s="472">
        <v>80</v>
      </c>
      <c r="C99" s="9"/>
      <c r="D99" s="28"/>
      <c r="E99" s="472">
        <v>80</v>
      </c>
      <c r="F99" s="9"/>
      <c r="G99" s="28"/>
      <c r="H99" s="472">
        <v>80</v>
      </c>
      <c r="I99" s="9"/>
      <c r="J99" s="28"/>
      <c r="K99" s="472">
        <v>80</v>
      </c>
      <c r="L99" s="9"/>
      <c r="M99" s="472">
        <v>80</v>
      </c>
      <c r="N99" s="9"/>
      <c r="O99" s="472">
        <v>80</v>
      </c>
      <c r="P99" s="9"/>
      <c r="Q99" s="416"/>
      <c r="R99" s="416"/>
      <c r="T99" s="483" t="b">
        <f t="shared" si="22"/>
        <v>1</v>
      </c>
      <c r="U99" s="483" t="b">
        <f t="shared" si="23"/>
        <v>1</v>
      </c>
      <c r="V99" s="483" t="b">
        <f t="shared" si="24"/>
        <v>1</v>
      </c>
      <c r="W99" s="483" t="b">
        <f t="shared" si="25"/>
        <v>1</v>
      </c>
      <c r="X99" s="483" t="b">
        <f t="shared" si="26"/>
        <v>1</v>
      </c>
      <c r="Y99" s="483" t="b">
        <f t="shared" si="27"/>
        <v>1</v>
      </c>
      <c r="Z99" s="483" t="b">
        <f t="shared" si="28"/>
        <v>1</v>
      </c>
      <c r="AA99" s="483" t="b">
        <f t="shared" si="29"/>
        <v>1</v>
      </c>
      <c r="AB99" s="483" t="b">
        <f t="shared" si="30"/>
        <v>1</v>
      </c>
      <c r="AC99" s="483" t="b">
        <f t="shared" si="31"/>
        <v>1</v>
      </c>
      <c r="AD99" s="483" t="b">
        <f t="shared" si="32"/>
        <v>1</v>
      </c>
      <c r="AE99" s="483" t="b">
        <f t="shared" si="33"/>
        <v>1</v>
      </c>
      <c r="AF99" s="483" t="b">
        <f t="shared" si="34"/>
        <v>1</v>
      </c>
      <c r="AG99" s="483" t="b">
        <f t="shared" si="35"/>
        <v>1</v>
      </c>
      <c r="AH99" s="483" t="b">
        <f t="shared" si="36"/>
        <v>1</v>
      </c>
    </row>
    <row r="100" spans="1:34" ht="16.5" thickBot="1" x14ac:dyDescent="0.3">
      <c r="A100" s="416"/>
      <c r="B100" s="472">
        <v>81</v>
      </c>
      <c r="C100" s="9"/>
      <c r="D100" s="28"/>
      <c r="E100" s="472">
        <v>81</v>
      </c>
      <c r="F100" s="9"/>
      <c r="G100" s="28"/>
      <c r="H100" s="472">
        <v>81</v>
      </c>
      <c r="I100" s="9"/>
      <c r="J100" s="28"/>
      <c r="K100" s="472">
        <v>81</v>
      </c>
      <c r="L100" s="9"/>
      <c r="M100" s="472">
        <v>81</v>
      </c>
      <c r="N100" s="9"/>
      <c r="O100" s="472">
        <v>81</v>
      </c>
      <c r="P100" s="9"/>
      <c r="Q100" s="416"/>
      <c r="R100" s="416"/>
      <c r="T100" s="483" t="b">
        <f t="shared" si="22"/>
        <v>1</v>
      </c>
      <c r="U100" s="483" t="b">
        <f t="shared" si="23"/>
        <v>1</v>
      </c>
      <c r="V100" s="483" t="b">
        <f t="shared" si="24"/>
        <v>1</v>
      </c>
      <c r="W100" s="483" t="b">
        <f t="shared" si="25"/>
        <v>1</v>
      </c>
      <c r="X100" s="483" t="b">
        <f t="shared" si="26"/>
        <v>1</v>
      </c>
      <c r="Y100" s="483" t="b">
        <f t="shared" si="27"/>
        <v>1</v>
      </c>
      <c r="Z100" s="483" t="b">
        <f t="shared" si="28"/>
        <v>1</v>
      </c>
      <c r="AA100" s="483" t="b">
        <f t="shared" si="29"/>
        <v>1</v>
      </c>
      <c r="AB100" s="483" t="b">
        <f t="shared" si="30"/>
        <v>1</v>
      </c>
      <c r="AC100" s="483" t="b">
        <f t="shared" si="31"/>
        <v>1</v>
      </c>
      <c r="AD100" s="483" t="b">
        <f t="shared" si="32"/>
        <v>1</v>
      </c>
      <c r="AE100" s="483" t="b">
        <f t="shared" si="33"/>
        <v>1</v>
      </c>
      <c r="AF100" s="483" t="b">
        <f t="shared" si="34"/>
        <v>1</v>
      </c>
      <c r="AG100" s="483" t="b">
        <f t="shared" si="35"/>
        <v>1</v>
      </c>
      <c r="AH100" s="483" t="b">
        <f t="shared" si="36"/>
        <v>1</v>
      </c>
    </row>
    <row r="101" spans="1:34" ht="16.5" thickBot="1" x14ac:dyDescent="0.3">
      <c r="A101" s="416"/>
      <c r="B101" s="472">
        <v>82</v>
      </c>
      <c r="C101" s="9"/>
      <c r="D101" s="28"/>
      <c r="E101" s="472">
        <v>82</v>
      </c>
      <c r="F101" s="9"/>
      <c r="G101" s="28"/>
      <c r="H101" s="472">
        <v>82</v>
      </c>
      <c r="I101" s="9"/>
      <c r="J101" s="28"/>
      <c r="K101" s="472">
        <v>82</v>
      </c>
      <c r="L101" s="9"/>
      <c r="M101" s="472">
        <v>82</v>
      </c>
      <c r="N101" s="9"/>
      <c r="O101" s="472">
        <v>82</v>
      </c>
      <c r="P101" s="9"/>
      <c r="Q101" s="416"/>
      <c r="R101" s="416"/>
      <c r="T101" s="483" t="b">
        <f t="shared" si="22"/>
        <v>1</v>
      </c>
      <c r="U101" s="483" t="b">
        <f t="shared" si="23"/>
        <v>1</v>
      </c>
      <c r="V101" s="483" t="b">
        <f t="shared" si="24"/>
        <v>1</v>
      </c>
      <c r="W101" s="483" t="b">
        <f t="shared" si="25"/>
        <v>1</v>
      </c>
      <c r="X101" s="483" t="b">
        <f t="shared" si="26"/>
        <v>1</v>
      </c>
      <c r="Y101" s="483" t="b">
        <f t="shared" si="27"/>
        <v>1</v>
      </c>
      <c r="Z101" s="483" t="b">
        <f t="shared" si="28"/>
        <v>1</v>
      </c>
      <c r="AA101" s="483" t="b">
        <f t="shared" si="29"/>
        <v>1</v>
      </c>
      <c r="AB101" s="483" t="b">
        <f t="shared" si="30"/>
        <v>1</v>
      </c>
      <c r="AC101" s="483" t="b">
        <f t="shared" si="31"/>
        <v>1</v>
      </c>
      <c r="AD101" s="483" t="b">
        <f t="shared" si="32"/>
        <v>1</v>
      </c>
      <c r="AE101" s="483" t="b">
        <f t="shared" si="33"/>
        <v>1</v>
      </c>
      <c r="AF101" s="483" t="b">
        <f t="shared" si="34"/>
        <v>1</v>
      </c>
      <c r="AG101" s="483" t="b">
        <f t="shared" si="35"/>
        <v>1</v>
      </c>
      <c r="AH101" s="483" t="b">
        <f t="shared" si="36"/>
        <v>1</v>
      </c>
    </row>
    <row r="102" spans="1:34" ht="16.5" thickBot="1" x14ac:dyDescent="0.3">
      <c r="A102" s="416"/>
      <c r="B102" s="472">
        <v>83</v>
      </c>
      <c r="C102" s="9"/>
      <c r="D102" s="28"/>
      <c r="E102" s="472">
        <v>83</v>
      </c>
      <c r="F102" s="9"/>
      <c r="G102" s="28"/>
      <c r="H102" s="472">
        <v>83</v>
      </c>
      <c r="I102" s="9"/>
      <c r="J102" s="28"/>
      <c r="K102" s="472">
        <v>83</v>
      </c>
      <c r="L102" s="9"/>
      <c r="M102" s="472">
        <v>83</v>
      </c>
      <c r="N102" s="9"/>
      <c r="O102" s="472">
        <v>83</v>
      </c>
      <c r="P102" s="9"/>
      <c r="Q102" s="416"/>
      <c r="R102" s="416"/>
      <c r="T102" s="483" t="b">
        <f t="shared" si="22"/>
        <v>1</v>
      </c>
      <c r="U102" s="483" t="b">
        <f t="shared" si="23"/>
        <v>1</v>
      </c>
      <c r="V102" s="483" t="b">
        <f t="shared" si="24"/>
        <v>1</v>
      </c>
      <c r="W102" s="483" t="b">
        <f t="shared" si="25"/>
        <v>1</v>
      </c>
      <c r="X102" s="483" t="b">
        <f t="shared" si="26"/>
        <v>1</v>
      </c>
      <c r="Y102" s="483" t="b">
        <f t="shared" si="27"/>
        <v>1</v>
      </c>
      <c r="Z102" s="483" t="b">
        <f t="shared" si="28"/>
        <v>1</v>
      </c>
      <c r="AA102" s="483" t="b">
        <f t="shared" si="29"/>
        <v>1</v>
      </c>
      <c r="AB102" s="483" t="b">
        <f t="shared" si="30"/>
        <v>1</v>
      </c>
      <c r="AC102" s="483" t="b">
        <f t="shared" si="31"/>
        <v>1</v>
      </c>
      <c r="AD102" s="483" t="b">
        <f t="shared" si="32"/>
        <v>1</v>
      </c>
      <c r="AE102" s="483" t="b">
        <f t="shared" si="33"/>
        <v>1</v>
      </c>
      <c r="AF102" s="483" t="b">
        <f t="shared" si="34"/>
        <v>1</v>
      </c>
      <c r="AG102" s="483" t="b">
        <f t="shared" si="35"/>
        <v>1</v>
      </c>
      <c r="AH102" s="483" t="b">
        <f t="shared" si="36"/>
        <v>1</v>
      </c>
    </row>
    <row r="103" spans="1:34" ht="16.5" thickBot="1" x14ac:dyDescent="0.3">
      <c r="A103" s="416"/>
      <c r="B103" s="472">
        <v>84</v>
      </c>
      <c r="C103" s="9"/>
      <c r="D103" s="28"/>
      <c r="E103" s="472">
        <v>84</v>
      </c>
      <c r="F103" s="9"/>
      <c r="G103" s="28"/>
      <c r="H103" s="472">
        <v>84</v>
      </c>
      <c r="I103" s="9"/>
      <c r="J103" s="28"/>
      <c r="K103" s="472">
        <v>84</v>
      </c>
      <c r="L103" s="9"/>
      <c r="M103" s="472">
        <v>84</v>
      </c>
      <c r="N103" s="9"/>
      <c r="O103" s="472">
        <v>84</v>
      </c>
      <c r="P103" s="9"/>
      <c r="Q103" s="416"/>
      <c r="R103" s="416"/>
      <c r="T103" s="483" t="b">
        <f t="shared" si="22"/>
        <v>1</v>
      </c>
      <c r="U103" s="483" t="b">
        <f t="shared" si="23"/>
        <v>1</v>
      </c>
      <c r="V103" s="483" t="b">
        <f t="shared" si="24"/>
        <v>1</v>
      </c>
      <c r="W103" s="483" t="b">
        <f t="shared" si="25"/>
        <v>1</v>
      </c>
      <c r="X103" s="483" t="b">
        <f t="shared" si="26"/>
        <v>1</v>
      </c>
      <c r="Y103" s="483" t="b">
        <f t="shared" si="27"/>
        <v>1</v>
      </c>
      <c r="Z103" s="483" t="b">
        <f t="shared" si="28"/>
        <v>1</v>
      </c>
      <c r="AA103" s="483" t="b">
        <f t="shared" si="29"/>
        <v>1</v>
      </c>
      <c r="AB103" s="483" t="b">
        <f t="shared" si="30"/>
        <v>1</v>
      </c>
      <c r="AC103" s="483" t="b">
        <f t="shared" si="31"/>
        <v>1</v>
      </c>
      <c r="AD103" s="483" t="b">
        <f t="shared" si="32"/>
        <v>1</v>
      </c>
      <c r="AE103" s="483" t="b">
        <f t="shared" si="33"/>
        <v>1</v>
      </c>
      <c r="AF103" s="483" t="b">
        <f t="shared" si="34"/>
        <v>1</v>
      </c>
      <c r="AG103" s="483" t="b">
        <f t="shared" si="35"/>
        <v>1</v>
      </c>
      <c r="AH103" s="483" t="b">
        <f t="shared" si="36"/>
        <v>1</v>
      </c>
    </row>
    <row r="104" spans="1:34" ht="16.5" thickBot="1" x14ac:dyDescent="0.3">
      <c r="A104" s="416"/>
      <c r="B104" s="472">
        <v>85</v>
      </c>
      <c r="C104" s="9"/>
      <c r="D104" s="28"/>
      <c r="E104" s="472">
        <v>85</v>
      </c>
      <c r="F104" s="9"/>
      <c r="G104" s="28"/>
      <c r="H104" s="472">
        <v>85</v>
      </c>
      <c r="I104" s="9"/>
      <c r="J104" s="28"/>
      <c r="K104" s="472">
        <v>85</v>
      </c>
      <c r="L104" s="9"/>
      <c r="M104" s="472">
        <v>85</v>
      </c>
      <c r="N104" s="9"/>
      <c r="O104" s="472">
        <v>85</v>
      </c>
      <c r="P104" s="9"/>
      <c r="Q104" s="416"/>
      <c r="R104" s="416"/>
      <c r="T104" s="483" t="b">
        <f t="shared" si="22"/>
        <v>1</v>
      </c>
      <c r="U104" s="483" t="b">
        <f t="shared" si="23"/>
        <v>1</v>
      </c>
      <c r="V104" s="483" t="b">
        <f t="shared" si="24"/>
        <v>1</v>
      </c>
      <c r="W104" s="483" t="b">
        <f t="shared" si="25"/>
        <v>1</v>
      </c>
      <c r="X104" s="483" t="b">
        <f t="shared" si="26"/>
        <v>1</v>
      </c>
      <c r="Y104" s="483" t="b">
        <f t="shared" si="27"/>
        <v>1</v>
      </c>
      <c r="Z104" s="483" t="b">
        <f t="shared" si="28"/>
        <v>1</v>
      </c>
      <c r="AA104" s="483" t="b">
        <f t="shared" si="29"/>
        <v>1</v>
      </c>
      <c r="AB104" s="483" t="b">
        <f t="shared" si="30"/>
        <v>1</v>
      </c>
      <c r="AC104" s="483" t="b">
        <f t="shared" si="31"/>
        <v>1</v>
      </c>
      <c r="AD104" s="483" t="b">
        <f t="shared" si="32"/>
        <v>1</v>
      </c>
      <c r="AE104" s="483" t="b">
        <f t="shared" si="33"/>
        <v>1</v>
      </c>
      <c r="AF104" s="483" t="b">
        <f t="shared" si="34"/>
        <v>1</v>
      </c>
      <c r="AG104" s="483" t="b">
        <f t="shared" si="35"/>
        <v>1</v>
      </c>
      <c r="AH104" s="483" t="b">
        <f t="shared" si="36"/>
        <v>1</v>
      </c>
    </row>
    <row r="105" spans="1:34" ht="16.5" thickBot="1" x14ac:dyDescent="0.3">
      <c r="A105" s="416"/>
      <c r="B105" s="472">
        <v>86</v>
      </c>
      <c r="C105" s="9"/>
      <c r="D105" s="28"/>
      <c r="E105" s="472">
        <v>86</v>
      </c>
      <c r="F105" s="9"/>
      <c r="G105" s="28"/>
      <c r="H105" s="472">
        <v>86</v>
      </c>
      <c r="I105" s="9"/>
      <c r="J105" s="28"/>
      <c r="K105" s="472">
        <v>86</v>
      </c>
      <c r="L105" s="9"/>
      <c r="M105" s="472">
        <v>86</v>
      </c>
      <c r="N105" s="9"/>
      <c r="O105" s="472">
        <v>86</v>
      </c>
      <c r="P105" s="9"/>
      <c r="Q105" s="416"/>
      <c r="R105" s="416"/>
      <c r="T105" s="483" t="b">
        <f t="shared" si="22"/>
        <v>1</v>
      </c>
      <c r="U105" s="483" t="b">
        <f t="shared" si="23"/>
        <v>1</v>
      </c>
      <c r="V105" s="483" t="b">
        <f t="shared" si="24"/>
        <v>1</v>
      </c>
      <c r="W105" s="483" t="b">
        <f t="shared" si="25"/>
        <v>1</v>
      </c>
      <c r="X105" s="483" t="b">
        <f t="shared" si="26"/>
        <v>1</v>
      </c>
      <c r="Y105" s="483" t="b">
        <f t="shared" si="27"/>
        <v>1</v>
      </c>
      <c r="Z105" s="483" t="b">
        <f t="shared" si="28"/>
        <v>1</v>
      </c>
      <c r="AA105" s="483" t="b">
        <f t="shared" si="29"/>
        <v>1</v>
      </c>
      <c r="AB105" s="483" t="b">
        <f t="shared" si="30"/>
        <v>1</v>
      </c>
      <c r="AC105" s="483" t="b">
        <f t="shared" si="31"/>
        <v>1</v>
      </c>
      <c r="AD105" s="483" t="b">
        <f t="shared" si="32"/>
        <v>1</v>
      </c>
      <c r="AE105" s="483" t="b">
        <f t="shared" si="33"/>
        <v>1</v>
      </c>
      <c r="AF105" s="483" t="b">
        <f t="shared" si="34"/>
        <v>1</v>
      </c>
      <c r="AG105" s="483" t="b">
        <f t="shared" si="35"/>
        <v>1</v>
      </c>
      <c r="AH105" s="483" t="b">
        <f t="shared" si="36"/>
        <v>1</v>
      </c>
    </row>
    <row r="106" spans="1:34" ht="16.5" thickBot="1" x14ac:dyDescent="0.3">
      <c r="A106" s="416"/>
      <c r="B106" s="472">
        <v>87</v>
      </c>
      <c r="C106" s="9"/>
      <c r="D106" s="28"/>
      <c r="E106" s="472">
        <v>87</v>
      </c>
      <c r="F106" s="9"/>
      <c r="G106" s="28"/>
      <c r="H106" s="472">
        <v>87</v>
      </c>
      <c r="I106" s="9"/>
      <c r="J106" s="28"/>
      <c r="K106" s="472">
        <v>87</v>
      </c>
      <c r="L106" s="9"/>
      <c r="M106" s="472">
        <v>87</v>
      </c>
      <c r="N106" s="9"/>
      <c r="O106" s="472">
        <v>87</v>
      </c>
      <c r="P106" s="9"/>
      <c r="Q106" s="416"/>
      <c r="R106" s="416"/>
      <c r="T106" s="483" t="b">
        <f t="shared" si="22"/>
        <v>1</v>
      </c>
      <c r="U106" s="483" t="b">
        <f t="shared" si="23"/>
        <v>1</v>
      </c>
      <c r="V106" s="483" t="b">
        <f t="shared" si="24"/>
        <v>1</v>
      </c>
      <c r="W106" s="483" t="b">
        <f t="shared" si="25"/>
        <v>1</v>
      </c>
      <c r="X106" s="483" t="b">
        <f t="shared" si="26"/>
        <v>1</v>
      </c>
      <c r="Y106" s="483" t="b">
        <f t="shared" si="27"/>
        <v>1</v>
      </c>
      <c r="Z106" s="483" t="b">
        <f t="shared" si="28"/>
        <v>1</v>
      </c>
      <c r="AA106" s="483" t="b">
        <f t="shared" si="29"/>
        <v>1</v>
      </c>
      <c r="AB106" s="483" t="b">
        <f t="shared" si="30"/>
        <v>1</v>
      </c>
      <c r="AC106" s="483" t="b">
        <f t="shared" si="31"/>
        <v>1</v>
      </c>
      <c r="AD106" s="483" t="b">
        <f t="shared" si="32"/>
        <v>1</v>
      </c>
      <c r="AE106" s="483" t="b">
        <f t="shared" si="33"/>
        <v>1</v>
      </c>
      <c r="AF106" s="483" t="b">
        <f t="shared" si="34"/>
        <v>1</v>
      </c>
      <c r="AG106" s="483" t="b">
        <f t="shared" si="35"/>
        <v>1</v>
      </c>
      <c r="AH106" s="483" t="b">
        <f t="shared" si="36"/>
        <v>1</v>
      </c>
    </row>
    <row r="107" spans="1:34" ht="16.5" thickBot="1" x14ac:dyDescent="0.3">
      <c r="A107" s="416"/>
      <c r="B107" s="472">
        <v>88</v>
      </c>
      <c r="C107" s="9"/>
      <c r="D107" s="28"/>
      <c r="E107" s="472">
        <v>88</v>
      </c>
      <c r="F107" s="9"/>
      <c r="G107" s="28"/>
      <c r="H107" s="472">
        <v>88</v>
      </c>
      <c r="I107" s="9"/>
      <c r="J107" s="28"/>
      <c r="K107" s="472">
        <v>88</v>
      </c>
      <c r="L107" s="9"/>
      <c r="M107" s="472">
        <v>88</v>
      </c>
      <c r="N107" s="9"/>
      <c r="O107" s="472">
        <v>88</v>
      </c>
      <c r="P107" s="9"/>
      <c r="Q107" s="416"/>
      <c r="R107" s="416"/>
      <c r="T107" s="483" t="b">
        <f t="shared" si="22"/>
        <v>1</v>
      </c>
      <c r="U107" s="483" t="b">
        <f t="shared" si="23"/>
        <v>1</v>
      </c>
      <c r="V107" s="483" t="b">
        <f t="shared" si="24"/>
        <v>1</v>
      </c>
      <c r="W107" s="483" t="b">
        <f t="shared" si="25"/>
        <v>1</v>
      </c>
      <c r="X107" s="483" t="b">
        <f t="shared" si="26"/>
        <v>1</v>
      </c>
      <c r="Y107" s="483" t="b">
        <f t="shared" si="27"/>
        <v>1</v>
      </c>
      <c r="Z107" s="483" t="b">
        <f t="shared" si="28"/>
        <v>1</v>
      </c>
      <c r="AA107" s="483" t="b">
        <f t="shared" si="29"/>
        <v>1</v>
      </c>
      <c r="AB107" s="483" t="b">
        <f t="shared" si="30"/>
        <v>1</v>
      </c>
      <c r="AC107" s="483" t="b">
        <f t="shared" si="31"/>
        <v>1</v>
      </c>
      <c r="AD107" s="483" t="b">
        <f t="shared" si="32"/>
        <v>1</v>
      </c>
      <c r="AE107" s="483" t="b">
        <f t="shared" si="33"/>
        <v>1</v>
      </c>
      <c r="AF107" s="483" t="b">
        <f t="shared" si="34"/>
        <v>1</v>
      </c>
      <c r="AG107" s="483" t="b">
        <f t="shared" si="35"/>
        <v>1</v>
      </c>
      <c r="AH107" s="483" t="b">
        <f t="shared" si="36"/>
        <v>1</v>
      </c>
    </row>
    <row r="108" spans="1:34" ht="16.5" thickBot="1" x14ac:dyDescent="0.3">
      <c r="A108" s="416"/>
      <c r="B108" s="472">
        <v>89</v>
      </c>
      <c r="C108" s="9"/>
      <c r="D108" s="28"/>
      <c r="E108" s="472">
        <v>89</v>
      </c>
      <c r="F108" s="9"/>
      <c r="G108" s="28"/>
      <c r="H108" s="472">
        <v>89</v>
      </c>
      <c r="I108" s="9"/>
      <c r="J108" s="28"/>
      <c r="K108" s="472">
        <v>89</v>
      </c>
      <c r="L108" s="9"/>
      <c r="M108" s="472">
        <v>89</v>
      </c>
      <c r="N108" s="9"/>
      <c r="O108" s="472">
        <v>89</v>
      </c>
      <c r="P108" s="9"/>
      <c r="Q108" s="416"/>
      <c r="R108" s="416"/>
      <c r="T108" s="483" t="b">
        <f t="shared" si="22"/>
        <v>1</v>
      </c>
      <c r="U108" s="483" t="b">
        <f t="shared" si="23"/>
        <v>1</v>
      </c>
      <c r="V108" s="483" t="b">
        <f t="shared" si="24"/>
        <v>1</v>
      </c>
      <c r="W108" s="483" t="b">
        <f t="shared" si="25"/>
        <v>1</v>
      </c>
      <c r="X108" s="483" t="b">
        <f t="shared" si="26"/>
        <v>1</v>
      </c>
      <c r="Y108" s="483" t="b">
        <f t="shared" si="27"/>
        <v>1</v>
      </c>
      <c r="Z108" s="483" t="b">
        <f t="shared" si="28"/>
        <v>1</v>
      </c>
      <c r="AA108" s="483" t="b">
        <f t="shared" si="29"/>
        <v>1</v>
      </c>
      <c r="AB108" s="483" t="b">
        <f t="shared" si="30"/>
        <v>1</v>
      </c>
      <c r="AC108" s="483" t="b">
        <f t="shared" si="31"/>
        <v>1</v>
      </c>
      <c r="AD108" s="483" t="b">
        <f t="shared" si="32"/>
        <v>1</v>
      </c>
      <c r="AE108" s="483" t="b">
        <f t="shared" si="33"/>
        <v>1</v>
      </c>
      <c r="AF108" s="483" t="b">
        <f t="shared" si="34"/>
        <v>1</v>
      </c>
      <c r="AG108" s="483" t="b">
        <f t="shared" si="35"/>
        <v>1</v>
      </c>
      <c r="AH108" s="483" t="b">
        <f t="shared" si="36"/>
        <v>1</v>
      </c>
    </row>
    <row r="109" spans="1:34" ht="16.5" thickBot="1" x14ac:dyDescent="0.3">
      <c r="A109" s="416"/>
      <c r="B109" s="472">
        <v>90</v>
      </c>
      <c r="C109" s="9"/>
      <c r="D109" s="28"/>
      <c r="E109" s="472">
        <v>90</v>
      </c>
      <c r="F109" s="9"/>
      <c r="G109" s="28"/>
      <c r="H109" s="472">
        <v>90</v>
      </c>
      <c r="I109" s="9"/>
      <c r="J109" s="28"/>
      <c r="K109" s="472">
        <v>90</v>
      </c>
      <c r="L109" s="9"/>
      <c r="M109" s="472">
        <v>90</v>
      </c>
      <c r="N109" s="9"/>
      <c r="O109" s="472">
        <v>90</v>
      </c>
      <c r="P109" s="9"/>
      <c r="Q109" s="416"/>
      <c r="R109" s="416"/>
      <c r="T109" s="483" t="b">
        <f t="shared" si="22"/>
        <v>1</v>
      </c>
      <c r="U109" s="483" t="b">
        <f t="shared" si="23"/>
        <v>1</v>
      </c>
      <c r="V109" s="483" t="b">
        <f t="shared" si="24"/>
        <v>1</v>
      </c>
      <c r="W109" s="483" t="b">
        <f t="shared" si="25"/>
        <v>1</v>
      </c>
      <c r="X109" s="483" t="b">
        <f t="shared" si="26"/>
        <v>1</v>
      </c>
      <c r="Y109" s="483" t="b">
        <f t="shared" si="27"/>
        <v>1</v>
      </c>
      <c r="Z109" s="483" t="b">
        <f t="shared" si="28"/>
        <v>1</v>
      </c>
      <c r="AA109" s="483" t="b">
        <f t="shared" si="29"/>
        <v>1</v>
      </c>
      <c r="AB109" s="483" t="b">
        <f t="shared" si="30"/>
        <v>1</v>
      </c>
      <c r="AC109" s="483" t="b">
        <f t="shared" si="31"/>
        <v>1</v>
      </c>
      <c r="AD109" s="483" t="b">
        <f t="shared" si="32"/>
        <v>1</v>
      </c>
      <c r="AE109" s="483" t="b">
        <f t="shared" si="33"/>
        <v>1</v>
      </c>
      <c r="AF109" s="483" t="b">
        <f t="shared" si="34"/>
        <v>1</v>
      </c>
      <c r="AG109" s="483" t="b">
        <f t="shared" si="35"/>
        <v>1</v>
      </c>
      <c r="AH109" s="483" t="b">
        <f t="shared" si="36"/>
        <v>1</v>
      </c>
    </row>
    <row r="110" spans="1:34" ht="16.5" thickBot="1" x14ac:dyDescent="0.3">
      <c r="A110" s="416"/>
      <c r="B110" s="472">
        <v>91</v>
      </c>
      <c r="C110" s="9"/>
      <c r="D110" s="28"/>
      <c r="E110" s="472">
        <v>91</v>
      </c>
      <c r="F110" s="9"/>
      <c r="G110" s="28"/>
      <c r="H110" s="472">
        <v>91</v>
      </c>
      <c r="I110" s="9"/>
      <c r="J110" s="28"/>
      <c r="K110" s="472">
        <v>91</v>
      </c>
      <c r="L110" s="9"/>
      <c r="M110" s="472">
        <v>91</v>
      </c>
      <c r="N110" s="9"/>
      <c r="O110" s="472">
        <v>91</v>
      </c>
      <c r="P110" s="9"/>
      <c r="Q110" s="416"/>
      <c r="R110" s="416"/>
      <c r="T110" s="483" t="b">
        <f t="shared" si="22"/>
        <v>1</v>
      </c>
      <c r="U110" s="483" t="b">
        <f t="shared" si="23"/>
        <v>1</v>
      </c>
      <c r="V110" s="483" t="b">
        <f t="shared" si="24"/>
        <v>1</v>
      </c>
      <c r="W110" s="483" t="b">
        <f t="shared" si="25"/>
        <v>1</v>
      </c>
      <c r="X110" s="483" t="b">
        <f t="shared" si="26"/>
        <v>1</v>
      </c>
      <c r="Y110" s="483" t="b">
        <f t="shared" si="27"/>
        <v>1</v>
      </c>
      <c r="Z110" s="483" t="b">
        <f t="shared" si="28"/>
        <v>1</v>
      </c>
      <c r="AA110" s="483" t="b">
        <f t="shared" si="29"/>
        <v>1</v>
      </c>
      <c r="AB110" s="483" t="b">
        <f t="shared" si="30"/>
        <v>1</v>
      </c>
      <c r="AC110" s="483" t="b">
        <f t="shared" si="31"/>
        <v>1</v>
      </c>
      <c r="AD110" s="483" t="b">
        <f t="shared" si="32"/>
        <v>1</v>
      </c>
      <c r="AE110" s="483" t="b">
        <f t="shared" si="33"/>
        <v>1</v>
      </c>
      <c r="AF110" s="483" t="b">
        <f t="shared" si="34"/>
        <v>1</v>
      </c>
      <c r="AG110" s="483" t="b">
        <f t="shared" si="35"/>
        <v>1</v>
      </c>
      <c r="AH110" s="483" t="b">
        <f t="shared" si="36"/>
        <v>1</v>
      </c>
    </row>
    <row r="111" spans="1:34" ht="16.5" thickBot="1" x14ac:dyDescent="0.3">
      <c r="A111" s="416"/>
      <c r="B111" s="472">
        <v>92</v>
      </c>
      <c r="C111" s="9"/>
      <c r="D111" s="28"/>
      <c r="E111" s="472">
        <v>92</v>
      </c>
      <c r="F111" s="9"/>
      <c r="G111" s="28"/>
      <c r="H111" s="472">
        <v>92</v>
      </c>
      <c r="I111" s="9"/>
      <c r="J111" s="28"/>
      <c r="K111" s="472">
        <v>92</v>
      </c>
      <c r="L111" s="9"/>
      <c r="M111" s="472">
        <v>92</v>
      </c>
      <c r="N111" s="9"/>
      <c r="O111" s="472">
        <v>92</v>
      </c>
      <c r="P111" s="9"/>
      <c r="Q111" s="416"/>
      <c r="R111" s="416"/>
      <c r="T111" s="483" t="b">
        <f t="shared" si="22"/>
        <v>1</v>
      </c>
      <c r="U111" s="483" t="b">
        <f t="shared" si="23"/>
        <v>1</v>
      </c>
      <c r="V111" s="483" t="b">
        <f t="shared" si="24"/>
        <v>1</v>
      </c>
      <c r="W111" s="483" t="b">
        <f t="shared" si="25"/>
        <v>1</v>
      </c>
      <c r="X111" s="483" t="b">
        <f t="shared" si="26"/>
        <v>1</v>
      </c>
      <c r="Y111" s="483" t="b">
        <f t="shared" si="27"/>
        <v>1</v>
      </c>
      <c r="Z111" s="483" t="b">
        <f t="shared" si="28"/>
        <v>1</v>
      </c>
      <c r="AA111" s="483" t="b">
        <f t="shared" si="29"/>
        <v>1</v>
      </c>
      <c r="AB111" s="483" t="b">
        <f t="shared" si="30"/>
        <v>1</v>
      </c>
      <c r="AC111" s="483" t="b">
        <f t="shared" si="31"/>
        <v>1</v>
      </c>
      <c r="AD111" s="483" t="b">
        <f t="shared" si="32"/>
        <v>1</v>
      </c>
      <c r="AE111" s="483" t="b">
        <f t="shared" si="33"/>
        <v>1</v>
      </c>
      <c r="AF111" s="483" t="b">
        <f t="shared" si="34"/>
        <v>1</v>
      </c>
      <c r="AG111" s="483" t="b">
        <f t="shared" si="35"/>
        <v>1</v>
      </c>
      <c r="AH111" s="483" t="b">
        <f t="shared" si="36"/>
        <v>1</v>
      </c>
    </row>
    <row r="112" spans="1:34" ht="16.5" thickBot="1" x14ac:dyDescent="0.3">
      <c r="A112" s="416"/>
      <c r="B112" s="472">
        <v>93</v>
      </c>
      <c r="C112" s="9"/>
      <c r="D112" s="28"/>
      <c r="E112" s="472">
        <v>93</v>
      </c>
      <c r="F112" s="9"/>
      <c r="G112" s="28"/>
      <c r="H112" s="472">
        <v>93</v>
      </c>
      <c r="I112" s="9"/>
      <c r="J112" s="28"/>
      <c r="K112" s="472">
        <v>93</v>
      </c>
      <c r="L112" s="9"/>
      <c r="M112" s="472">
        <v>93</v>
      </c>
      <c r="N112" s="9"/>
      <c r="O112" s="472">
        <v>93</v>
      </c>
      <c r="P112" s="9"/>
      <c r="Q112" s="416"/>
      <c r="R112" s="416"/>
      <c r="T112" s="483" t="b">
        <f t="shared" si="22"/>
        <v>1</v>
      </c>
      <c r="U112" s="483" t="b">
        <f t="shared" si="23"/>
        <v>1</v>
      </c>
      <c r="V112" s="483" t="b">
        <f t="shared" si="24"/>
        <v>1</v>
      </c>
      <c r="W112" s="483" t="b">
        <f t="shared" si="25"/>
        <v>1</v>
      </c>
      <c r="X112" s="483" t="b">
        <f t="shared" si="26"/>
        <v>1</v>
      </c>
      <c r="Y112" s="483" t="b">
        <f t="shared" si="27"/>
        <v>1</v>
      </c>
      <c r="Z112" s="483" t="b">
        <f t="shared" si="28"/>
        <v>1</v>
      </c>
      <c r="AA112" s="483" t="b">
        <f t="shared" si="29"/>
        <v>1</v>
      </c>
      <c r="AB112" s="483" t="b">
        <f t="shared" si="30"/>
        <v>1</v>
      </c>
      <c r="AC112" s="483" t="b">
        <f t="shared" si="31"/>
        <v>1</v>
      </c>
      <c r="AD112" s="483" t="b">
        <f t="shared" si="32"/>
        <v>1</v>
      </c>
      <c r="AE112" s="483" t="b">
        <f t="shared" si="33"/>
        <v>1</v>
      </c>
      <c r="AF112" s="483" t="b">
        <f t="shared" si="34"/>
        <v>1</v>
      </c>
      <c r="AG112" s="483" t="b">
        <f t="shared" si="35"/>
        <v>1</v>
      </c>
      <c r="AH112" s="483" t="b">
        <f t="shared" si="36"/>
        <v>1</v>
      </c>
    </row>
    <row r="113" spans="1:34" ht="16.5" thickBot="1" x14ac:dyDescent="0.3">
      <c r="A113" s="416"/>
      <c r="B113" s="472">
        <v>94</v>
      </c>
      <c r="C113" s="9"/>
      <c r="D113" s="28"/>
      <c r="E113" s="472">
        <v>94</v>
      </c>
      <c r="F113" s="9"/>
      <c r="G113" s="28"/>
      <c r="H113" s="472">
        <v>94</v>
      </c>
      <c r="I113" s="9"/>
      <c r="J113" s="28"/>
      <c r="K113" s="472">
        <v>94</v>
      </c>
      <c r="L113" s="9"/>
      <c r="M113" s="472">
        <v>94</v>
      </c>
      <c r="N113" s="9"/>
      <c r="O113" s="472">
        <v>94</v>
      </c>
      <c r="P113" s="9"/>
      <c r="Q113" s="416"/>
      <c r="R113" s="416"/>
      <c r="T113" s="483" t="b">
        <f t="shared" si="22"/>
        <v>1</v>
      </c>
      <c r="U113" s="483" t="b">
        <f t="shared" si="23"/>
        <v>1</v>
      </c>
      <c r="V113" s="483" t="b">
        <f t="shared" si="24"/>
        <v>1</v>
      </c>
      <c r="W113" s="483" t="b">
        <f t="shared" si="25"/>
        <v>1</v>
      </c>
      <c r="X113" s="483" t="b">
        <f t="shared" si="26"/>
        <v>1</v>
      </c>
      <c r="Y113" s="483" t="b">
        <f t="shared" si="27"/>
        <v>1</v>
      </c>
      <c r="Z113" s="483" t="b">
        <f t="shared" si="28"/>
        <v>1</v>
      </c>
      <c r="AA113" s="483" t="b">
        <f t="shared" si="29"/>
        <v>1</v>
      </c>
      <c r="AB113" s="483" t="b">
        <f t="shared" si="30"/>
        <v>1</v>
      </c>
      <c r="AC113" s="483" t="b">
        <f t="shared" si="31"/>
        <v>1</v>
      </c>
      <c r="AD113" s="483" t="b">
        <f t="shared" si="32"/>
        <v>1</v>
      </c>
      <c r="AE113" s="483" t="b">
        <f t="shared" si="33"/>
        <v>1</v>
      </c>
      <c r="AF113" s="483" t="b">
        <f t="shared" si="34"/>
        <v>1</v>
      </c>
      <c r="AG113" s="483" t="b">
        <f t="shared" si="35"/>
        <v>1</v>
      </c>
      <c r="AH113" s="483" t="b">
        <f t="shared" si="36"/>
        <v>1</v>
      </c>
    </row>
    <row r="114" spans="1:34" ht="16.5" thickBot="1" x14ac:dyDescent="0.3">
      <c r="A114" s="416"/>
      <c r="B114" s="472">
        <v>95</v>
      </c>
      <c r="C114" s="9"/>
      <c r="D114" s="28"/>
      <c r="E114" s="472">
        <v>95</v>
      </c>
      <c r="F114" s="9"/>
      <c r="G114" s="28"/>
      <c r="H114" s="472">
        <v>95</v>
      </c>
      <c r="I114" s="9"/>
      <c r="J114" s="28"/>
      <c r="K114" s="472">
        <v>95</v>
      </c>
      <c r="L114" s="9"/>
      <c r="M114" s="472">
        <v>95</v>
      </c>
      <c r="N114" s="9"/>
      <c r="O114" s="472">
        <v>95</v>
      </c>
      <c r="P114" s="9"/>
      <c r="Q114" s="416"/>
      <c r="R114" s="416"/>
      <c r="T114" s="483" t="b">
        <f t="shared" si="22"/>
        <v>1</v>
      </c>
      <c r="U114" s="483" t="b">
        <f t="shared" si="23"/>
        <v>1</v>
      </c>
      <c r="V114" s="483" t="b">
        <f t="shared" si="24"/>
        <v>1</v>
      </c>
      <c r="W114" s="483" t="b">
        <f t="shared" si="25"/>
        <v>1</v>
      </c>
      <c r="X114" s="483" t="b">
        <f t="shared" si="26"/>
        <v>1</v>
      </c>
      <c r="Y114" s="483" t="b">
        <f t="shared" si="27"/>
        <v>1</v>
      </c>
      <c r="Z114" s="483" t="b">
        <f t="shared" si="28"/>
        <v>1</v>
      </c>
      <c r="AA114" s="483" t="b">
        <f t="shared" si="29"/>
        <v>1</v>
      </c>
      <c r="AB114" s="483" t="b">
        <f t="shared" si="30"/>
        <v>1</v>
      </c>
      <c r="AC114" s="483" t="b">
        <f t="shared" si="31"/>
        <v>1</v>
      </c>
      <c r="AD114" s="483" t="b">
        <f t="shared" si="32"/>
        <v>1</v>
      </c>
      <c r="AE114" s="483" t="b">
        <f t="shared" si="33"/>
        <v>1</v>
      </c>
      <c r="AF114" s="483" t="b">
        <f t="shared" si="34"/>
        <v>1</v>
      </c>
      <c r="AG114" s="483" t="b">
        <f t="shared" si="35"/>
        <v>1</v>
      </c>
      <c r="AH114" s="483" t="b">
        <f t="shared" si="36"/>
        <v>1</v>
      </c>
    </row>
    <row r="115" spans="1:34" ht="16.5" thickBot="1" x14ac:dyDescent="0.3">
      <c r="A115" s="416"/>
      <c r="B115" s="472">
        <v>96</v>
      </c>
      <c r="C115" s="9"/>
      <c r="D115" s="28"/>
      <c r="E115" s="472">
        <v>96</v>
      </c>
      <c r="F115" s="9"/>
      <c r="G115" s="28"/>
      <c r="H115" s="472">
        <v>96</v>
      </c>
      <c r="I115" s="9"/>
      <c r="J115" s="28"/>
      <c r="K115" s="472">
        <v>96</v>
      </c>
      <c r="L115" s="9"/>
      <c r="M115" s="472">
        <v>96</v>
      </c>
      <c r="N115" s="9"/>
      <c r="O115" s="472">
        <v>96</v>
      </c>
      <c r="P115" s="9"/>
      <c r="Q115" s="416"/>
      <c r="R115" s="416"/>
      <c r="T115" s="483" t="b">
        <f t="shared" si="22"/>
        <v>1</v>
      </c>
      <c r="U115" s="483" t="b">
        <f t="shared" si="23"/>
        <v>1</v>
      </c>
      <c r="V115" s="483" t="b">
        <f t="shared" si="24"/>
        <v>1</v>
      </c>
      <c r="W115" s="483" t="b">
        <f t="shared" si="25"/>
        <v>1</v>
      </c>
      <c r="X115" s="483" t="b">
        <f t="shared" si="26"/>
        <v>1</v>
      </c>
      <c r="Y115" s="483" t="b">
        <f t="shared" si="27"/>
        <v>1</v>
      </c>
      <c r="Z115" s="483" t="b">
        <f t="shared" si="28"/>
        <v>1</v>
      </c>
      <c r="AA115" s="483" t="b">
        <f t="shared" si="29"/>
        <v>1</v>
      </c>
      <c r="AB115" s="483" t="b">
        <f t="shared" si="30"/>
        <v>1</v>
      </c>
      <c r="AC115" s="483" t="b">
        <f t="shared" si="31"/>
        <v>1</v>
      </c>
      <c r="AD115" s="483" t="b">
        <f t="shared" si="32"/>
        <v>1</v>
      </c>
      <c r="AE115" s="483" t="b">
        <f t="shared" si="33"/>
        <v>1</v>
      </c>
      <c r="AF115" s="483" t="b">
        <f t="shared" si="34"/>
        <v>1</v>
      </c>
      <c r="AG115" s="483" t="b">
        <f t="shared" si="35"/>
        <v>1</v>
      </c>
      <c r="AH115" s="483" t="b">
        <f t="shared" si="36"/>
        <v>1</v>
      </c>
    </row>
    <row r="116" spans="1:34" ht="16.5" thickBot="1" x14ac:dyDescent="0.3">
      <c r="A116" s="416"/>
      <c r="B116" s="472">
        <v>97</v>
      </c>
      <c r="C116" s="9"/>
      <c r="D116" s="28"/>
      <c r="E116" s="472">
        <v>97</v>
      </c>
      <c r="F116" s="9"/>
      <c r="G116" s="28"/>
      <c r="H116" s="472">
        <v>97</v>
      </c>
      <c r="I116" s="9"/>
      <c r="J116" s="28"/>
      <c r="K116" s="472">
        <v>97</v>
      </c>
      <c r="L116" s="9"/>
      <c r="M116" s="472">
        <v>97</v>
      </c>
      <c r="N116" s="9"/>
      <c r="O116" s="472">
        <v>97</v>
      </c>
      <c r="P116" s="9"/>
      <c r="Q116" s="416"/>
      <c r="R116" s="416"/>
      <c r="T116" s="483" t="b">
        <f t="shared" si="22"/>
        <v>1</v>
      </c>
      <c r="U116" s="483" t="b">
        <f t="shared" si="23"/>
        <v>1</v>
      </c>
      <c r="V116" s="483" t="b">
        <f t="shared" si="24"/>
        <v>1</v>
      </c>
      <c r="W116" s="483" t="b">
        <f t="shared" si="25"/>
        <v>1</v>
      </c>
      <c r="X116" s="483" t="b">
        <f t="shared" si="26"/>
        <v>1</v>
      </c>
      <c r="Y116" s="483" t="b">
        <f t="shared" si="27"/>
        <v>1</v>
      </c>
      <c r="Z116" s="483" t="b">
        <f t="shared" si="28"/>
        <v>1</v>
      </c>
      <c r="AA116" s="483" t="b">
        <f t="shared" si="29"/>
        <v>1</v>
      </c>
      <c r="AB116" s="483" t="b">
        <f t="shared" si="30"/>
        <v>1</v>
      </c>
      <c r="AC116" s="483" t="b">
        <f t="shared" si="31"/>
        <v>1</v>
      </c>
      <c r="AD116" s="483" t="b">
        <f t="shared" si="32"/>
        <v>1</v>
      </c>
      <c r="AE116" s="483" t="b">
        <f t="shared" si="33"/>
        <v>1</v>
      </c>
      <c r="AF116" s="483" t="b">
        <f t="shared" si="34"/>
        <v>1</v>
      </c>
      <c r="AG116" s="483" t="b">
        <f t="shared" si="35"/>
        <v>1</v>
      </c>
      <c r="AH116" s="483" t="b">
        <f t="shared" si="36"/>
        <v>1</v>
      </c>
    </row>
    <row r="117" spans="1:34" ht="16.5" thickBot="1" x14ac:dyDescent="0.3">
      <c r="A117" s="416"/>
      <c r="B117" s="472">
        <v>98</v>
      </c>
      <c r="C117" s="9"/>
      <c r="D117" s="28"/>
      <c r="E117" s="472">
        <v>98</v>
      </c>
      <c r="F117" s="9"/>
      <c r="G117" s="28"/>
      <c r="H117" s="472">
        <v>98</v>
      </c>
      <c r="I117" s="9"/>
      <c r="J117" s="28"/>
      <c r="K117" s="472">
        <v>98</v>
      </c>
      <c r="L117" s="9"/>
      <c r="M117" s="472">
        <v>98</v>
      </c>
      <c r="N117" s="9"/>
      <c r="O117" s="472">
        <v>98</v>
      </c>
      <c r="P117" s="9"/>
      <c r="Q117" s="416"/>
      <c r="R117" s="416"/>
      <c r="T117" s="483" t="b">
        <f t="shared" si="22"/>
        <v>1</v>
      </c>
      <c r="U117" s="483" t="b">
        <f t="shared" si="23"/>
        <v>1</v>
      </c>
      <c r="V117" s="483" t="b">
        <f t="shared" si="24"/>
        <v>1</v>
      </c>
      <c r="W117" s="483" t="b">
        <f t="shared" si="25"/>
        <v>1</v>
      </c>
      <c r="X117" s="483" t="b">
        <f t="shared" si="26"/>
        <v>1</v>
      </c>
      <c r="Y117" s="483" t="b">
        <f t="shared" si="27"/>
        <v>1</v>
      </c>
      <c r="Z117" s="483" t="b">
        <f t="shared" si="28"/>
        <v>1</v>
      </c>
      <c r="AA117" s="483" t="b">
        <f t="shared" si="29"/>
        <v>1</v>
      </c>
      <c r="AB117" s="483" t="b">
        <f t="shared" si="30"/>
        <v>1</v>
      </c>
      <c r="AC117" s="483" t="b">
        <f t="shared" si="31"/>
        <v>1</v>
      </c>
      <c r="AD117" s="483" t="b">
        <f t="shared" si="32"/>
        <v>1</v>
      </c>
      <c r="AE117" s="483" t="b">
        <f t="shared" si="33"/>
        <v>1</v>
      </c>
      <c r="AF117" s="483" t="b">
        <f t="shared" si="34"/>
        <v>1</v>
      </c>
      <c r="AG117" s="483" t="b">
        <f t="shared" si="35"/>
        <v>1</v>
      </c>
      <c r="AH117" s="483" t="b">
        <f t="shared" si="36"/>
        <v>1</v>
      </c>
    </row>
    <row r="118" spans="1:34" ht="16.5" thickBot="1" x14ac:dyDescent="0.3">
      <c r="A118" s="416"/>
      <c r="B118" s="472">
        <v>99</v>
      </c>
      <c r="C118" s="9"/>
      <c r="D118" s="28"/>
      <c r="E118" s="472">
        <v>99</v>
      </c>
      <c r="F118" s="9"/>
      <c r="G118" s="28"/>
      <c r="H118" s="472">
        <v>99</v>
      </c>
      <c r="I118" s="9"/>
      <c r="J118" s="28"/>
      <c r="K118" s="472">
        <v>99</v>
      </c>
      <c r="L118" s="9"/>
      <c r="M118" s="472">
        <v>99</v>
      </c>
      <c r="N118" s="9"/>
      <c r="O118" s="472">
        <v>99</v>
      </c>
      <c r="P118" s="9"/>
      <c r="Q118" s="416"/>
      <c r="R118" s="416"/>
      <c r="T118" s="483" t="b">
        <f t="shared" si="22"/>
        <v>1</v>
      </c>
      <c r="U118" s="483" t="b">
        <f t="shared" si="23"/>
        <v>1</v>
      </c>
      <c r="V118" s="483" t="b">
        <f t="shared" si="24"/>
        <v>1</v>
      </c>
      <c r="W118" s="483" t="b">
        <f t="shared" si="25"/>
        <v>1</v>
      </c>
      <c r="X118" s="483" t="b">
        <f t="shared" si="26"/>
        <v>1</v>
      </c>
      <c r="Y118" s="483" t="b">
        <f t="shared" si="27"/>
        <v>1</v>
      </c>
      <c r="Z118" s="483" t="b">
        <f t="shared" si="28"/>
        <v>1</v>
      </c>
      <c r="AA118" s="483" t="b">
        <f t="shared" si="29"/>
        <v>1</v>
      </c>
      <c r="AB118" s="483" t="b">
        <f t="shared" si="30"/>
        <v>1</v>
      </c>
      <c r="AC118" s="483" t="b">
        <f t="shared" si="31"/>
        <v>1</v>
      </c>
      <c r="AD118" s="483" t="b">
        <f t="shared" si="32"/>
        <v>1</v>
      </c>
      <c r="AE118" s="483" t="b">
        <f t="shared" si="33"/>
        <v>1</v>
      </c>
      <c r="AF118" s="483" t="b">
        <f t="shared" si="34"/>
        <v>1</v>
      </c>
      <c r="AG118" s="483" t="b">
        <f t="shared" si="35"/>
        <v>1</v>
      </c>
      <c r="AH118" s="483" t="b">
        <f t="shared" si="36"/>
        <v>1</v>
      </c>
    </row>
    <row r="119" spans="1:34" ht="16.5" thickBot="1" x14ac:dyDescent="0.3">
      <c r="A119" s="416"/>
      <c r="B119" s="472">
        <v>100</v>
      </c>
      <c r="C119" s="9"/>
      <c r="D119" s="28"/>
      <c r="E119" s="472">
        <v>100</v>
      </c>
      <c r="F119" s="9"/>
      <c r="G119" s="28"/>
      <c r="H119" s="472">
        <v>100</v>
      </c>
      <c r="I119" s="9"/>
      <c r="J119" s="28"/>
      <c r="K119" s="472">
        <v>100</v>
      </c>
      <c r="L119" s="9"/>
      <c r="M119" s="472">
        <v>100</v>
      </c>
      <c r="N119" s="9"/>
      <c r="O119" s="472">
        <v>100</v>
      </c>
      <c r="P119" s="9"/>
      <c r="Q119" s="416"/>
      <c r="R119" s="416"/>
      <c r="T119" s="483" t="b">
        <f t="shared" si="22"/>
        <v>1</v>
      </c>
      <c r="U119" s="483" t="b">
        <f t="shared" si="23"/>
        <v>1</v>
      </c>
      <c r="V119" s="483" t="b">
        <f t="shared" si="24"/>
        <v>1</v>
      </c>
      <c r="W119" s="483" t="b">
        <f t="shared" si="25"/>
        <v>1</v>
      </c>
      <c r="X119" s="483" t="b">
        <f t="shared" si="26"/>
        <v>1</v>
      </c>
      <c r="Y119" s="483" t="b">
        <f t="shared" si="27"/>
        <v>1</v>
      </c>
      <c r="Z119" s="483" t="b">
        <f t="shared" si="28"/>
        <v>1</v>
      </c>
      <c r="AA119" s="483" t="b">
        <f t="shared" si="29"/>
        <v>1</v>
      </c>
      <c r="AB119" s="483" t="b">
        <f t="shared" si="30"/>
        <v>1</v>
      </c>
      <c r="AC119" s="483" t="b">
        <f t="shared" si="31"/>
        <v>1</v>
      </c>
      <c r="AD119" s="483" t="b">
        <f t="shared" si="32"/>
        <v>1</v>
      </c>
      <c r="AE119" s="483" t="b">
        <f t="shared" si="33"/>
        <v>1</v>
      </c>
      <c r="AF119" s="483" t="b">
        <f t="shared" si="34"/>
        <v>1</v>
      </c>
      <c r="AG119" s="483" t="b">
        <f t="shared" si="35"/>
        <v>1</v>
      </c>
      <c r="AH119" s="483" t="b">
        <f t="shared" si="36"/>
        <v>1</v>
      </c>
    </row>
    <row r="120" spans="1:34" ht="16.5" thickBot="1" x14ac:dyDescent="0.3">
      <c r="A120" s="416"/>
      <c r="B120" s="472">
        <v>101</v>
      </c>
      <c r="C120" s="9"/>
      <c r="D120" s="28"/>
      <c r="E120" s="472">
        <v>101</v>
      </c>
      <c r="F120" s="9"/>
      <c r="G120" s="28"/>
      <c r="H120" s="472">
        <v>101</v>
      </c>
      <c r="I120" s="9"/>
      <c r="J120" s="28"/>
      <c r="K120" s="472">
        <v>101</v>
      </c>
      <c r="L120" s="9"/>
      <c r="M120" s="472">
        <v>101</v>
      </c>
      <c r="N120" s="9"/>
      <c r="O120" s="472">
        <v>101</v>
      </c>
      <c r="P120" s="9"/>
      <c r="Q120" s="416"/>
      <c r="R120" s="416"/>
      <c r="T120" s="483" t="b">
        <f t="shared" si="22"/>
        <v>1</v>
      </c>
      <c r="U120" s="483" t="b">
        <f t="shared" si="23"/>
        <v>1</v>
      </c>
      <c r="V120" s="483" t="b">
        <f t="shared" si="24"/>
        <v>1</v>
      </c>
      <c r="W120" s="483" t="b">
        <f t="shared" si="25"/>
        <v>1</v>
      </c>
      <c r="X120" s="483" t="b">
        <f t="shared" si="26"/>
        <v>1</v>
      </c>
      <c r="Y120" s="483" t="b">
        <f t="shared" si="27"/>
        <v>1</v>
      </c>
      <c r="Z120" s="483" t="b">
        <f t="shared" si="28"/>
        <v>1</v>
      </c>
      <c r="AA120" s="483" t="b">
        <f t="shared" si="29"/>
        <v>1</v>
      </c>
      <c r="AB120" s="483" t="b">
        <f t="shared" si="30"/>
        <v>1</v>
      </c>
      <c r="AC120" s="483" t="b">
        <f t="shared" si="31"/>
        <v>1</v>
      </c>
      <c r="AD120" s="483" t="b">
        <f t="shared" si="32"/>
        <v>1</v>
      </c>
      <c r="AE120" s="483" t="b">
        <f t="shared" si="33"/>
        <v>1</v>
      </c>
      <c r="AF120" s="483" t="b">
        <f t="shared" si="34"/>
        <v>1</v>
      </c>
      <c r="AG120" s="483" t="b">
        <f t="shared" si="35"/>
        <v>1</v>
      </c>
      <c r="AH120" s="483" t="b">
        <f t="shared" si="36"/>
        <v>1</v>
      </c>
    </row>
    <row r="121" spans="1:34" ht="16.5" thickBot="1" x14ac:dyDescent="0.3">
      <c r="A121" s="416"/>
      <c r="B121" s="472">
        <v>102</v>
      </c>
      <c r="C121" s="9"/>
      <c r="D121" s="28"/>
      <c r="E121" s="472">
        <v>102</v>
      </c>
      <c r="F121" s="9"/>
      <c r="G121" s="28"/>
      <c r="H121" s="472">
        <v>102</v>
      </c>
      <c r="I121" s="9"/>
      <c r="J121" s="28"/>
      <c r="K121" s="472">
        <v>102</v>
      </c>
      <c r="L121" s="9"/>
      <c r="M121" s="472">
        <v>102</v>
      </c>
      <c r="N121" s="9"/>
      <c r="O121" s="472">
        <v>102</v>
      </c>
      <c r="P121" s="9"/>
      <c r="Q121" s="416"/>
      <c r="R121" s="416"/>
      <c r="T121" s="483" t="b">
        <f t="shared" si="22"/>
        <v>1</v>
      </c>
      <c r="U121" s="483" t="b">
        <f t="shared" si="23"/>
        <v>1</v>
      </c>
      <c r="V121" s="483" t="b">
        <f t="shared" si="24"/>
        <v>1</v>
      </c>
      <c r="W121" s="483" t="b">
        <f t="shared" si="25"/>
        <v>1</v>
      </c>
      <c r="X121" s="483" t="b">
        <f t="shared" si="26"/>
        <v>1</v>
      </c>
      <c r="Y121" s="483" t="b">
        <f t="shared" si="27"/>
        <v>1</v>
      </c>
      <c r="Z121" s="483" t="b">
        <f t="shared" si="28"/>
        <v>1</v>
      </c>
      <c r="AA121" s="483" t="b">
        <f t="shared" si="29"/>
        <v>1</v>
      </c>
      <c r="AB121" s="483" t="b">
        <f t="shared" si="30"/>
        <v>1</v>
      </c>
      <c r="AC121" s="483" t="b">
        <f t="shared" si="31"/>
        <v>1</v>
      </c>
      <c r="AD121" s="483" t="b">
        <f t="shared" si="32"/>
        <v>1</v>
      </c>
      <c r="AE121" s="483" t="b">
        <f t="shared" si="33"/>
        <v>1</v>
      </c>
      <c r="AF121" s="483" t="b">
        <f t="shared" si="34"/>
        <v>1</v>
      </c>
      <c r="AG121" s="483" t="b">
        <f t="shared" si="35"/>
        <v>1</v>
      </c>
      <c r="AH121" s="483" t="b">
        <f t="shared" si="36"/>
        <v>1</v>
      </c>
    </row>
    <row r="122" spans="1:34" ht="16.5" thickBot="1" x14ac:dyDescent="0.3">
      <c r="A122" s="416"/>
      <c r="B122" s="472">
        <v>103</v>
      </c>
      <c r="C122" s="9"/>
      <c r="D122" s="28"/>
      <c r="E122" s="472">
        <v>103</v>
      </c>
      <c r="F122" s="9"/>
      <c r="G122" s="28"/>
      <c r="H122" s="472">
        <v>103</v>
      </c>
      <c r="I122" s="9"/>
      <c r="J122" s="28"/>
      <c r="K122" s="472">
        <v>103</v>
      </c>
      <c r="L122" s="9"/>
      <c r="M122" s="472">
        <v>103</v>
      </c>
      <c r="N122" s="9"/>
      <c r="O122" s="472">
        <v>103</v>
      </c>
      <c r="P122" s="9"/>
      <c r="Q122" s="416"/>
      <c r="R122" s="416"/>
      <c r="T122" s="483" t="b">
        <f t="shared" si="22"/>
        <v>1</v>
      </c>
      <c r="U122" s="483" t="b">
        <f t="shared" si="23"/>
        <v>1</v>
      </c>
      <c r="V122" s="483" t="b">
        <f t="shared" si="24"/>
        <v>1</v>
      </c>
      <c r="W122" s="483" t="b">
        <f t="shared" si="25"/>
        <v>1</v>
      </c>
      <c r="X122" s="483" t="b">
        <f t="shared" si="26"/>
        <v>1</v>
      </c>
      <c r="Y122" s="483" t="b">
        <f t="shared" si="27"/>
        <v>1</v>
      </c>
      <c r="Z122" s="483" t="b">
        <f t="shared" si="28"/>
        <v>1</v>
      </c>
      <c r="AA122" s="483" t="b">
        <f t="shared" si="29"/>
        <v>1</v>
      </c>
      <c r="AB122" s="483" t="b">
        <f t="shared" si="30"/>
        <v>1</v>
      </c>
      <c r="AC122" s="483" t="b">
        <f t="shared" si="31"/>
        <v>1</v>
      </c>
      <c r="AD122" s="483" t="b">
        <f t="shared" si="32"/>
        <v>1</v>
      </c>
      <c r="AE122" s="483" t="b">
        <f t="shared" si="33"/>
        <v>1</v>
      </c>
      <c r="AF122" s="483" t="b">
        <f t="shared" si="34"/>
        <v>1</v>
      </c>
      <c r="AG122" s="483" t="b">
        <f t="shared" si="35"/>
        <v>1</v>
      </c>
      <c r="AH122" s="483" t="b">
        <f t="shared" si="36"/>
        <v>1</v>
      </c>
    </row>
    <row r="123" spans="1:34" ht="16.5" thickBot="1" x14ac:dyDescent="0.3">
      <c r="A123" s="416"/>
      <c r="B123" s="472">
        <v>104</v>
      </c>
      <c r="C123" s="9"/>
      <c r="D123" s="28"/>
      <c r="E123" s="472">
        <v>104</v>
      </c>
      <c r="F123" s="9"/>
      <c r="G123" s="28"/>
      <c r="H123" s="472">
        <v>104</v>
      </c>
      <c r="I123" s="9"/>
      <c r="J123" s="28"/>
      <c r="K123" s="472">
        <v>104</v>
      </c>
      <c r="L123" s="9"/>
      <c r="M123" s="472">
        <v>104</v>
      </c>
      <c r="N123" s="9"/>
      <c r="O123" s="472">
        <v>104</v>
      </c>
      <c r="P123" s="9"/>
      <c r="Q123" s="416"/>
      <c r="R123" s="416"/>
      <c r="T123" s="483" t="b">
        <f t="shared" si="22"/>
        <v>1</v>
      </c>
      <c r="U123" s="483" t="b">
        <f t="shared" si="23"/>
        <v>1</v>
      </c>
      <c r="V123" s="483" t="b">
        <f t="shared" si="24"/>
        <v>1</v>
      </c>
      <c r="W123" s="483" t="b">
        <f t="shared" si="25"/>
        <v>1</v>
      </c>
      <c r="X123" s="483" t="b">
        <f t="shared" si="26"/>
        <v>1</v>
      </c>
      <c r="Y123" s="483" t="b">
        <f t="shared" si="27"/>
        <v>1</v>
      </c>
      <c r="Z123" s="483" t="b">
        <f t="shared" si="28"/>
        <v>1</v>
      </c>
      <c r="AA123" s="483" t="b">
        <f t="shared" si="29"/>
        <v>1</v>
      </c>
      <c r="AB123" s="483" t="b">
        <f t="shared" si="30"/>
        <v>1</v>
      </c>
      <c r="AC123" s="483" t="b">
        <f t="shared" si="31"/>
        <v>1</v>
      </c>
      <c r="AD123" s="483" t="b">
        <f t="shared" si="32"/>
        <v>1</v>
      </c>
      <c r="AE123" s="483" t="b">
        <f t="shared" si="33"/>
        <v>1</v>
      </c>
      <c r="AF123" s="483" t="b">
        <f t="shared" si="34"/>
        <v>1</v>
      </c>
      <c r="AG123" s="483" t="b">
        <f t="shared" si="35"/>
        <v>1</v>
      </c>
      <c r="AH123" s="483" t="b">
        <f t="shared" si="36"/>
        <v>1</v>
      </c>
    </row>
    <row r="124" spans="1:34" ht="16.5" thickBot="1" x14ac:dyDescent="0.3">
      <c r="A124" s="416"/>
      <c r="B124" s="472">
        <v>105</v>
      </c>
      <c r="C124" s="9"/>
      <c r="D124" s="28"/>
      <c r="E124" s="472">
        <v>105</v>
      </c>
      <c r="F124" s="9"/>
      <c r="G124" s="28"/>
      <c r="H124" s="472">
        <v>105</v>
      </c>
      <c r="I124" s="9"/>
      <c r="J124" s="28"/>
      <c r="K124" s="472">
        <v>105</v>
      </c>
      <c r="L124" s="9"/>
      <c r="M124" s="472">
        <v>105</v>
      </c>
      <c r="N124" s="9"/>
      <c r="O124" s="472">
        <v>105</v>
      </c>
      <c r="P124" s="9"/>
      <c r="Q124" s="416"/>
      <c r="R124" s="416"/>
      <c r="T124" s="483" t="b">
        <f t="shared" si="22"/>
        <v>1</v>
      </c>
      <c r="U124" s="483" t="b">
        <f t="shared" si="23"/>
        <v>1</v>
      </c>
      <c r="V124" s="483" t="b">
        <f t="shared" si="24"/>
        <v>1</v>
      </c>
      <c r="W124" s="483" t="b">
        <f t="shared" si="25"/>
        <v>1</v>
      </c>
      <c r="X124" s="483" t="b">
        <f t="shared" si="26"/>
        <v>1</v>
      </c>
      <c r="Y124" s="483" t="b">
        <f t="shared" si="27"/>
        <v>1</v>
      </c>
      <c r="Z124" s="483" t="b">
        <f t="shared" si="28"/>
        <v>1</v>
      </c>
      <c r="AA124" s="483" t="b">
        <f t="shared" si="29"/>
        <v>1</v>
      </c>
      <c r="AB124" s="483" t="b">
        <f t="shared" si="30"/>
        <v>1</v>
      </c>
      <c r="AC124" s="483" t="b">
        <f t="shared" si="31"/>
        <v>1</v>
      </c>
      <c r="AD124" s="483" t="b">
        <f t="shared" si="32"/>
        <v>1</v>
      </c>
      <c r="AE124" s="483" t="b">
        <f t="shared" si="33"/>
        <v>1</v>
      </c>
      <c r="AF124" s="483" t="b">
        <f t="shared" si="34"/>
        <v>1</v>
      </c>
      <c r="AG124" s="483" t="b">
        <f t="shared" si="35"/>
        <v>1</v>
      </c>
      <c r="AH124" s="483" t="b">
        <f t="shared" si="36"/>
        <v>1</v>
      </c>
    </row>
    <row r="125" spans="1:34" ht="16.5" thickBot="1" x14ac:dyDescent="0.3">
      <c r="A125" s="416"/>
      <c r="B125" s="472">
        <v>106</v>
      </c>
      <c r="C125" s="9"/>
      <c r="D125" s="28"/>
      <c r="E125" s="472">
        <v>106</v>
      </c>
      <c r="F125" s="9"/>
      <c r="G125" s="28"/>
      <c r="H125" s="472">
        <v>106</v>
      </c>
      <c r="I125" s="9"/>
      <c r="J125" s="28"/>
      <c r="K125" s="472">
        <v>106</v>
      </c>
      <c r="L125" s="9"/>
      <c r="M125" s="472">
        <v>106</v>
      </c>
      <c r="N125" s="9"/>
      <c r="O125" s="472">
        <v>106</v>
      </c>
      <c r="P125" s="9"/>
      <c r="Q125" s="416"/>
      <c r="R125" s="416"/>
      <c r="T125" s="483" t="b">
        <f t="shared" si="22"/>
        <v>1</v>
      </c>
      <c r="U125" s="483" t="b">
        <f t="shared" si="23"/>
        <v>1</v>
      </c>
      <c r="V125" s="483" t="b">
        <f t="shared" si="24"/>
        <v>1</v>
      </c>
      <c r="W125" s="483" t="b">
        <f t="shared" si="25"/>
        <v>1</v>
      </c>
      <c r="X125" s="483" t="b">
        <f t="shared" si="26"/>
        <v>1</v>
      </c>
      <c r="Y125" s="483" t="b">
        <f t="shared" si="27"/>
        <v>1</v>
      </c>
      <c r="Z125" s="483" t="b">
        <f t="shared" si="28"/>
        <v>1</v>
      </c>
      <c r="AA125" s="483" t="b">
        <f t="shared" si="29"/>
        <v>1</v>
      </c>
      <c r="AB125" s="483" t="b">
        <f t="shared" si="30"/>
        <v>1</v>
      </c>
      <c r="AC125" s="483" t="b">
        <f t="shared" si="31"/>
        <v>1</v>
      </c>
      <c r="AD125" s="483" t="b">
        <f t="shared" si="32"/>
        <v>1</v>
      </c>
      <c r="AE125" s="483" t="b">
        <f t="shared" si="33"/>
        <v>1</v>
      </c>
      <c r="AF125" s="483" t="b">
        <f t="shared" si="34"/>
        <v>1</v>
      </c>
      <c r="AG125" s="483" t="b">
        <f t="shared" si="35"/>
        <v>1</v>
      </c>
      <c r="AH125" s="483" t="b">
        <f t="shared" si="36"/>
        <v>1</v>
      </c>
    </row>
    <row r="126" spans="1:34" ht="16.5" thickBot="1" x14ac:dyDescent="0.3">
      <c r="A126" s="416"/>
      <c r="B126" s="472">
        <v>107</v>
      </c>
      <c r="C126" s="9"/>
      <c r="D126" s="28"/>
      <c r="E126" s="472">
        <v>107</v>
      </c>
      <c r="F126" s="9"/>
      <c r="G126" s="28"/>
      <c r="H126" s="472">
        <v>107</v>
      </c>
      <c r="I126" s="9"/>
      <c r="J126" s="28"/>
      <c r="K126" s="472">
        <v>107</v>
      </c>
      <c r="L126" s="9"/>
      <c r="M126" s="472">
        <v>107</v>
      </c>
      <c r="N126" s="9"/>
      <c r="O126" s="472">
        <v>107</v>
      </c>
      <c r="P126" s="9"/>
      <c r="Q126" s="416"/>
      <c r="R126" s="416"/>
      <c r="T126" s="483" t="b">
        <f t="shared" si="22"/>
        <v>1</v>
      </c>
      <c r="U126" s="483" t="b">
        <f t="shared" si="23"/>
        <v>1</v>
      </c>
      <c r="V126" s="483" t="b">
        <f t="shared" si="24"/>
        <v>1</v>
      </c>
      <c r="W126" s="483" t="b">
        <f t="shared" si="25"/>
        <v>1</v>
      </c>
      <c r="X126" s="483" t="b">
        <f t="shared" si="26"/>
        <v>1</v>
      </c>
      <c r="Y126" s="483" t="b">
        <f t="shared" si="27"/>
        <v>1</v>
      </c>
      <c r="Z126" s="483" t="b">
        <f t="shared" si="28"/>
        <v>1</v>
      </c>
      <c r="AA126" s="483" t="b">
        <f t="shared" si="29"/>
        <v>1</v>
      </c>
      <c r="AB126" s="483" t="b">
        <f t="shared" si="30"/>
        <v>1</v>
      </c>
      <c r="AC126" s="483" t="b">
        <f t="shared" si="31"/>
        <v>1</v>
      </c>
      <c r="AD126" s="483" t="b">
        <f t="shared" si="32"/>
        <v>1</v>
      </c>
      <c r="AE126" s="483" t="b">
        <f t="shared" si="33"/>
        <v>1</v>
      </c>
      <c r="AF126" s="483" t="b">
        <f t="shared" si="34"/>
        <v>1</v>
      </c>
      <c r="AG126" s="483" t="b">
        <f t="shared" si="35"/>
        <v>1</v>
      </c>
      <c r="AH126" s="483" t="b">
        <f t="shared" si="36"/>
        <v>1</v>
      </c>
    </row>
    <row r="127" spans="1:34" ht="16.5" thickBot="1" x14ac:dyDescent="0.3">
      <c r="A127" s="416"/>
      <c r="B127" s="472">
        <v>108</v>
      </c>
      <c r="C127" s="9"/>
      <c r="D127" s="28"/>
      <c r="E127" s="472">
        <v>108</v>
      </c>
      <c r="F127" s="9"/>
      <c r="G127" s="28"/>
      <c r="H127" s="472">
        <v>108</v>
      </c>
      <c r="I127" s="9"/>
      <c r="J127" s="28"/>
      <c r="K127" s="472">
        <v>108</v>
      </c>
      <c r="L127" s="9"/>
      <c r="M127" s="472">
        <v>108</v>
      </c>
      <c r="N127" s="9"/>
      <c r="O127" s="472">
        <v>108</v>
      </c>
      <c r="P127" s="9"/>
      <c r="Q127" s="416"/>
      <c r="R127" s="416"/>
      <c r="T127" s="483" t="b">
        <f t="shared" si="22"/>
        <v>1</v>
      </c>
      <c r="U127" s="483" t="b">
        <f t="shared" si="23"/>
        <v>1</v>
      </c>
      <c r="V127" s="483" t="b">
        <f t="shared" si="24"/>
        <v>1</v>
      </c>
      <c r="W127" s="483" t="b">
        <f t="shared" si="25"/>
        <v>1</v>
      </c>
      <c r="X127" s="483" t="b">
        <f t="shared" si="26"/>
        <v>1</v>
      </c>
      <c r="Y127" s="483" t="b">
        <f t="shared" si="27"/>
        <v>1</v>
      </c>
      <c r="Z127" s="483" t="b">
        <f t="shared" si="28"/>
        <v>1</v>
      </c>
      <c r="AA127" s="483" t="b">
        <f t="shared" si="29"/>
        <v>1</v>
      </c>
      <c r="AB127" s="483" t="b">
        <f t="shared" si="30"/>
        <v>1</v>
      </c>
      <c r="AC127" s="483" t="b">
        <f t="shared" si="31"/>
        <v>1</v>
      </c>
      <c r="AD127" s="483" t="b">
        <f t="shared" si="32"/>
        <v>1</v>
      </c>
      <c r="AE127" s="483" t="b">
        <f t="shared" si="33"/>
        <v>1</v>
      </c>
      <c r="AF127" s="483" t="b">
        <f t="shared" si="34"/>
        <v>1</v>
      </c>
      <c r="AG127" s="483" t="b">
        <f t="shared" si="35"/>
        <v>1</v>
      </c>
      <c r="AH127" s="483" t="b">
        <f t="shared" si="36"/>
        <v>1</v>
      </c>
    </row>
    <row r="128" spans="1:34" ht="16.5" thickBot="1" x14ac:dyDescent="0.3">
      <c r="A128" s="416"/>
      <c r="B128" s="472">
        <v>109</v>
      </c>
      <c r="C128" s="9"/>
      <c r="D128" s="28"/>
      <c r="E128" s="472">
        <v>109</v>
      </c>
      <c r="F128" s="9"/>
      <c r="G128" s="28"/>
      <c r="H128" s="472">
        <v>109</v>
      </c>
      <c r="I128" s="9"/>
      <c r="J128" s="28"/>
      <c r="K128" s="472">
        <v>109</v>
      </c>
      <c r="L128" s="9"/>
      <c r="M128" s="472">
        <v>109</v>
      </c>
      <c r="N128" s="9"/>
      <c r="O128" s="472">
        <v>109</v>
      </c>
      <c r="P128" s="9"/>
      <c r="Q128" s="416"/>
      <c r="R128" s="416"/>
      <c r="T128" s="483" t="b">
        <f t="shared" si="22"/>
        <v>1</v>
      </c>
      <c r="U128" s="483" t="b">
        <f t="shared" si="23"/>
        <v>1</v>
      </c>
      <c r="V128" s="483" t="b">
        <f t="shared" si="24"/>
        <v>1</v>
      </c>
      <c r="W128" s="483" t="b">
        <f t="shared" si="25"/>
        <v>1</v>
      </c>
      <c r="X128" s="483" t="b">
        <f t="shared" si="26"/>
        <v>1</v>
      </c>
      <c r="Y128" s="483" t="b">
        <f t="shared" si="27"/>
        <v>1</v>
      </c>
      <c r="Z128" s="483" t="b">
        <f t="shared" si="28"/>
        <v>1</v>
      </c>
      <c r="AA128" s="483" t="b">
        <f t="shared" si="29"/>
        <v>1</v>
      </c>
      <c r="AB128" s="483" t="b">
        <f t="shared" si="30"/>
        <v>1</v>
      </c>
      <c r="AC128" s="483" t="b">
        <f t="shared" si="31"/>
        <v>1</v>
      </c>
      <c r="AD128" s="483" t="b">
        <f t="shared" si="32"/>
        <v>1</v>
      </c>
      <c r="AE128" s="483" t="b">
        <f t="shared" si="33"/>
        <v>1</v>
      </c>
      <c r="AF128" s="483" t="b">
        <f t="shared" si="34"/>
        <v>1</v>
      </c>
      <c r="AG128" s="483" t="b">
        <f t="shared" si="35"/>
        <v>1</v>
      </c>
      <c r="AH128" s="483" t="b">
        <f t="shared" si="36"/>
        <v>1</v>
      </c>
    </row>
    <row r="129" spans="1:34" ht="16.5" thickBot="1" x14ac:dyDescent="0.3">
      <c r="A129" s="416"/>
      <c r="B129" s="472">
        <v>110</v>
      </c>
      <c r="C129" s="9"/>
      <c r="D129" s="28"/>
      <c r="E129" s="472">
        <v>110</v>
      </c>
      <c r="F129" s="9"/>
      <c r="G129" s="28"/>
      <c r="H129" s="472">
        <v>110</v>
      </c>
      <c r="I129" s="9"/>
      <c r="J129" s="28"/>
      <c r="K129" s="472">
        <v>110</v>
      </c>
      <c r="L129" s="9"/>
      <c r="M129" s="472">
        <v>110</v>
      </c>
      <c r="N129" s="9"/>
      <c r="O129" s="472">
        <v>110</v>
      </c>
      <c r="P129" s="9"/>
      <c r="Q129" s="416"/>
      <c r="R129" s="416"/>
      <c r="T129" s="483" t="b">
        <f t="shared" si="22"/>
        <v>1</v>
      </c>
      <c r="U129" s="483" t="b">
        <f t="shared" si="23"/>
        <v>1</v>
      </c>
      <c r="V129" s="483" t="b">
        <f t="shared" si="24"/>
        <v>1</v>
      </c>
      <c r="W129" s="483" t="b">
        <f t="shared" si="25"/>
        <v>1</v>
      </c>
      <c r="X129" s="483" t="b">
        <f t="shared" si="26"/>
        <v>1</v>
      </c>
      <c r="Y129" s="483" t="b">
        <f t="shared" si="27"/>
        <v>1</v>
      </c>
      <c r="Z129" s="483" t="b">
        <f t="shared" si="28"/>
        <v>1</v>
      </c>
      <c r="AA129" s="483" t="b">
        <f t="shared" si="29"/>
        <v>1</v>
      </c>
      <c r="AB129" s="483" t="b">
        <f t="shared" si="30"/>
        <v>1</v>
      </c>
      <c r="AC129" s="483" t="b">
        <f t="shared" si="31"/>
        <v>1</v>
      </c>
      <c r="AD129" s="483" t="b">
        <f t="shared" si="32"/>
        <v>1</v>
      </c>
      <c r="AE129" s="483" t="b">
        <f t="shared" si="33"/>
        <v>1</v>
      </c>
      <c r="AF129" s="483" t="b">
        <f t="shared" si="34"/>
        <v>1</v>
      </c>
      <c r="AG129" s="483" t="b">
        <f t="shared" si="35"/>
        <v>1</v>
      </c>
      <c r="AH129" s="483" t="b">
        <f t="shared" si="36"/>
        <v>1</v>
      </c>
    </row>
    <row r="130" spans="1:34" ht="16.5" thickBot="1" x14ac:dyDescent="0.3">
      <c r="A130" s="416"/>
      <c r="B130" s="472">
        <v>111</v>
      </c>
      <c r="C130" s="9"/>
      <c r="D130" s="28"/>
      <c r="E130" s="472">
        <v>111</v>
      </c>
      <c r="F130" s="9"/>
      <c r="G130" s="28"/>
      <c r="H130" s="472">
        <v>111</v>
      </c>
      <c r="I130" s="9"/>
      <c r="J130" s="28"/>
      <c r="K130" s="472">
        <v>111</v>
      </c>
      <c r="L130" s="9"/>
      <c r="M130" s="472">
        <v>111</v>
      </c>
      <c r="N130" s="9"/>
      <c r="O130" s="472">
        <v>111</v>
      </c>
      <c r="P130" s="9"/>
      <c r="Q130" s="416"/>
      <c r="R130" s="416"/>
      <c r="T130" s="483" t="b">
        <f t="shared" si="22"/>
        <v>1</v>
      </c>
      <c r="U130" s="483" t="b">
        <f t="shared" si="23"/>
        <v>1</v>
      </c>
      <c r="V130" s="483" t="b">
        <f t="shared" si="24"/>
        <v>1</v>
      </c>
      <c r="W130" s="483" t="b">
        <f t="shared" si="25"/>
        <v>1</v>
      </c>
      <c r="X130" s="483" t="b">
        <f t="shared" si="26"/>
        <v>1</v>
      </c>
      <c r="Y130" s="483" t="b">
        <f t="shared" si="27"/>
        <v>1</v>
      </c>
      <c r="Z130" s="483" t="b">
        <f t="shared" si="28"/>
        <v>1</v>
      </c>
      <c r="AA130" s="483" t="b">
        <f t="shared" si="29"/>
        <v>1</v>
      </c>
      <c r="AB130" s="483" t="b">
        <f t="shared" si="30"/>
        <v>1</v>
      </c>
      <c r="AC130" s="483" t="b">
        <f t="shared" si="31"/>
        <v>1</v>
      </c>
      <c r="AD130" s="483" t="b">
        <f t="shared" si="32"/>
        <v>1</v>
      </c>
      <c r="AE130" s="483" t="b">
        <f t="shared" si="33"/>
        <v>1</v>
      </c>
      <c r="AF130" s="483" t="b">
        <f t="shared" si="34"/>
        <v>1</v>
      </c>
      <c r="AG130" s="483" t="b">
        <f t="shared" si="35"/>
        <v>1</v>
      </c>
      <c r="AH130" s="483" t="b">
        <f t="shared" si="36"/>
        <v>1</v>
      </c>
    </row>
    <row r="131" spans="1:34" ht="16.5" thickBot="1" x14ac:dyDescent="0.3">
      <c r="A131" s="416"/>
      <c r="B131" s="472">
        <v>112</v>
      </c>
      <c r="C131" s="9"/>
      <c r="D131" s="28"/>
      <c r="E131" s="472">
        <v>112</v>
      </c>
      <c r="F131" s="9"/>
      <c r="G131" s="28"/>
      <c r="H131" s="472">
        <v>112</v>
      </c>
      <c r="I131" s="9"/>
      <c r="J131" s="28"/>
      <c r="K131" s="472">
        <v>112</v>
      </c>
      <c r="L131" s="9"/>
      <c r="M131" s="472">
        <v>112</v>
      </c>
      <c r="N131" s="9"/>
      <c r="O131" s="472">
        <v>112</v>
      </c>
      <c r="P131" s="9"/>
      <c r="Q131" s="416"/>
      <c r="R131" s="416"/>
      <c r="T131" s="483" t="b">
        <f t="shared" si="22"/>
        <v>1</v>
      </c>
      <c r="U131" s="483" t="b">
        <f t="shared" si="23"/>
        <v>1</v>
      </c>
      <c r="V131" s="483" t="b">
        <f t="shared" si="24"/>
        <v>1</v>
      </c>
      <c r="W131" s="483" t="b">
        <f t="shared" si="25"/>
        <v>1</v>
      </c>
      <c r="X131" s="483" t="b">
        <f t="shared" si="26"/>
        <v>1</v>
      </c>
      <c r="Y131" s="483" t="b">
        <f t="shared" si="27"/>
        <v>1</v>
      </c>
      <c r="Z131" s="483" t="b">
        <f t="shared" si="28"/>
        <v>1</v>
      </c>
      <c r="AA131" s="483" t="b">
        <f t="shared" si="29"/>
        <v>1</v>
      </c>
      <c r="AB131" s="483" t="b">
        <f t="shared" si="30"/>
        <v>1</v>
      </c>
      <c r="AC131" s="483" t="b">
        <f t="shared" si="31"/>
        <v>1</v>
      </c>
      <c r="AD131" s="483" t="b">
        <f t="shared" si="32"/>
        <v>1</v>
      </c>
      <c r="AE131" s="483" t="b">
        <f t="shared" si="33"/>
        <v>1</v>
      </c>
      <c r="AF131" s="483" t="b">
        <f t="shared" si="34"/>
        <v>1</v>
      </c>
      <c r="AG131" s="483" t="b">
        <f t="shared" si="35"/>
        <v>1</v>
      </c>
      <c r="AH131" s="483" t="b">
        <f t="shared" si="36"/>
        <v>1</v>
      </c>
    </row>
    <row r="132" spans="1:34" ht="16.5" thickBot="1" x14ac:dyDescent="0.3">
      <c r="A132" s="416"/>
      <c r="B132" s="472">
        <v>113</v>
      </c>
      <c r="C132" s="9"/>
      <c r="D132" s="28"/>
      <c r="E132" s="472">
        <v>113</v>
      </c>
      <c r="F132" s="9"/>
      <c r="G132" s="28"/>
      <c r="H132" s="472">
        <v>113</v>
      </c>
      <c r="I132" s="9"/>
      <c r="J132" s="28"/>
      <c r="K132" s="472">
        <v>113</v>
      </c>
      <c r="L132" s="9"/>
      <c r="M132" s="472">
        <v>113</v>
      </c>
      <c r="N132" s="9"/>
      <c r="O132" s="472">
        <v>113</v>
      </c>
      <c r="P132" s="9"/>
      <c r="Q132" s="416"/>
      <c r="R132" s="416"/>
      <c r="T132" s="483" t="b">
        <f t="shared" si="22"/>
        <v>1</v>
      </c>
      <c r="U132" s="483" t="b">
        <f t="shared" si="23"/>
        <v>1</v>
      </c>
      <c r="V132" s="483" t="b">
        <f t="shared" si="24"/>
        <v>1</v>
      </c>
      <c r="W132" s="483" t="b">
        <f t="shared" si="25"/>
        <v>1</v>
      </c>
      <c r="X132" s="483" t="b">
        <f t="shared" si="26"/>
        <v>1</v>
      </c>
      <c r="Y132" s="483" t="b">
        <f t="shared" si="27"/>
        <v>1</v>
      </c>
      <c r="Z132" s="483" t="b">
        <f t="shared" si="28"/>
        <v>1</v>
      </c>
      <c r="AA132" s="483" t="b">
        <f t="shared" si="29"/>
        <v>1</v>
      </c>
      <c r="AB132" s="483" t="b">
        <f t="shared" si="30"/>
        <v>1</v>
      </c>
      <c r="AC132" s="483" t="b">
        <f t="shared" si="31"/>
        <v>1</v>
      </c>
      <c r="AD132" s="483" t="b">
        <f t="shared" si="32"/>
        <v>1</v>
      </c>
      <c r="AE132" s="483" t="b">
        <f t="shared" si="33"/>
        <v>1</v>
      </c>
      <c r="AF132" s="483" t="b">
        <f t="shared" si="34"/>
        <v>1</v>
      </c>
      <c r="AG132" s="483" t="b">
        <f t="shared" si="35"/>
        <v>1</v>
      </c>
      <c r="AH132" s="483" t="b">
        <f t="shared" si="36"/>
        <v>1</v>
      </c>
    </row>
    <row r="133" spans="1:34" ht="16.5" thickBot="1" x14ac:dyDescent="0.3">
      <c r="A133" s="416"/>
      <c r="B133" s="472">
        <v>114</v>
      </c>
      <c r="C133" s="9"/>
      <c r="D133" s="28"/>
      <c r="E133" s="472">
        <v>114</v>
      </c>
      <c r="F133" s="9"/>
      <c r="G133" s="28"/>
      <c r="H133" s="472">
        <v>114</v>
      </c>
      <c r="I133" s="9"/>
      <c r="J133" s="28"/>
      <c r="K133" s="472">
        <v>114</v>
      </c>
      <c r="L133" s="9"/>
      <c r="M133" s="472">
        <v>114</v>
      </c>
      <c r="N133" s="9"/>
      <c r="O133" s="472">
        <v>114</v>
      </c>
      <c r="P133" s="9"/>
      <c r="Q133" s="416"/>
      <c r="R133" s="416"/>
      <c r="T133" s="483" t="b">
        <f t="shared" si="22"/>
        <v>1</v>
      </c>
      <c r="U133" s="483" t="b">
        <f t="shared" si="23"/>
        <v>1</v>
      </c>
      <c r="V133" s="483" t="b">
        <f t="shared" si="24"/>
        <v>1</v>
      </c>
      <c r="W133" s="483" t="b">
        <f t="shared" si="25"/>
        <v>1</v>
      </c>
      <c r="X133" s="483" t="b">
        <f t="shared" si="26"/>
        <v>1</v>
      </c>
      <c r="Y133" s="483" t="b">
        <f t="shared" si="27"/>
        <v>1</v>
      </c>
      <c r="Z133" s="483" t="b">
        <f t="shared" si="28"/>
        <v>1</v>
      </c>
      <c r="AA133" s="483" t="b">
        <f t="shared" si="29"/>
        <v>1</v>
      </c>
      <c r="AB133" s="483" t="b">
        <f t="shared" si="30"/>
        <v>1</v>
      </c>
      <c r="AC133" s="483" t="b">
        <f t="shared" si="31"/>
        <v>1</v>
      </c>
      <c r="AD133" s="483" t="b">
        <f t="shared" si="32"/>
        <v>1</v>
      </c>
      <c r="AE133" s="483" t="b">
        <f t="shared" si="33"/>
        <v>1</v>
      </c>
      <c r="AF133" s="483" t="b">
        <f t="shared" si="34"/>
        <v>1</v>
      </c>
      <c r="AG133" s="483" t="b">
        <f t="shared" si="35"/>
        <v>1</v>
      </c>
      <c r="AH133" s="483" t="b">
        <f t="shared" si="36"/>
        <v>1</v>
      </c>
    </row>
    <row r="134" spans="1:34" ht="16.5" thickBot="1" x14ac:dyDescent="0.3">
      <c r="A134" s="416"/>
      <c r="B134" s="472">
        <v>115</v>
      </c>
      <c r="C134" s="9"/>
      <c r="D134" s="28"/>
      <c r="E134" s="472">
        <v>115</v>
      </c>
      <c r="F134" s="9"/>
      <c r="G134" s="28"/>
      <c r="H134" s="472">
        <v>115</v>
      </c>
      <c r="I134" s="9"/>
      <c r="J134" s="28"/>
      <c r="K134" s="472">
        <v>115</v>
      </c>
      <c r="L134" s="9"/>
      <c r="M134" s="472">
        <v>115</v>
      </c>
      <c r="N134" s="9"/>
      <c r="O134" s="472">
        <v>115</v>
      </c>
      <c r="P134" s="9"/>
      <c r="Q134" s="416"/>
      <c r="R134" s="416"/>
      <c r="T134" s="483" t="b">
        <f t="shared" si="22"/>
        <v>1</v>
      </c>
      <c r="U134" s="483" t="b">
        <f t="shared" si="23"/>
        <v>1</v>
      </c>
      <c r="V134" s="483" t="b">
        <f t="shared" si="24"/>
        <v>1</v>
      </c>
      <c r="W134" s="483" t="b">
        <f t="shared" si="25"/>
        <v>1</v>
      </c>
      <c r="X134" s="483" t="b">
        <f t="shared" si="26"/>
        <v>1</v>
      </c>
      <c r="Y134" s="483" t="b">
        <f t="shared" si="27"/>
        <v>1</v>
      </c>
      <c r="Z134" s="483" t="b">
        <f t="shared" si="28"/>
        <v>1</v>
      </c>
      <c r="AA134" s="483" t="b">
        <f t="shared" si="29"/>
        <v>1</v>
      </c>
      <c r="AB134" s="483" t="b">
        <f t="shared" si="30"/>
        <v>1</v>
      </c>
      <c r="AC134" s="483" t="b">
        <f t="shared" si="31"/>
        <v>1</v>
      </c>
      <c r="AD134" s="483" t="b">
        <f t="shared" si="32"/>
        <v>1</v>
      </c>
      <c r="AE134" s="483" t="b">
        <f t="shared" si="33"/>
        <v>1</v>
      </c>
      <c r="AF134" s="483" t="b">
        <f t="shared" si="34"/>
        <v>1</v>
      </c>
      <c r="AG134" s="483" t="b">
        <f t="shared" si="35"/>
        <v>1</v>
      </c>
      <c r="AH134" s="483" t="b">
        <f t="shared" si="36"/>
        <v>1</v>
      </c>
    </row>
    <row r="135" spans="1:34" ht="16.5" thickBot="1" x14ac:dyDescent="0.3">
      <c r="A135" s="416"/>
      <c r="B135" s="472">
        <v>116</v>
      </c>
      <c r="C135" s="9"/>
      <c r="D135" s="28"/>
      <c r="E135" s="472">
        <v>116</v>
      </c>
      <c r="F135" s="9"/>
      <c r="G135" s="28"/>
      <c r="H135" s="472">
        <v>116</v>
      </c>
      <c r="I135" s="9"/>
      <c r="J135" s="28"/>
      <c r="K135" s="472">
        <v>116</v>
      </c>
      <c r="L135" s="9"/>
      <c r="M135" s="472">
        <v>116</v>
      </c>
      <c r="N135" s="9"/>
      <c r="O135" s="472">
        <v>116</v>
      </c>
      <c r="P135" s="9"/>
      <c r="Q135" s="416"/>
      <c r="R135" s="416"/>
      <c r="T135" s="483" t="b">
        <f t="shared" si="22"/>
        <v>1</v>
      </c>
      <c r="U135" s="483" t="b">
        <f t="shared" si="23"/>
        <v>1</v>
      </c>
      <c r="V135" s="483" t="b">
        <f t="shared" si="24"/>
        <v>1</v>
      </c>
      <c r="W135" s="483" t="b">
        <f t="shared" si="25"/>
        <v>1</v>
      </c>
      <c r="X135" s="483" t="b">
        <f t="shared" si="26"/>
        <v>1</v>
      </c>
      <c r="Y135" s="483" t="b">
        <f t="shared" si="27"/>
        <v>1</v>
      </c>
      <c r="Z135" s="483" t="b">
        <f t="shared" si="28"/>
        <v>1</v>
      </c>
      <c r="AA135" s="483" t="b">
        <f t="shared" si="29"/>
        <v>1</v>
      </c>
      <c r="AB135" s="483" t="b">
        <f t="shared" si="30"/>
        <v>1</v>
      </c>
      <c r="AC135" s="483" t="b">
        <f t="shared" si="31"/>
        <v>1</v>
      </c>
      <c r="AD135" s="483" t="b">
        <f t="shared" si="32"/>
        <v>1</v>
      </c>
      <c r="AE135" s="483" t="b">
        <f t="shared" si="33"/>
        <v>1</v>
      </c>
      <c r="AF135" s="483" t="b">
        <f t="shared" si="34"/>
        <v>1</v>
      </c>
      <c r="AG135" s="483" t="b">
        <f t="shared" si="35"/>
        <v>1</v>
      </c>
      <c r="AH135" s="483" t="b">
        <f t="shared" si="36"/>
        <v>1</v>
      </c>
    </row>
    <row r="136" spans="1:34" ht="16.5" thickBot="1" x14ac:dyDescent="0.3">
      <c r="A136" s="416"/>
      <c r="B136" s="472">
        <v>117</v>
      </c>
      <c r="C136" s="9"/>
      <c r="D136" s="28"/>
      <c r="E136" s="472">
        <v>117</v>
      </c>
      <c r="F136" s="9"/>
      <c r="G136" s="28"/>
      <c r="H136" s="472">
        <v>117</v>
      </c>
      <c r="I136" s="9"/>
      <c r="J136" s="28"/>
      <c r="K136" s="472">
        <v>117</v>
      </c>
      <c r="L136" s="9"/>
      <c r="M136" s="472">
        <v>117</v>
      </c>
      <c r="N136" s="9"/>
      <c r="O136" s="472">
        <v>117</v>
      </c>
      <c r="P136" s="9"/>
      <c r="Q136" s="416"/>
      <c r="R136" s="416"/>
      <c r="T136" s="483" t="b">
        <f t="shared" si="22"/>
        <v>1</v>
      </c>
      <c r="U136" s="483" t="b">
        <f t="shared" si="23"/>
        <v>1</v>
      </c>
      <c r="V136" s="483" t="b">
        <f t="shared" si="24"/>
        <v>1</v>
      </c>
      <c r="W136" s="483" t="b">
        <f t="shared" si="25"/>
        <v>1</v>
      </c>
      <c r="X136" s="483" t="b">
        <f t="shared" si="26"/>
        <v>1</v>
      </c>
      <c r="Y136" s="483" t="b">
        <f t="shared" si="27"/>
        <v>1</v>
      </c>
      <c r="Z136" s="483" t="b">
        <f t="shared" si="28"/>
        <v>1</v>
      </c>
      <c r="AA136" s="483" t="b">
        <f t="shared" si="29"/>
        <v>1</v>
      </c>
      <c r="AB136" s="483" t="b">
        <f t="shared" si="30"/>
        <v>1</v>
      </c>
      <c r="AC136" s="483" t="b">
        <f t="shared" si="31"/>
        <v>1</v>
      </c>
      <c r="AD136" s="483" t="b">
        <f t="shared" si="32"/>
        <v>1</v>
      </c>
      <c r="AE136" s="483" t="b">
        <f t="shared" si="33"/>
        <v>1</v>
      </c>
      <c r="AF136" s="483" t="b">
        <f t="shared" si="34"/>
        <v>1</v>
      </c>
      <c r="AG136" s="483" t="b">
        <f t="shared" si="35"/>
        <v>1</v>
      </c>
      <c r="AH136" s="483" t="b">
        <f t="shared" si="36"/>
        <v>1</v>
      </c>
    </row>
    <row r="137" spans="1:34" ht="16.5" thickBot="1" x14ac:dyDescent="0.3">
      <c r="A137" s="416"/>
      <c r="B137" s="472">
        <v>118</v>
      </c>
      <c r="C137" s="9"/>
      <c r="D137" s="28"/>
      <c r="E137" s="472">
        <v>118</v>
      </c>
      <c r="F137" s="9"/>
      <c r="G137" s="28"/>
      <c r="H137" s="472">
        <v>118</v>
      </c>
      <c r="I137" s="9"/>
      <c r="J137" s="28"/>
      <c r="K137" s="472">
        <v>118</v>
      </c>
      <c r="L137" s="9"/>
      <c r="M137" s="472">
        <v>118</v>
      </c>
      <c r="N137" s="9"/>
      <c r="O137" s="472">
        <v>118</v>
      </c>
      <c r="P137" s="9"/>
      <c r="Q137" s="416"/>
      <c r="R137" s="416"/>
      <c r="T137" s="483" t="b">
        <f t="shared" si="22"/>
        <v>1</v>
      </c>
      <c r="U137" s="483" t="b">
        <f t="shared" si="23"/>
        <v>1</v>
      </c>
      <c r="V137" s="483" t="b">
        <f t="shared" si="24"/>
        <v>1</v>
      </c>
      <c r="W137" s="483" t="b">
        <f t="shared" si="25"/>
        <v>1</v>
      </c>
      <c r="X137" s="483" t="b">
        <f t="shared" si="26"/>
        <v>1</v>
      </c>
      <c r="Y137" s="483" t="b">
        <f t="shared" si="27"/>
        <v>1</v>
      </c>
      <c r="Z137" s="483" t="b">
        <f t="shared" si="28"/>
        <v>1</v>
      </c>
      <c r="AA137" s="483" t="b">
        <f t="shared" si="29"/>
        <v>1</v>
      </c>
      <c r="AB137" s="483" t="b">
        <f t="shared" si="30"/>
        <v>1</v>
      </c>
      <c r="AC137" s="483" t="b">
        <f t="shared" si="31"/>
        <v>1</v>
      </c>
      <c r="AD137" s="483" t="b">
        <f t="shared" si="32"/>
        <v>1</v>
      </c>
      <c r="AE137" s="483" t="b">
        <f t="shared" si="33"/>
        <v>1</v>
      </c>
      <c r="AF137" s="483" t="b">
        <f t="shared" si="34"/>
        <v>1</v>
      </c>
      <c r="AG137" s="483" t="b">
        <f t="shared" si="35"/>
        <v>1</v>
      </c>
      <c r="AH137" s="483" t="b">
        <f t="shared" si="36"/>
        <v>1</v>
      </c>
    </row>
    <row r="138" spans="1:34" ht="16.5" thickBot="1" x14ac:dyDescent="0.3">
      <c r="A138" s="416"/>
      <c r="B138" s="472">
        <v>119</v>
      </c>
      <c r="C138" s="9"/>
      <c r="D138" s="28"/>
      <c r="E138" s="472">
        <v>119</v>
      </c>
      <c r="F138" s="9"/>
      <c r="G138" s="28"/>
      <c r="H138" s="472">
        <v>119</v>
      </c>
      <c r="I138" s="9"/>
      <c r="J138" s="28"/>
      <c r="K138" s="472">
        <v>119</v>
      </c>
      <c r="L138" s="9"/>
      <c r="M138" s="472">
        <v>119</v>
      </c>
      <c r="N138" s="9"/>
      <c r="O138" s="472">
        <v>119</v>
      </c>
      <c r="P138" s="9"/>
      <c r="Q138" s="416"/>
      <c r="R138" s="416"/>
      <c r="T138" s="483" t="b">
        <f t="shared" si="22"/>
        <v>1</v>
      </c>
      <c r="U138" s="483" t="b">
        <f t="shared" si="23"/>
        <v>1</v>
      </c>
      <c r="V138" s="483" t="b">
        <f t="shared" si="24"/>
        <v>1</v>
      </c>
      <c r="W138" s="483" t="b">
        <f t="shared" si="25"/>
        <v>1</v>
      </c>
      <c r="X138" s="483" t="b">
        <f t="shared" si="26"/>
        <v>1</v>
      </c>
      <c r="Y138" s="483" t="b">
        <f t="shared" si="27"/>
        <v>1</v>
      </c>
      <c r="Z138" s="483" t="b">
        <f t="shared" si="28"/>
        <v>1</v>
      </c>
      <c r="AA138" s="483" t="b">
        <f t="shared" si="29"/>
        <v>1</v>
      </c>
      <c r="AB138" s="483" t="b">
        <f t="shared" si="30"/>
        <v>1</v>
      </c>
      <c r="AC138" s="483" t="b">
        <f t="shared" si="31"/>
        <v>1</v>
      </c>
      <c r="AD138" s="483" t="b">
        <f t="shared" si="32"/>
        <v>1</v>
      </c>
      <c r="AE138" s="483" t="b">
        <f t="shared" si="33"/>
        <v>1</v>
      </c>
      <c r="AF138" s="483" t="b">
        <f t="shared" si="34"/>
        <v>1</v>
      </c>
      <c r="AG138" s="483" t="b">
        <f t="shared" si="35"/>
        <v>1</v>
      </c>
      <c r="AH138" s="483" t="b">
        <f t="shared" si="36"/>
        <v>1</v>
      </c>
    </row>
    <row r="139" spans="1:34" ht="16.5" thickBot="1" x14ac:dyDescent="0.3">
      <c r="A139" s="416"/>
      <c r="B139" s="472">
        <v>120</v>
      </c>
      <c r="C139" s="9"/>
      <c r="D139" s="28"/>
      <c r="E139" s="472">
        <v>120</v>
      </c>
      <c r="F139" s="9"/>
      <c r="G139" s="28"/>
      <c r="H139" s="472">
        <v>120</v>
      </c>
      <c r="I139" s="9"/>
      <c r="J139" s="28"/>
      <c r="K139" s="472">
        <v>120</v>
      </c>
      <c r="L139" s="9"/>
      <c r="M139" s="472">
        <v>120</v>
      </c>
      <c r="N139" s="9"/>
      <c r="O139" s="472">
        <v>120</v>
      </c>
      <c r="P139" s="9"/>
      <c r="Q139" s="416"/>
      <c r="R139" s="416"/>
      <c r="T139" s="483" t="b">
        <f t="shared" si="22"/>
        <v>1</v>
      </c>
      <c r="U139" s="483" t="b">
        <f t="shared" si="23"/>
        <v>1</v>
      </c>
      <c r="V139" s="483" t="b">
        <f t="shared" si="24"/>
        <v>1</v>
      </c>
      <c r="W139" s="483" t="b">
        <f t="shared" si="25"/>
        <v>1</v>
      </c>
      <c r="X139" s="483" t="b">
        <f t="shared" si="26"/>
        <v>1</v>
      </c>
      <c r="Y139" s="483" t="b">
        <f t="shared" si="27"/>
        <v>1</v>
      </c>
      <c r="Z139" s="483" t="b">
        <f t="shared" si="28"/>
        <v>1</v>
      </c>
      <c r="AA139" s="483" t="b">
        <f t="shared" si="29"/>
        <v>1</v>
      </c>
      <c r="AB139" s="483" t="b">
        <f t="shared" si="30"/>
        <v>1</v>
      </c>
      <c r="AC139" s="483" t="b">
        <f t="shared" si="31"/>
        <v>1</v>
      </c>
      <c r="AD139" s="483" t="b">
        <f t="shared" si="32"/>
        <v>1</v>
      </c>
      <c r="AE139" s="483" t="b">
        <f t="shared" si="33"/>
        <v>1</v>
      </c>
      <c r="AF139" s="483" t="b">
        <f t="shared" si="34"/>
        <v>1</v>
      </c>
      <c r="AG139" s="483" t="b">
        <f t="shared" si="35"/>
        <v>1</v>
      </c>
      <c r="AH139" s="483" t="b">
        <f t="shared" si="36"/>
        <v>1</v>
      </c>
    </row>
    <row r="140" spans="1:34" ht="16.5" thickBot="1" x14ac:dyDescent="0.3">
      <c r="A140" s="416"/>
      <c r="B140" s="472">
        <v>121</v>
      </c>
      <c r="C140" s="9"/>
      <c r="D140" s="28"/>
      <c r="E140" s="472">
        <v>121</v>
      </c>
      <c r="F140" s="9"/>
      <c r="G140" s="28"/>
      <c r="H140" s="472">
        <v>121</v>
      </c>
      <c r="I140" s="9"/>
      <c r="J140" s="28"/>
      <c r="K140" s="472">
        <v>121</v>
      </c>
      <c r="L140" s="9"/>
      <c r="M140" s="472">
        <v>121</v>
      </c>
      <c r="N140" s="9"/>
      <c r="O140" s="472">
        <v>121</v>
      </c>
      <c r="P140" s="9"/>
      <c r="Q140" s="416"/>
      <c r="R140" s="416"/>
      <c r="T140" s="483" t="b">
        <f t="shared" si="22"/>
        <v>1</v>
      </c>
      <c r="U140" s="483" t="b">
        <f t="shared" si="23"/>
        <v>1</v>
      </c>
      <c r="V140" s="483" t="b">
        <f t="shared" si="24"/>
        <v>1</v>
      </c>
      <c r="W140" s="483" t="b">
        <f t="shared" si="25"/>
        <v>1</v>
      </c>
      <c r="X140" s="483" t="b">
        <f t="shared" si="26"/>
        <v>1</v>
      </c>
      <c r="Y140" s="483" t="b">
        <f t="shared" si="27"/>
        <v>1</v>
      </c>
      <c r="Z140" s="483" t="b">
        <f t="shared" si="28"/>
        <v>1</v>
      </c>
      <c r="AA140" s="483" t="b">
        <f t="shared" si="29"/>
        <v>1</v>
      </c>
      <c r="AB140" s="483" t="b">
        <f t="shared" si="30"/>
        <v>1</v>
      </c>
      <c r="AC140" s="483" t="b">
        <f t="shared" si="31"/>
        <v>1</v>
      </c>
      <c r="AD140" s="483" t="b">
        <f t="shared" si="32"/>
        <v>1</v>
      </c>
      <c r="AE140" s="483" t="b">
        <f t="shared" si="33"/>
        <v>1</v>
      </c>
      <c r="AF140" s="483" t="b">
        <f t="shared" si="34"/>
        <v>1</v>
      </c>
      <c r="AG140" s="483" t="b">
        <f t="shared" si="35"/>
        <v>1</v>
      </c>
      <c r="AH140" s="483" t="b">
        <f t="shared" si="36"/>
        <v>1</v>
      </c>
    </row>
    <row r="141" spans="1:34" ht="16.5" thickBot="1" x14ac:dyDescent="0.3">
      <c r="A141" s="416"/>
      <c r="B141" s="472">
        <v>122</v>
      </c>
      <c r="C141" s="9"/>
      <c r="D141" s="28"/>
      <c r="E141" s="472">
        <v>122</v>
      </c>
      <c r="F141" s="9"/>
      <c r="G141" s="28"/>
      <c r="H141" s="472">
        <v>122</v>
      </c>
      <c r="I141" s="9"/>
      <c r="J141" s="28"/>
      <c r="K141" s="472">
        <v>122</v>
      </c>
      <c r="L141" s="9"/>
      <c r="M141" s="472">
        <v>122</v>
      </c>
      <c r="N141" s="9"/>
      <c r="O141" s="472">
        <v>122</v>
      </c>
      <c r="P141" s="9"/>
      <c r="Q141" s="416"/>
      <c r="R141" s="416"/>
      <c r="T141" s="483" t="b">
        <f t="shared" si="22"/>
        <v>1</v>
      </c>
      <c r="U141" s="483" t="b">
        <f t="shared" si="23"/>
        <v>1</v>
      </c>
      <c r="V141" s="483" t="b">
        <f t="shared" si="24"/>
        <v>1</v>
      </c>
      <c r="W141" s="483" t="b">
        <f t="shared" si="25"/>
        <v>1</v>
      </c>
      <c r="X141" s="483" t="b">
        <f t="shared" si="26"/>
        <v>1</v>
      </c>
      <c r="Y141" s="483" t="b">
        <f t="shared" si="27"/>
        <v>1</v>
      </c>
      <c r="Z141" s="483" t="b">
        <f t="shared" si="28"/>
        <v>1</v>
      </c>
      <c r="AA141" s="483" t="b">
        <f t="shared" si="29"/>
        <v>1</v>
      </c>
      <c r="AB141" s="483" t="b">
        <f t="shared" si="30"/>
        <v>1</v>
      </c>
      <c r="AC141" s="483" t="b">
        <f t="shared" si="31"/>
        <v>1</v>
      </c>
      <c r="AD141" s="483" t="b">
        <f t="shared" si="32"/>
        <v>1</v>
      </c>
      <c r="AE141" s="483" t="b">
        <f t="shared" si="33"/>
        <v>1</v>
      </c>
      <c r="AF141" s="483" t="b">
        <f t="shared" si="34"/>
        <v>1</v>
      </c>
      <c r="AG141" s="483" t="b">
        <f t="shared" si="35"/>
        <v>1</v>
      </c>
      <c r="AH141" s="483" t="b">
        <f t="shared" si="36"/>
        <v>1</v>
      </c>
    </row>
    <row r="142" spans="1:34" ht="16.5" thickBot="1" x14ac:dyDescent="0.3">
      <c r="A142" s="416"/>
      <c r="B142" s="472">
        <v>123</v>
      </c>
      <c r="C142" s="9"/>
      <c r="D142" s="28"/>
      <c r="E142" s="472">
        <v>123</v>
      </c>
      <c r="F142" s="9"/>
      <c r="G142" s="28"/>
      <c r="H142" s="472">
        <v>123</v>
      </c>
      <c r="I142" s="9"/>
      <c r="J142" s="28"/>
      <c r="K142" s="472">
        <v>123</v>
      </c>
      <c r="L142" s="9"/>
      <c r="M142" s="472">
        <v>123</v>
      </c>
      <c r="N142" s="9"/>
      <c r="O142" s="472">
        <v>123</v>
      </c>
      <c r="P142" s="9"/>
      <c r="Q142" s="416"/>
      <c r="R142" s="416"/>
      <c r="T142" s="483" t="b">
        <f t="shared" si="22"/>
        <v>1</v>
      </c>
      <c r="U142" s="483" t="b">
        <f t="shared" si="23"/>
        <v>1</v>
      </c>
      <c r="V142" s="483" t="b">
        <f t="shared" si="24"/>
        <v>1</v>
      </c>
      <c r="W142" s="483" t="b">
        <f t="shared" si="25"/>
        <v>1</v>
      </c>
      <c r="X142" s="483" t="b">
        <f t="shared" si="26"/>
        <v>1</v>
      </c>
      <c r="Y142" s="483" t="b">
        <f t="shared" si="27"/>
        <v>1</v>
      </c>
      <c r="Z142" s="483" t="b">
        <f t="shared" si="28"/>
        <v>1</v>
      </c>
      <c r="AA142" s="483" t="b">
        <f t="shared" si="29"/>
        <v>1</v>
      </c>
      <c r="AB142" s="483" t="b">
        <f t="shared" si="30"/>
        <v>1</v>
      </c>
      <c r="AC142" s="483" t="b">
        <f t="shared" si="31"/>
        <v>1</v>
      </c>
      <c r="AD142" s="483" t="b">
        <f t="shared" si="32"/>
        <v>1</v>
      </c>
      <c r="AE142" s="483" t="b">
        <f t="shared" si="33"/>
        <v>1</v>
      </c>
      <c r="AF142" s="483" t="b">
        <f t="shared" si="34"/>
        <v>1</v>
      </c>
      <c r="AG142" s="483" t="b">
        <f t="shared" si="35"/>
        <v>1</v>
      </c>
      <c r="AH142" s="483" t="b">
        <f t="shared" si="36"/>
        <v>1</v>
      </c>
    </row>
    <row r="143" spans="1:34" ht="16.5" thickBot="1" x14ac:dyDescent="0.3">
      <c r="A143" s="416"/>
      <c r="B143" s="472">
        <v>124</v>
      </c>
      <c r="C143" s="9"/>
      <c r="D143" s="28"/>
      <c r="E143" s="472">
        <v>124</v>
      </c>
      <c r="F143" s="9"/>
      <c r="G143" s="28"/>
      <c r="H143" s="472">
        <v>124</v>
      </c>
      <c r="I143" s="9"/>
      <c r="J143" s="28"/>
      <c r="K143" s="472">
        <v>124</v>
      </c>
      <c r="L143" s="9"/>
      <c r="M143" s="472">
        <v>124</v>
      </c>
      <c r="N143" s="9"/>
      <c r="O143" s="472">
        <v>124</v>
      </c>
      <c r="P143" s="9"/>
      <c r="Q143" s="416"/>
      <c r="R143" s="416"/>
      <c r="T143" s="483" t="b">
        <f t="shared" si="22"/>
        <v>1</v>
      </c>
      <c r="U143" s="483" t="b">
        <f t="shared" si="23"/>
        <v>1</v>
      </c>
      <c r="V143" s="483" t="b">
        <f t="shared" si="24"/>
        <v>1</v>
      </c>
      <c r="W143" s="483" t="b">
        <f t="shared" si="25"/>
        <v>1</v>
      </c>
      <c r="X143" s="483" t="b">
        <f t="shared" si="26"/>
        <v>1</v>
      </c>
      <c r="Y143" s="483" t="b">
        <f t="shared" si="27"/>
        <v>1</v>
      </c>
      <c r="Z143" s="483" t="b">
        <f t="shared" si="28"/>
        <v>1</v>
      </c>
      <c r="AA143" s="483" t="b">
        <f t="shared" si="29"/>
        <v>1</v>
      </c>
      <c r="AB143" s="483" t="b">
        <f t="shared" si="30"/>
        <v>1</v>
      </c>
      <c r="AC143" s="483" t="b">
        <f t="shared" si="31"/>
        <v>1</v>
      </c>
      <c r="AD143" s="483" t="b">
        <f t="shared" si="32"/>
        <v>1</v>
      </c>
      <c r="AE143" s="483" t="b">
        <f t="shared" si="33"/>
        <v>1</v>
      </c>
      <c r="AF143" s="483" t="b">
        <f t="shared" si="34"/>
        <v>1</v>
      </c>
      <c r="AG143" s="483" t="b">
        <f t="shared" si="35"/>
        <v>1</v>
      </c>
      <c r="AH143" s="483" t="b">
        <f t="shared" si="36"/>
        <v>1</v>
      </c>
    </row>
    <row r="144" spans="1:34" ht="16.5" thickBot="1" x14ac:dyDescent="0.3">
      <c r="A144" s="416"/>
      <c r="B144" s="472">
        <v>125</v>
      </c>
      <c r="C144" s="9"/>
      <c r="D144" s="28"/>
      <c r="E144" s="472">
        <v>125</v>
      </c>
      <c r="F144" s="9"/>
      <c r="G144" s="28"/>
      <c r="H144" s="472">
        <v>125</v>
      </c>
      <c r="I144" s="9"/>
      <c r="J144" s="28"/>
      <c r="K144" s="472">
        <v>125</v>
      </c>
      <c r="L144" s="9"/>
      <c r="M144" s="472">
        <v>125</v>
      </c>
      <c r="N144" s="9"/>
      <c r="O144" s="472">
        <v>125</v>
      </c>
      <c r="P144" s="9"/>
      <c r="Q144" s="416"/>
      <c r="R144" s="416"/>
      <c r="T144" s="483" t="b">
        <f t="shared" si="22"/>
        <v>1</v>
      </c>
      <c r="U144" s="483" t="b">
        <f t="shared" si="23"/>
        <v>1</v>
      </c>
      <c r="V144" s="483" t="b">
        <f t="shared" si="24"/>
        <v>1</v>
      </c>
      <c r="W144" s="483" t="b">
        <f t="shared" si="25"/>
        <v>1</v>
      </c>
      <c r="X144" s="483" t="b">
        <f t="shared" si="26"/>
        <v>1</v>
      </c>
      <c r="Y144" s="483" t="b">
        <f t="shared" si="27"/>
        <v>1</v>
      </c>
      <c r="Z144" s="483" t="b">
        <f t="shared" si="28"/>
        <v>1</v>
      </c>
      <c r="AA144" s="483" t="b">
        <f t="shared" si="29"/>
        <v>1</v>
      </c>
      <c r="AB144" s="483" t="b">
        <f t="shared" si="30"/>
        <v>1</v>
      </c>
      <c r="AC144" s="483" t="b">
        <f t="shared" si="31"/>
        <v>1</v>
      </c>
      <c r="AD144" s="483" t="b">
        <f t="shared" si="32"/>
        <v>1</v>
      </c>
      <c r="AE144" s="483" t="b">
        <f t="shared" si="33"/>
        <v>1</v>
      </c>
      <c r="AF144" s="483" t="b">
        <f t="shared" si="34"/>
        <v>1</v>
      </c>
      <c r="AG144" s="483" t="b">
        <f t="shared" si="35"/>
        <v>1</v>
      </c>
      <c r="AH144" s="483" t="b">
        <f t="shared" si="36"/>
        <v>1</v>
      </c>
    </row>
    <row r="145" spans="1:34" ht="16.5" thickBot="1" x14ac:dyDescent="0.3">
      <c r="A145" s="416"/>
      <c r="B145" s="472">
        <v>126</v>
      </c>
      <c r="C145" s="9"/>
      <c r="D145" s="28"/>
      <c r="E145" s="472">
        <v>126</v>
      </c>
      <c r="F145" s="9"/>
      <c r="G145" s="28"/>
      <c r="H145" s="472">
        <v>126</v>
      </c>
      <c r="I145" s="9"/>
      <c r="J145" s="28"/>
      <c r="K145" s="472">
        <v>126</v>
      </c>
      <c r="L145" s="9"/>
      <c r="M145" s="472">
        <v>126</v>
      </c>
      <c r="N145" s="9"/>
      <c r="O145" s="472">
        <v>126</v>
      </c>
      <c r="P145" s="9"/>
      <c r="Q145" s="416"/>
      <c r="R145" s="416"/>
      <c r="T145" s="483" t="b">
        <f t="shared" si="22"/>
        <v>1</v>
      </c>
      <c r="U145" s="483" t="b">
        <f t="shared" si="23"/>
        <v>1</v>
      </c>
      <c r="V145" s="483" t="b">
        <f t="shared" si="24"/>
        <v>1</v>
      </c>
      <c r="W145" s="483" t="b">
        <f t="shared" si="25"/>
        <v>1</v>
      </c>
      <c r="X145" s="483" t="b">
        <f t="shared" si="26"/>
        <v>1</v>
      </c>
      <c r="Y145" s="483" t="b">
        <f t="shared" si="27"/>
        <v>1</v>
      </c>
      <c r="Z145" s="483" t="b">
        <f t="shared" si="28"/>
        <v>1</v>
      </c>
      <c r="AA145" s="483" t="b">
        <f t="shared" si="29"/>
        <v>1</v>
      </c>
      <c r="AB145" s="483" t="b">
        <f t="shared" si="30"/>
        <v>1</v>
      </c>
      <c r="AC145" s="483" t="b">
        <f t="shared" si="31"/>
        <v>1</v>
      </c>
      <c r="AD145" s="483" t="b">
        <f t="shared" si="32"/>
        <v>1</v>
      </c>
      <c r="AE145" s="483" t="b">
        <f t="shared" si="33"/>
        <v>1</v>
      </c>
      <c r="AF145" s="483" t="b">
        <f t="shared" si="34"/>
        <v>1</v>
      </c>
      <c r="AG145" s="483" t="b">
        <f t="shared" si="35"/>
        <v>1</v>
      </c>
      <c r="AH145" s="483" t="b">
        <f t="shared" si="36"/>
        <v>1</v>
      </c>
    </row>
    <row r="146" spans="1:34" ht="16.5" thickBot="1" x14ac:dyDescent="0.3">
      <c r="A146" s="416"/>
      <c r="B146" s="472">
        <v>127</v>
      </c>
      <c r="C146" s="9"/>
      <c r="D146" s="28"/>
      <c r="E146" s="472">
        <v>127</v>
      </c>
      <c r="F146" s="9"/>
      <c r="G146" s="28"/>
      <c r="H146" s="472">
        <v>127</v>
      </c>
      <c r="I146" s="9"/>
      <c r="J146" s="28"/>
      <c r="K146" s="472">
        <v>127</v>
      </c>
      <c r="L146" s="9"/>
      <c r="M146" s="472">
        <v>127</v>
      </c>
      <c r="N146" s="9"/>
      <c r="O146" s="472">
        <v>127</v>
      </c>
      <c r="P146" s="9"/>
      <c r="Q146" s="416"/>
      <c r="R146" s="416"/>
      <c r="T146" s="483" t="b">
        <f t="shared" si="22"/>
        <v>1</v>
      </c>
      <c r="U146" s="483" t="b">
        <f t="shared" si="23"/>
        <v>1</v>
      </c>
      <c r="V146" s="483" t="b">
        <f t="shared" si="24"/>
        <v>1</v>
      </c>
      <c r="W146" s="483" t="b">
        <f t="shared" si="25"/>
        <v>1</v>
      </c>
      <c r="X146" s="483" t="b">
        <f t="shared" si="26"/>
        <v>1</v>
      </c>
      <c r="Y146" s="483" t="b">
        <f t="shared" si="27"/>
        <v>1</v>
      </c>
      <c r="Z146" s="483" t="b">
        <f t="shared" si="28"/>
        <v>1</v>
      </c>
      <c r="AA146" s="483" t="b">
        <f t="shared" si="29"/>
        <v>1</v>
      </c>
      <c r="AB146" s="483" t="b">
        <f t="shared" si="30"/>
        <v>1</v>
      </c>
      <c r="AC146" s="483" t="b">
        <f t="shared" si="31"/>
        <v>1</v>
      </c>
      <c r="AD146" s="483" t="b">
        <f t="shared" si="32"/>
        <v>1</v>
      </c>
      <c r="AE146" s="483" t="b">
        <f t="shared" si="33"/>
        <v>1</v>
      </c>
      <c r="AF146" s="483" t="b">
        <f t="shared" si="34"/>
        <v>1</v>
      </c>
      <c r="AG146" s="483" t="b">
        <f t="shared" si="35"/>
        <v>1</v>
      </c>
      <c r="AH146" s="483" t="b">
        <f t="shared" si="36"/>
        <v>1</v>
      </c>
    </row>
    <row r="147" spans="1:34" ht="16.5" thickBot="1" x14ac:dyDescent="0.3">
      <c r="A147" s="416"/>
      <c r="B147" s="472">
        <v>128</v>
      </c>
      <c r="C147" s="9"/>
      <c r="D147" s="28"/>
      <c r="E147" s="472">
        <v>128</v>
      </c>
      <c r="F147" s="9"/>
      <c r="G147" s="28"/>
      <c r="H147" s="472">
        <v>128</v>
      </c>
      <c r="I147" s="9"/>
      <c r="J147" s="28"/>
      <c r="K147" s="472">
        <v>128</v>
      </c>
      <c r="L147" s="9"/>
      <c r="M147" s="472">
        <v>128</v>
      </c>
      <c r="N147" s="9"/>
      <c r="O147" s="472">
        <v>128</v>
      </c>
      <c r="P147" s="9"/>
      <c r="Q147" s="416"/>
      <c r="R147" s="416"/>
      <c r="T147" s="483" t="b">
        <f t="shared" si="22"/>
        <v>1</v>
      </c>
      <c r="U147" s="483" t="b">
        <f t="shared" si="23"/>
        <v>1</v>
      </c>
      <c r="V147" s="483" t="b">
        <f t="shared" si="24"/>
        <v>1</v>
      </c>
      <c r="W147" s="483" t="b">
        <f t="shared" si="25"/>
        <v>1</v>
      </c>
      <c r="X147" s="483" t="b">
        <f t="shared" si="26"/>
        <v>1</v>
      </c>
      <c r="Y147" s="483" t="b">
        <f t="shared" si="27"/>
        <v>1</v>
      </c>
      <c r="Z147" s="483" t="b">
        <f t="shared" si="28"/>
        <v>1</v>
      </c>
      <c r="AA147" s="483" t="b">
        <f t="shared" si="29"/>
        <v>1</v>
      </c>
      <c r="AB147" s="483" t="b">
        <f t="shared" si="30"/>
        <v>1</v>
      </c>
      <c r="AC147" s="483" t="b">
        <f t="shared" si="31"/>
        <v>1</v>
      </c>
      <c r="AD147" s="483" t="b">
        <f t="shared" si="32"/>
        <v>1</v>
      </c>
      <c r="AE147" s="483" t="b">
        <f t="shared" si="33"/>
        <v>1</v>
      </c>
      <c r="AF147" s="483" t="b">
        <f t="shared" si="34"/>
        <v>1</v>
      </c>
      <c r="AG147" s="483" t="b">
        <f t="shared" si="35"/>
        <v>1</v>
      </c>
      <c r="AH147" s="483" t="b">
        <f t="shared" si="36"/>
        <v>1</v>
      </c>
    </row>
    <row r="148" spans="1:34" ht="16.5" thickBot="1" x14ac:dyDescent="0.3">
      <c r="A148" s="416"/>
      <c r="B148" s="472">
        <v>129</v>
      </c>
      <c r="C148" s="9"/>
      <c r="D148" s="28"/>
      <c r="E148" s="472">
        <v>129</v>
      </c>
      <c r="F148" s="9"/>
      <c r="G148" s="28"/>
      <c r="H148" s="472">
        <v>129</v>
      </c>
      <c r="I148" s="9"/>
      <c r="J148" s="28"/>
      <c r="K148" s="472">
        <v>129</v>
      </c>
      <c r="L148" s="9"/>
      <c r="M148" s="472">
        <v>129</v>
      </c>
      <c r="N148" s="9"/>
      <c r="O148" s="472">
        <v>129</v>
      </c>
      <c r="P148" s="9"/>
      <c r="Q148" s="416"/>
      <c r="R148" s="416"/>
      <c r="T148" s="483" t="b">
        <f t="shared" si="22"/>
        <v>1</v>
      </c>
      <c r="U148" s="483" t="b">
        <f t="shared" si="23"/>
        <v>1</v>
      </c>
      <c r="V148" s="483" t="b">
        <f t="shared" si="24"/>
        <v>1</v>
      </c>
      <c r="W148" s="483" t="b">
        <f t="shared" si="25"/>
        <v>1</v>
      </c>
      <c r="X148" s="483" t="b">
        <f t="shared" si="26"/>
        <v>1</v>
      </c>
      <c r="Y148" s="483" t="b">
        <f t="shared" si="27"/>
        <v>1</v>
      </c>
      <c r="Z148" s="483" t="b">
        <f t="shared" si="28"/>
        <v>1</v>
      </c>
      <c r="AA148" s="483" t="b">
        <f t="shared" si="29"/>
        <v>1</v>
      </c>
      <c r="AB148" s="483" t="b">
        <f t="shared" si="30"/>
        <v>1</v>
      </c>
      <c r="AC148" s="483" t="b">
        <f t="shared" si="31"/>
        <v>1</v>
      </c>
      <c r="AD148" s="483" t="b">
        <f t="shared" si="32"/>
        <v>1</v>
      </c>
      <c r="AE148" s="483" t="b">
        <f t="shared" si="33"/>
        <v>1</v>
      </c>
      <c r="AF148" s="483" t="b">
        <f t="shared" si="34"/>
        <v>1</v>
      </c>
      <c r="AG148" s="483" t="b">
        <f t="shared" si="35"/>
        <v>1</v>
      </c>
      <c r="AH148" s="483" t="b">
        <f t="shared" si="36"/>
        <v>1</v>
      </c>
    </row>
    <row r="149" spans="1:34" ht="16.5" thickBot="1" x14ac:dyDescent="0.3">
      <c r="A149" s="416"/>
      <c r="B149" s="472">
        <v>130</v>
      </c>
      <c r="C149" s="9"/>
      <c r="D149" s="28"/>
      <c r="E149" s="472">
        <v>130</v>
      </c>
      <c r="F149" s="9"/>
      <c r="G149" s="28"/>
      <c r="H149" s="472">
        <v>130</v>
      </c>
      <c r="I149" s="9"/>
      <c r="J149" s="28"/>
      <c r="K149" s="472">
        <v>130</v>
      </c>
      <c r="L149" s="9"/>
      <c r="M149" s="472">
        <v>130</v>
      </c>
      <c r="N149" s="9"/>
      <c r="O149" s="472">
        <v>130</v>
      </c>
      <c r="P149" s="9"/>
      <c r="Q149" s="416"/>
      <c r="R149" s="416"/>
      <c r="T149" s="483" t="b">
        <f t="shared" ref="T149:T212" si="37">IF(C149="",TRUE,(IF(ISNUMBER(MATCH(C149,countries,0)),TRUE,FALSE)))</f>
        <v>1</v>
      </c>
      <c r="U149" s="483" t="b">
        <f t="shared" ref="U149:U212" si="38">IF(F149="",TRUE,(IF(ISNUMBER(MATCH(F149,countries,0)),TRUE,FALSE)))</f>
        <v>1</v>
      </c>
      <c r="V149" s="483" t="b">
        <f t="shared" ref="V149:V212" si="39">IF(I149="",TRUE,(IF(ISNUMBER(MATCH(I149,countries,0)),TRUE,FALSE)))</f>
        <v>1</v>
      </c>
      <c r="W149" s="483" t="b">
        <f t="shared" ref="W149:W212" si="40">IF(L149="",TRUE,(IF(ISNUMBER(MATCH(L149,Countries2,0)),TRUE,FALSE)))</f>
        <v>1</v>
      </c>
      <c r="X149" s="483" t="b">
        <f t="shared" ref="X149:X212" si="41">IF(N149="",TRUE,(IF(ISNUMBER(MATCH(N149,Countries2,0)),TRUE,FALSE)))</f>
        <v>1</v>
      </c>
      <c r="Y149" s="483" t="b">
        <f t="shared" ref="Y149:Y212" si="42">IF(P149="",TRUE,(IF(ISNUMBER(MATCH(P149,Countries2,0)),TRUE,FALSE)))</f>
        <v>1</v>
      </c>
      <c r="Z149" s="483" t="b">
        <f t="shared" ref="Z149:Z212" si="43">IF(C149="",TRUE,(IF(D149&lt;&gt;"",TRUE,FALSE)))</f>
        <v>1</v>
      </c>
      <c r="AA149" s="483" t="b">
        <f t="shared" ref="AA149:AA212" si="44">IF(D149="",TRUE,(IF(C149&lt;&gt;"",TRUE,FALSE)))</f>
        <v>1</v>
      </c>
      <c r="AB149" s="483" t="b">
        <f t="shared" ref="AB149:AB212" si="45">IF(F149="",TRUE,(IF(G149&lt;&gt;"",TRUE,FALSE)))</f>
        <v>1</v>
      </c>
      <c r="AC149" s="483" t="b">
        <f t="shared" ref="AC149:AC212" si="46">IF(G149="",TRUE,(IF(F149&lt;&gt;"",TRUE,FALSE)))</f>
        <v>1</v>
      </c>
      <c r="AD149" s="483" t="b">
        <f t="shared" ref="AD149:AD212" si="47">IF(I149="",TRUE,(IF(J149&lt;&gt;"",TRUE,FALSE)))</f>
        <v>1</v>
      </c>
      <c r="AE149" s="483" t="b">
        <f t="shared" ref="AE149:AE212" si="48">IF(J149="",TRUE,(IF(I149&lt;&gt;"",TRUE,FALSE)))</f>
        <v>1</v>
      </c>
      <c r="AF149" s="483" t="b">
        <f t="shared" ref="AF149:AF212" si="49">IF(AND(C149="N/A",D149&lt;&gt;0),FALSE,TRUE)</f>
        <v>1</v>
      </c>
      <c r="AG149" s="483" t="b">
        <f t="shared" ref="AG149:AG212" si="50">IF(AND(F149="N/A",G149&lt;&gt;0),FALSE,TRUE)</f>
        <v>1</v>
      </c>
      <c r="AH149" s="483" t="b">
        <f t="shared" ref="AH149:AH212" si="51">IF(AND(I149="N/A",J149&lt;&gt;0),FALSE,TRUE)</f>
        <v>1</v>
      </c>
    </row>
    <row r="150" spans="1:34" ht="16.5" thickBot="1" x14ac:dyDescent="0.3">
      <c r="A150" s="416"/>
      <c r="B150" s="472">
        <v>131</v>
      </c>
      <c r="C150" s="9"/>
      <c r="D150" s="28"/>
      <c r="E150" s="472">
        <v>131</v>
      </c>
      <c r="F150" s="9"/>
      <c r="G150" s="28"/>
      <c r="H150" s="472">
        <v>131</v>
      </c>
      <c r="I150" s="9"/>
      <c r="J150" s="28"/>
      <c r="K150" s="472">
        <v>131</v>
      </c>
      <c r="L150" s="9"/>
      <c r="M150" s="472">
        <v>131</v>
      </c>
      <c r="N150" s="9"/>
      <c r="O150" s="472">
        <v>131</v>
      </c>
      <c r="P150" s="9"/>
      <c r="Q150" s="416"/>
      <c r="R150" s="416"/>
      <c r="T150" s="483" t="b">
        <f t="shared" si="37"/>
        <v>1</v>
      </c>
      <c r="U150" s="483" t="b">
        <f t="shared" si="38"/>
        <v>1</v>
      </c>
      <c r="V150" s="483" t="b">
        <f t="shared" si="39"/>
        <v>1</v>
      </c>
      <c r="W150" s="483" t="b">
        <f t="shared" si="40"/>
        <v>1</v>
      </c>
      <c r="X150" s="483" t="b">
        <f t="shared" si="41"/>
        <v>1</v>
      </c>
      <c r="Y150" s="483" t="b">
        <f t="shared" si="42"/>
        <v>1</v>
      </c>
      <c r="Z150" s="483" t="b">
        <f t="shared" si="43"/>
        <v>1</v>
      </c>
      <c r="AA150" s="483" t="b">
        <f t="shared" si="44"/>
        <v>1</v>
      </c>
      <c r="AB150" s="483" t="b">
        <f t="shared" si="45"/>
        <v>1</v>
      </c>
      <c r="AC150" s="483" t="b">
        <f t="shared" si="46"/>
        <v>1</v>
      </c>
      <c r="AD150" s="483" t="b">
        <f t="shared" si="47"/>
        <v>1</v>
      </c>
      <c r="AE150" s="483" t="b">
        <f t="shared" si="48"/>
        <v>1</v>
      </c>
      <c r="AF150" s="483" t="b">
        <f t="shared" si="49"/>
        <v>1</v>
      </c>
      <c r="AG150" s="483" t="b">
        <f t="shared" si="50"/>
        <v>1</v>
      </c>
      <c r="AH150" s="483" t="b">
        <f t="shared" si="51"/>
        <v>1</v>
      </c>
    </row>
    <row r="151" spans="1:34" ht="16.5" thickBot="1" x14ac:dyDescent="0.3">
      <c r="A151" s="416"/>
      <c r="B151" s="472">
        <v>132</v>
      </c>
      <c r="C151" s="9"/>
      <c r="D151" s="28"/>
      <c r="E151" s="472">
        <v>132</v>
      </c>
      <c r="F151" s="9"/>
      <c r="G151" s="28"/>
      <c r="H151" s="472">
        <v>132</v>
      </c>
      <c r="I151" s="9"/>
      <c r="J151" s="28"/>
      <c r="K151" s="472">
        <v>132</v>
      </c>
      <c r="L151" s="9"/>
      <c r="M151" s="472">
        <v>132</v>
      </c>
      <c r="N151" s="9"/>
      <c r="O151" s="472">
        <v>132</v>
      </c>
      <c r="P151" s="9"/>
      <c r="Q151" s="416"/>
      <c r="R151" s="416"/>
      <c r="T151" s="483" t="b">
        <f t="shared" si="37"/>
        <v>1</v>
      </c>
      <c r="U151" s="483" t="b">
        <f t="shared" si="38"/>
        <v>1</v>
      </c>
      <c r="V151" s="483" t="b">
        <f t="shared" si="39"/>
        <v>1</v>
      </c>
      <c r="W151" s="483" t="b">
        <f t="shared" si="40"/>
        <v>1</v>
      </c>
      <c r="X151" s="483" t="b">
        <f t="shared" si="41"/>
        <v>1</v>
      </c>
      <c r="Y151" s="483" t="b">
        <f t="shared" si="42"/>
        <v>1</v>
      </c>
      <c r="Z151" s="483" t="b">
        <f t="shared" si="43"/>
        <v>1</v>
      </c>
      <c r="AA151" s="483" t="b">
        <f t="shared" si="44"/>
        <v>1</v>
      </c>
      <c r="AB151" s="483" t="b">
        <f t="shared" si="45"/>
        <v>1</v>
      </c>
      <c r="AC151" s="483" t="b">
        <f t="shared" si="46"/>
        <v>1</v>
      </c>
      <c r="AD151" s="483" t="b">
        <f t="shared" si="47"/>
        <v>1</v>
      </c>
      <c r="AE151" s="483" t="b">
        <f t="shared" si="48"/>
        <v>1</v>
      </c>
      <c r="AF151" s="483" t="b">
        <f t="shared" si="49"/>
        <v>1</v>
      </c>
      <c r="AG151" s="483" t="b">
        <f t="shared" si="50"/>
        <v>1</v>
      </c>
      <c r="AH151" s="483" t="b">
        <f t="shared" si="51"/>
        <v>1</v>
      </c>
    </row>
    <row r="152" spans="1:34" ht="16.5" thickBot="1" x14ac:dyDescent="0.3">
      <c r="A152" s="416"/>
      <c r="B152" s="472">
        <v>133</v>
      </c>
      <c r="C152" s="9"/>
      <c r="D152" s="28"/>
      <c r="E152" s="472">
        <v>133</v>
      </c>
      <c r="F152" s="9"/>
      <c r="G152" s="28"/>
      <c r="H152" s="472">
        <v>133</v>
      </c>
      <c r="I152" s="9"/>
      <c r="J152" s="28"/>
      <c r="K152" s="472">
        <v>133</v>
      </c>
      <c r="L152" s="9"/>
      <c r="M152" s="472">
        <v>133</v>
      </c>
      <c r="N152" s="9"/>
      <c r="O152" s="472">
        <v>133</v>
      </c>
      <c r="P152" s="9"/>
      <c r="Q152" s="416"/>
      <c r="R152" s="416"/>
      <c r="T152" s="483" t="b">
        <f t="shared" si="37"/>
        <v>1</v>
      </c>
      <c r="U152" s="483" t="b">
        <f t="shared" si="38"/>
        <v>1</v>
      </c>
      <c r="V152" s="483" t="b">
        <f t="shared" si="39"/>
        <v>1</v>
      </c>
      <c r="W152" s="483" t="b">
        <f t="shared" si="40"/>
        <v>1</v>
      </c>
      <c r="X152" s="483" t="b">
        <f t="shared" si="41"/>
        <v>1</v>
      </c>
      <c r="Y152" s="483" t="b">
        <f t="shared" si="42"/>
        <v>1</v>
      </c>
      <c r="Z152" s="483" t="b">
        <f t="shared" si="43"/>
        <v>1</v>
      </c>
      <c r="AA152" s="483" t="b">
        <f t="shared" si="44"/>
        <v>1</v>
      </c>
      <c r="AB152" s="483" t="b">
        <f t="shared" si="45"/>
        <v>1</v>
      </c>
      <c r="AC152" s="483" t="b">
        <f t="shared" si="46"/>
        <v>1</v>
      </c>
      <c r="AD152" s="483" t="b">
        <f t="shared" si="47"/>
        <v>1</v>
      </c>
      <c r="AE152" s="483" t="b">
        <f t="shared" si="48"/>
        <v>1</v>
      </c>
      <c r="AF152" s="483" t="b">
        <f t="shared" si="49"/>
        <v>1</v>
      </c>
      <c r="AG152" s="483" t="b">
        <f t="shared" si="50"/>
        <v>1</v>
      </c>
      <c r="AH152" s="483" t="b">
        <f t="shared" si="51"/>
        <v>1</v>
      </c>
    </row>
    <row r="153" spans="1:34" ht="16.5" thickBot="1" x14ac:dyDescent="0.3">
      <c r="A153" s="416"/>
      <c r="B153" s="472">
        <v>134</v>
      </c>
      <c r="C153" s="9"/>
      <c r="D153" s="28"/>
      <c r="E153" s="472">
        <v>134</v>
      </c>
      <c r="F153" s="9"/>
      <c r="G153" s="28"/>
      <c r="H153" s="472">
        <v>134</v>
      </c>
      <c r="I153" s="9"/>
      <c r="J153" s="28"/>
      <c r="K153" s="472">
        <v>134</v>
      </c>
      <c r="L153" s="9"/>
      <c r="M153" s="472">
        <v>134</v>
      </c>
      <c r="N153" s="9"/>
      <c r="O153" s="472">
        <v>134</v>
      </c>
      <c r="P153" s="9"/>
      <c r="Q153" s="416"/>
      <c r="R153" s="416"/>
      <c r="T153" s="483" t="b">
        <f t="shared" si="37"/>
        <v>1</v>
      </c>
      <c r="U153" s="483" t="b">
        <f t="shared" si="38"/>
        <v>1</v>
      </c>
      <c r="V153" s="483" t="b">
        <f t="shared" si="39"/>
        <v>1</v>
      </c>
      <c r="W153" s="483" t="b">
        <f t="shared" si="40"/>
        <v>1</v>
      </c>
      <c r="X153" s="483" t="b">
        <f t="shared" si="41"/>
        <v>1</v>
      </c>
      <c r="Y153" s="483" t="b">
        <f t="shared" si="42"/>
        <v>1</v>
      </c>
      <c r="Z153" s="483" t="b">
        <f t="shared" si="43"/>
        <v>1</v>
      </c>
      <c r="AA153" s="483" t="b">
        <f t="shared" si="44"/>
        <v>1</v>
      </c>
      <c r="AB153" s="483" t="b">
        <f t="shared" si="45"/>
        <v>1</v>
      </c>
      <c r="AC153" s="483" t="b">
        <f t="shared" si="46"/>
        <v>1</v>
      </c>
      <c r="AD153" s="483" t="b">
        <f t="shared" si="47"/>
        <v>1</v>
      </c>
      <c r="AE153" s="483" t="b">
        <f t="shared" si="48"/>
        <v>1</v>
      </c>
      <c r="AF153" s="483" t="b">
        <f t="shared" si="49"/>
        <v>1</v>
      </c>
      <c r="AG153" s="483" t="b">
        <f t="shared" si="50"/>
        <v>1</v>
      </c>
      <c r="AH153" s="483" t="b">
        <f t="shared" si="51"/>
        <v>1</v>
      </c>
    </row>
    <row r="154" spans="1:34" ht="16.5" thickBot="1" x14ac:dyDescent="0.3">
      <c r="A154" s="416"/>
      <c r="B154" s="472">
        <v>135</v>
      </c>
      <c r="C154" s="9"/>
      <c r="D154" s="28"/>
      <c r="E154" s="472">
        <v>135</v>
      </c>
      <c r="F154" s="9"/>
      <c r="G154" s="28"/>
      <c r="H154" s="472">
        <v>135</v>
      </c>
      <c r="I154" s="9"/>
      <c r="J154" s="28"/>
      <c r="K154" s="472">
        <v>135</v>
      </c>
      <c r="L154" s="9"/>
      <c r="M154" s="472">
        <v>135</v>
      </c>
      <c r="N154" s="9"/>
      <c r="O154" s="472">
        <v>135</v>
      </c>
      <c r="P154" s="9"/>
      <c r="Q154" s="416"/>
      <c r="R154" s="416"/>
      <c r="T154" s="483" t="b">
        <f t="shared" si="37"/>
        <v>1</v>
      </c>
      <c r="U154" s="483" t="b">
        <f t="shared" si="38"/>
        <v>1</v>
      </c>
      <c r="V154" s="483" t="b">
        <f t="shared" si="39"/>
        <v>1</v>
      </c>
      <c r="W154" s="483" t="b">
        <f t="shared" si="40"/>
        <v>1</v>
      </c>
      <c r="X154" s="483" t="b">
        <f t="shared" si="41"/>
        <v>1</v>
      </c>
      <c r="Y154" s="483" t="b">
        <f t="shared" si="42"/>
        <v>1</v>
      </c>
      <c r="Z154" s="483" t="b">
        <f t="shared" si="43"/>
        <v>1</v>
      </c>
      <c r="AA154" s="483" t="b">
        <f t="shared" si="44"/>
        <v>1</v>
      </c>
      <c r="AB154" s="483" t="b">
        <f t="shared" si="45"/>
        <v>1</v>
      </c>
      <c r="AC154" s="483" t="b">
        <f t="shared" si="46"/>
        <v>1</v>
      </c>
      <c r="AD154" s="483" t="b">
        <f t="shared" si="47"/>
        <v>1</v>
      </c>
      <c r="AE154" s="483" t="b">
        <f t="shared" si="48"/>
        <v>1</v>
      </c>
      <c r="AF154" s="483" t="b">
        <f t="shared" si="49"/>
        <v>1</v>
      </c>
      <c r="AG154" s="483" t="b">
        <f t="shared" si="50"/>
        <v>1</v>
      </c>
      <c r="AH154" s="483" t="b">
        <f t="shared" si="51"/>
        <v>1</v>
      </c>
    </row>
    <row r="155" spans="1:34" ht="16.5" thickBot="1" x14ac:dyDescent="0.3">
      <c r="A155" s="416"/>
      <c r="B155" s="472">
        <v>136</v>
      </c>
      <c r="C155" s="9"/>
      <c r="D155" s="28"/>
      <c r="E155" s="472">
        <v>136</v>
      </c>
      <c r="F155" s="9"/>
      <c r="G155" s="28"/>
      <c r="H155" s="472">
        <v>136</v>
      </c>
      <c r="I155" s="9"/>
      <c r="J155" s="28"/>
      <c r="K155" s="472">
        <v>136</v>
      </c>
      <c r="L155" s="9"/>
      <c r="M155" s="472">
        <v>136</v>
      </c>
      <c r="N155" s="9"/>
      <c r="O155" s="472">
        <v>136</v>
      </c>
      <c r="P155" s="9"/>
      <c r="Q155" s="416"/>
      <c r="R155" s="416"/>
      <c r="T155" s="483" t="b">
        <f t="shared" si="37"/>
        <v>1</v>
      </c>
      <c r="U155" s="483" t="b">
        <f t="shared" si="38"/>
        <v>1</v>
      </c>
      <c r="V155" s="483" t="b">
        <f t="shared" si="39"/>
        <v>1</v>
      </c>
      <c r="W155" s="483" t="b">
        <f t="shared" si="40"/>
        <v>1</v>
      </c>
      <c r="X155" s="483" t="b">
        <f t="shared" si="41"/>
        <v>1</v>
      </c>
      <c r="Y155" s="483" t="b">
        <f t="shared" si="42"/>
        <v>1</v>
      </c>
      <c r="Z155" s="483" t="b">
        <f t="shared" si="43"/>
        <v>1</v>
      </c>
      <c r="AA155" s="483" t="b">
        <f t="shared" si="44"/>
        <v>1</v>
      </c>
      <c r="AB155" s="483" t="b">
        <f t="shared" si="45"/>
        <v>1</v>
      </c>
      <c r="AC155" s="483" t="b">
        <f t="shared" si="46"/>
        <v>1</v>
      </c>
      <c r="AD155" s="483" t="b">
        <f t="shared" si="47"/>
        <v>1</v>
      </c>
      <c r="AE155" s="483" t="b">
        <f t="shared" si="48"/>
        <v>1</v>
      </c>
      <c r="AF155" s="483" t="b">
        <f t="shared" si="49"/>
        <v>1</v>
      </c>
      <c r="AG155" s="483" t="b">
        <f t="shared" si="50"/>
        <v>1</v>
      </c>
      <c r="AH155" s="483" t="b">
        <f t="shared" si="51"/>
        <v>1</v>
      </c>
    </row>
    <row r="156" spans="1:34" ht="16.5" thickBot="1" x14ac:dyDescent="0.3">
      <c r="A156" s="416"/>
      <c r="B156" s="472">
        <v>137</v>
      </c>
      <c r="C156" s="9"/>
      <c r="D156" s="28"/>
      <c r="E156" s="472">
        <v>137</v>
      </c>
      <c r="F156" s="9"/>
      <c r="G156" s="28"/>
      <c r="H156" s="472">
        <v>137</v>
      </c>
      <c r="I156" s="9"/>
      <c r="J156" s="28"/>
      <c r="K156" s="472">
        <v>137</v>
      </c>
      <c r="L156" s="9"/>
      <c r="M156" s="472">
        <v>137</v>
      </c>
      <c r="N156" s="9"/>
      <c r="O156" s="472">
        <v>137</v>
      </c>
      <c r="P156" s="9"/>
      <c r="Q156" s="416"/>
      <c r="R156" s="416"/>
      <c r="T156" s="483" t="b">
        <f t="shared" si="37"/>
        <v>1</v>
      </c>
      <c r="U156" s="483" t="b">
        <f t="shared" si="38"/>
        <v>1</v>
      </c>
      <c r="V156" s="483" t="b">
        <f t="shared" si="39"/>
        <v>1</v>
      </c>
      <c r="W156" s="483" t="b">
        <f t="shared" si="40"/>
        <v>1</v>
      </c>
      <c r="X156" s="483" t="b">
        <f t="shared" si="41"/>
        <v>1</v>
      </c>
      <c r="Y156" s="483" t="b">
        <f t="shared" si="42"/>
        <v>1</v>
      </c>
      <c r="Z156" s="483" t="b">
        <f t="shared" si="43"/>
        <v>1</v>
      </c>
      <c r="AA156" s="483" t="b">
        <f t="shared" si="44"/>
        <v>1</v>
      </c>
      <c r="AB156" s="483" t="b">
        <f t="shared" si="45"/>
        <v>1</v>
      </c>
      <c r="AC156" s="483" t="b">
        <f t="shared" si="46"/>
        <v>1</v>
      </c>
      <c r="AD156" s="483" t="b">
        <f t="shared" si="47"/>
        <v>1</v>
      </c>
      <c r="AE156" s="483" t="b">
        <f t="shared" si="48"/>
        <v>1</v>
      </c>
      <c r="AF156" s="483" t="b">
        <f t="shared" si="49"/>
        <v>1</v>
      </c>
      <c r="AG156" s="483" t="b">
        <f t="shared" si="50"/>
        <v>1</v>
      </c>
      <c r="AH156" s="483" t="b">
        <f t="shared" si="51"/>
        <v>1</v>
      </c>
    </row>
    <row r="157" spans="1:34" ht="16.5" thickBot="1" x14ac:dyDescent="0.3">
      <c r="A157" s="416"/>
      <c r="B157" s="472">
        <v>138</v>
      </c>
      <c r="C157" s="9"/>
      <c r="D157" s="28"/>
      <c r="E157" s="472">
        <v>138</v>
      </c>
      <c r="F157" s="9"/>
      <c r="G157" s="28"/>
      <c r="H157" s="472">
        <v>138</v>
      </c>
      <c r="I157" s="9"/>
      <c r="J157" s="28"/>
      <c r="K157" s="472">
        <v>138</v>
      </c>
      <c r="L157" s="9"/>
      <c r="M157" s="472">
        <v>138</v>
      </c>
      <c r="N157" s="9"/>
      <c r="O157" s="472">
        <v>138</v>
      </c>
      <c r="P157" s="9"/>
      <c r="Q157" s="416"/>
      <c r="R157" s="416"/>
      <c r="T157" s="483" t="b">
        <f t="shared" si="37"/>
        <v>1</v>
      </c>
      <c r="U157" s="483" t="b">
        <f t="shared" si="38"/>
        <v>1</v>
      </c>
      <c r="V157" s="483" t="b">
        <f t="shared" si="39"/>
        <v>1</v>
      </c>
      <c r="W157" s="483" t="b">
        <f t="shared" si="40"/>
        <v>1</v>
      </c>
      <c r="X157" s="483" t="b">
        <f t="shared" si="41"/>
        <v>1</v>
      </c>
      <c r="Y157" s="483" t="b">
        <f t="shared" si="42"/>
        <v>1</v>
      </c>
      <c r="Z157" s="483" t="b">
        <f t="shared" si="43"/>
        <v>1</v>
      </c>
      <c r="AA157" s="483" t="b">
        <f t="shared" si="44"/>
        <v>1</v>
      </c>
      <c r="AB157" s="483" t="b">
        <f t="shared" si="45"/>
        <v>1</v>
      </c>
      <c r="AC157" s="483" t="b">
        <f t="shared" si="46"/>
        <v>1</v>
      </c>
      <c r="AD157" s="483" t="b">
        <f t="shared" si="47"/>
        <v>1</v>
      </c>
      <c r="AE157" s="483" t="b">
        <f t="shared" si="48"/>
        <v>1</v>
      </c>
      <c r="AF157" s="483" t="b">
        <f t="shared" si="49"/>
        <v>1</v>
      </c>
      <c r="AG157" s="483" t="b">
        <f t="shared" si="50"/>
        <v>1</v>
      </c>
      <c r="AH157" s="483" t="b">
        <f t="shared" si="51"/>
        <v>1</v>
      </c>
    </row>
    <row r="158" spans="1:34" ht="16.5" thickBot="1" x14ac:dyDescent="0.3">
      <c r="A158" s="416"/>
      <c r="B158" s="472">
        <v>139</v>
      </c>
      <c r="C158" s="9"/>
      <c r="D158" s="28"/>
      <c r="E158" s="472">
        <v>139</v>
      </c>
      <c r="F158" s="9"/>
      <c r="G158" s="28"/>
      <c r="H158" s="472">
        <v>139</v>
      </c>
      <c r="I158" s="9"/>
      <c r="J158" s="28"/>
      <c r="K158" s="472">
        <v>139</v>
      </c>
      <c r="L158" s="9"/>
      <c r="M158" s="472">
        <v>139</v>
      </c>
      <c r="N158" s="9"/>
      <c r="O158" s="472">
        <v>139</v>
      </c>
      <c r="P158" s="9"/>
      <c r="Q158" s="416"/>
      <c r="R158" s="416"/>
      <c r="T158" s="483" t="b">
        <f t="shared" si="37"/>
        <v>1</v>
      </c>
      <c r="U158" s="483" t="b">
        <f t="shared" si="38"/>
        <v>1</v>
      </c>
      <c r="V158" s="483" t="b">
        <f t="shared" si="39"/>
        <v>1</v>
      </c>
      <c r="W158" s="483" t="b">
        <f t="shared" si="40"/>
        <v>1</v>
      </c>
      <c r="X158" s="483" t="b">
        <f t="shared" si="41"/>
        <v>1</v>
      </c>
      <c r="Y158" s="483" t="b">
        <f t="shared" si="42"/>
        <v>1</v>
      </c>
      <c r="Z158" s="483" t="b">
        <f t="shared" si="43"/>
        <v>1</v>
      </c>
      <c r="AA158" s="483" t="b">
        <f t="shared" si="44"/>
        <v>1</v>
      </c>
      <c r="AB158" s="483" t="b">
        <f t="shared" si="45"/>
        <v>1</v>
      </c>
      <c r="AC158" s="483" t="b">
        <f t="shared" si="46"/>
        <v>1</v>
      </c>
      <c r="AD158" s="483" t="b">
        <f t="shared" si="47"/>
        <v>1</v>
      </c>
      <c r="AE158" s="483" t="b">
        <f t="shared" si="48"/>
        <v>1</v>
      </c>
      <c r="AF158" s="483" t="b">
        <f t="shared" si="49"/>
        <v>1</v>
      </c>
      <c r="AG158" s="483" t="b">
        <f t="shared" si="50"/>
        <v>1</v>
      </c>
      <c r="AH158" s="483" t="b">
        <f t="shared" si="51"/>
        <v>1</v>
      </c>
    </row>
    <row r="159" spans="1:34" ht="16.5" thickBot="1" x14ac:dyDescent="0.3">
      <c r="A159" s="416"/>
      <c r="B159" s="472">
        <v>140</v>
      </c>
      <c r="C159" s="9"/>
      <c r="D159" s="28"/>
      <c r="E159" s="472">
        <v>140</v>
      </c>
      <c r="F159" s="9"/>
      <c r="G159" s="28"/>
      <c r="H159" s="472">
        <v>140</v>
      </c>
      <c r="I159" s="9"/>
      <c r="J159" s="28"/>
      <c r="K159" s="472">
        <v>140</v>
      </c>
      <c r="L159" s="9"/>
      <c r="M159" s="472">
        <v>140</v>
      </c>
      <c r="N159" s="9"/>
      <c r="O159" s="472">
        <v>140</v>
      </c>
      <c r="P159" s="9"/>
      <c r="Q159" s="416"/>
      <c r="R159" s="416"/>
      <c r="T159" s="483" t="b">
        <f t="shared" si="37"/>
        <v>1</v>
      </c>
      <c r="U159" s="483" t="b">
        <f t="shared" si="38"/>
        <v>1</v>
      </c>
      <c r="V159" s="483" t="b">
        <f t="shared" si="39"/>
        <v>1</v>
      </c>
      <c r="W159" s="483" t="b">
        <f t="shared" si="40"/>
        <v>1</v>
      </c>
      <c r="X159" s="483" t="b">
        <f t="shared" si="41"/>
        <v>1</v>
      </c>
      <c r="Y159" s="483" t="b">
        <f t="shared" si="42"/>
        <v>1</v>
      </c>
      <c r="Z159" s="483" t="b">
        <f t="shared" si="43"/>
        <v>1</v>
      </c>
      <c r="AA159" s="483" t="b">
        <f t="shared" si="44"/>
        <v>1</v>
      </c>
      <c r="AB159" s="483" t="b">
        <f t="shared" si="45"/>
        <v>1</v>
      </c>
      <c r="AC159" s="483" t="b">
        <f t="shared" si="46"/>
        <v>1</v>
      </c>
      <c r="AD159" s="483" t="b">
        <f t="shared" si="47"/>
        <v>1</v>
      </c>
      <c r="AE159" s="483" t="b">
        <f t="shared" si="48"/>
        <v>1</v>
      </c>
      <c r="AF159" s="483" t="b">
        <f t="shared" si="49"/>
        <v>1</v>
      </c>
      <c r="AG159" s="483" t="b">
        <f t="shared" si="50"/>
        <v>1</v>
      </c>
      <c r="AH159" s="483" t="b">
        <f t="shared" si="51"/>
        <v>1</v>
      </c>
    </row>
    <row r="160" spans="1:34" ht="16.5" thickBot="1" x14ac:dyDescent="0.3">
      <c r="A160" s="416"/>
      <c r="B160" s="472">
        <v>141</v>
      </c>
      <c r="C160" s="9"/>
      <c r="D160" s="28"/>
      <c r="E160" s="472">
        <v>141</v>
      </c>
      <c r="F160" s="9"/>
      <c r="G160" s="28"/>
      <c r="H160" s="472">
        <v>141</v>
      </c>
      <c r="I160" s="9"/>
      <c r="J160" s="28"/>
      <c r="K160" s="472">
        <v>141</v>
      </c>
      <c r="L160" s="9"/>
      <c r="M160" s="472">
        <v>141</v>
      </c>
      <c r="N160" s="9"/>
      <c r="O160" s="472">
        <v>141</v>
      </c>
      <c r="P160" s="9"/>
      <c r="Q160" s="416"/>
      <c r="R160" s="416"/>
      <c r="T160" s="483" t="b">
        <f t="shared" si="37"/>
        <v>1</v>
      </c>
      <c r="U160" s="483" t="b">
        <f t="shared" si="38"/>
        <v>1</v>
      </c>
      <c r="V160" s="483" t="b">
        <f t="shared" si="39"/>
        <v>1</v>
      </c>
      <c r="W160" s="483" t="b">
        <f t="shared" si="40"/>
        <v>1</v>
      </c>
      <c r="X160" s="483" t="b">
        <f t="shared" si="41"/>
        <v>1</v>
      </c>
      <c r="Y160" s="483" t="b">
        <f t="shared" si="42"/>
        <v>1</v>
      </c>
      <c r="Z160" s="483" t="b">
        <f t="shared" si="43"/>
        <v>1</v>
      </c>
      <c r="AA160" s="483" t="b">
        <f t="shared" si="44"/>
        <v>1</v>
      </c>
      <c r="AB160" s="483" t="b">
        <f t="shared" si="45"/>
        <v>1</v>
      </c>
      <c r="AC160" s="483" t="b">
        <f t="shared" si="46"/>
        <v>1</v>
      </c>
      <c r="AD160" s="483" t="b">
        <f t="shared" si="47"/>
        <v>1</v>
      </c>
      <c r="AE160" s="483" t="b">
        <f t="shared" si="48"/>
        <v>1</v>
      </c>
      <c r="AF160" s="483" t="b">
        <f t="shared" si="49"/>
        <v>1</v>
      </c>
      <c r="AG160" s="483" t="b">
        <f t="shared" si="50"/>
        <v>1</v>
      </c>
      <c r="AH160" s="483" t="b">
        <f t="shared" si="51"/>
        <v>1</v>
      </c>
    </row>
    <row r="161" spans="1:34" ht="16.5" thickBot="1" x14ac:dyDescent="0.3">
      <c r="A161" s="416"/>
      <c r="B161" s="472">
        <v>142</v>
      </c>
      <c r="C161" s="9"/>
      <c r="D161" s="28"/>
      <c r="E161" s="472">
        <v>142</v>
      </c>
      <c r="F161" s="9"/>
      <c r="G161" s="28"/>
      <c r="H161" s="472">
        <v>142</v>
      </c>
      <c r="I161" s="9"/>
      <c r="J161" s="28"/>
      <c r="K161" s="472">
        <v>142</v>
      </c>
      <c r="L161" s="9"/>
      <c r="M161" s="472">
        <v>142</v>
      </c>
      <c r="N161" s="9"/>
      <c r="O161" s="472">
        <v>142</v>
      </c>
      <c r="P161" s="9"/>
      <c r="Q161" s="416"/>
      <c r="R161" s="416"/>
      <c r="T161" s="483" t="b">
        <f t="shared" si="37"/>
        <v>1</v>
      </c>
      <c r="U161" s="483" t="b">
        <f t="shared" si="38"/>
        <v>1</v>
      </c>
      <c r="V161" s="483" t="b">
        <f t="shared" si="39"/>
        <v>1</v>
      </c>
      <c r="W161" s="483" t="b">
        <f t="shared" si="40"/>
        <v>1</v>
      </c>
      <c r="X161" s="483" t="b">
        <f t="shared" si="41"/>
        <v>1</v>
      </c>
      <c r="Y161" s="483" t="b">
        <f t="shared" si="42"/>
        <v>1</v>
      </c>
      <c r="Z161" s="483" t="b">
        <f t="shared" si="43"/>
        <v>1</v>
      </c>
      <c r="AA161" s="483" t="b">
        <f t="shared" si="44"/>
        <v>1</v>
      </c>
      <c r="AB161" s="483" t="b">
        <f t="shared" si="45"/>
        <v>1</v>
      </c>
      <c r="AC161" s="483" t="b">
        <f t="shared" si="46"/>
        <v>1</v>
      </c>
      <c r="AD161" s="483" t="b">
        <f t="shared" si="47"/>
        <v>1</v>
      </c>
      <c r="AE161" s="483" t="b">
        <f t="shared" si="48"/>
        <v>1</v>
      </c>
      <c r="AF161" s="483" t="b">
        <f t="shared" si="49"/>
        <v>1</v>
      </c>
      <c r="AG161" s="483" t="b">
        <f t="shared" si="50"/>
        <v>1</v>
      </c>
      <c r="AH161" s="483" t="b">
        <f t="shared" si="51"/>
        <v>1</v>
      </c>
    </row>
    <row r="162" spans="1:34" ht="16.5" thickBot="1" x14ac:dyDescent="0.3">
      <c r="A162" s="416"/>
      <c r="B162" s="472">
        <v>143</v>
      </c>
      <c r="C162" s="9"/>
      <c r="D162" s="28"/>
      <c r="E162" s="472">
        <v>143</v>
      </c>
      <c r="F162" s="9"/>
      <c r="G162" s="28"/>
      <c r="H162" s="472">
        <v>143</v>
      </c>
      <c r="I162" s="9"/>
      <c r="J162" s="28"/>
      <c r="K162" s="472">
        <v>143</v>
      </c>
      <c r="L162" s="9"/>
      <c r="M162" s="472">
        <v>143</v>
      </c>
      <c r="N162" s="9"/>
      <c r="O162" s="472">
        <v>143</v>
      </c>
      <c r="P162" s="9"/>
      <c r="Q162" s="416"/>
      <c r="R162" s="416"/>
      <c r="T162" s="483" t="b">
        <f t="shared" si="37"/>
        <v>1</v>
      </c>
      <c r="U162" s="483" t="b">
        <f t="shared" si="38"/>
        <v>1</v>
      </c>
      <c r="V162" s="483" t="b">
        <f t="shared" si="39"/>
        <v>1</v>
      </c>
      <c r="W162" s="483" t="b">
        <f t="shared" si="40"/>
        <v>1</v>
      </c>
      <c r="X162" s="483" t="b">
        <f t="shared" si="41"/>
        <v>1</v>
      </c>
      <c r="Y162" s="483" t="b">
        <f t="shared" si="42"/>
        <v>1</v>
      </c>
      <c r="Z162" s="483" t="b">
        <f t="shared" si="43"/>
        <v>1</v>
      </c>
      <c r="AA162" s="483" t="b">
        <f t="shared" si="44"/>
        <v>1</v>
      </c>
      <c r="AB162" s="483" t="b">
        <f t="shared" si="45"/>
        <v>1</v>
      </c>
      <c r="AC162" s="483" t="b">
        <f t="shared" si="46"/>
        <v>1</v>
      </c>
      <c r="AD162" s="483" t="b">
        <f t="shared" si="47"/>
        <v>1</v>
      </c>
      <c r="AE162" s="483" t="b">
        <f t="shared" si="48"/>
        <v>1</v>
      </c>
      <c r="AF162" s="483" t="b">
        <f t="shared" si="49"/>
        <v>1</v>
      </c>
      <c r="AG162" s="483" t="b">
        <f t="shared" si="50"/>
        <v>1</v>
      </c>
      <c r="AH162" s="483" t="b">
        <f t="shared" si="51"/>
        <v>1</v>
      </c>
    </row>
    <row r="163" spans="1:34" ht="16.5" thickBot="1" x14ac:dyDescent="0.3">
      <c r="A163" s="416"/>
      <c r="B163" s="472">
        <v>144</v>
      </c>
      <c r="C163" s="9"/>
      <c r="D163" s="28"/>
      <c r="E163" s="472">
        <v>144</v>
      </c>
      <c r="F163" s="9"/>
      <c r="G163" s="28"/>
      <c r="H163" s="472">
        <v>144</v>
      </c>
      <c r="I163" s="9"/>
      <c r="J163" s="28"/>
      <c r="K163" s="472">
        <v>144</v>
      </c>
      <c r="L163" s="9"/>
      <c r="M163" s="472">
        <v>144</v>
      </c>
      <c r="N163" s="9"/>
      <c r="O163" s="472">
        <v>144</v>
      </c>
      <c r="P163" s="9"/>
      <c r="Q163" s="416"/>
      <c r="R163" s="416"/>
      <c r="T163" s="483" t="b">
        <f t="shared" si="37"/>
        <v>1</v>
      </c>
      <c r="U163" s="483" t="b">
        <f t="shared" si="38"/>
        <v>1</v>
      </c>
      <c r="V163" s="483" t="b">
        <f t="shared" si="39"/>
        <v>1</v>
      </c>
      <c r="W163" s="483" t="b">
        <f t="shared" si="40"/>
        <v>1</v>
      </c>
      <c r="X163" s="483" t="b">
        <f t="shared" si="41"/>
        <v>1</v>
      </c>
      <c r="Y163" s="483" t="b">
        <f t="shared" si="42"/>
        <v>1</v>
      </c>
      <c r="Z163" s="483" t="b">
        <f t="shared" si="43"/>
        <v>1</v>
      </c>
      <c r="AA163" s="483" t="b">
        <f t="shared" si="44"/>
        <v>1</v>
      </c>
      <c r="AB163" s="483" t="b">
        <f t="shared" si="45"/>
        <v>1</v>
      </c>
      <c r="AC163" s="483" t="b">
        <f t="shared" si="46"/>
        <v>1</v>
      </c>
      <c r="AD163" s="483" t="b">
        <f t="shared" si="47"/>
        <v>1</v>
      </c>
      <c r="AE163" s="483" t="b">
        <f t="shared" si="48"/>
        <v>1</v>
      </c>
      <c r="AF163" s="483" t="b">
        <f t="shared" si="49"/>
        <v>1</v>
      </c>
      <c r="AG163" s="483" t="b">
        <f t="shared" si="50"/>
        <v>1</v>
      </c>
      <c r="AH163" s="483" t="b">
        <f t="shared" si="51"/>
        <v>1</v>
      </c>
    </row>
    <row r="164" spans="1:34" ht="16.5" thickBot="1" x14ac:dyDescent="0.3">
      <c r="A164" s="416"/>
      <c r="B164" s="472">
        <v>145</v>
      </c>
      <c r="C164" s="9"/>
      <c r="D164" s="28"/>
      <c r="E164" s="472">
        <v>145</v>
      </c>
      <c r="F164" s="9"/>
      <c r="G164" s="28"/>
      <c r="H164" s="472">
        <v>145</v>
      </c>
      <c r="I164" s="9"/>
      <c r="J164" s="28"/>
      <c r="K164" s="472">
        <v>145</v>
      </c>
      <c r="L164" s="9"/>
      <c r="M164" s="472">
        <v>145</v>
      </c>
      <c r="N164" s="9"/>
      <c r="O164" s="472">
        <v>145</v>
      </c>
      <c r="P164" s="9"/>
      <c r="Q164" s="416"/>
      <c r="R164" s="416"/>
      <c r="T164" s="483" t="b">
        <f t="shared" si="37"/>
        <v>1</v>
      </c>
      <c r="U164" s="483" t="b">
        <f t="shared" si="38"/>
        <v>1</v>
      </c>
      <c r="V164" s="483" t="b">
        <f t="shared" si="39"/>
        <v>1</v>
      </c>
      <c r="W164" s="483" t="b">
        <f t="shared" si="40"/>
        <v>1</v>
      </c>
      <c r="X164" s="483" t="b">
        <f t="shared" si="41"/>
        <v>1</v>
      </c>
      <c r="Y164" s="483" t="b">
        <f t="shared" si="42"/>
        <v>1</v>
      </c>
      <c r="Z164" s="483" t="b">
        <f t="shared" si="43"/>
        <v>1</v>
      </c>
      <c r="AA164" s="483" t="b">
        <f t="shared" si="44"/>
        <v>1</v>
      </c>
      <c r="AB164" s="483" t="b">
        <f t="shared" si="45"/>
        <v>1</v>
      </c>
      <c r="AC164" s="483" t="b">
        <f t="shared" si="46"/>
        <v>1</v>
      </c>
      <c r="AD164" s="483" t="b">
        <f t="shared" si="47"/>
        <v>1</v>
      </c>
      <c r="AE164" s="483" t="b">
        <f t="shared" si="48"/>
        <v>1</v>
      </c>
      <c r="AF164" s="483" t="b">
        <f t="shared" si="49"/>
        <v>1</v>
      </c>
      <c r="AG164" s="483" t="b">
        <f t="shared" si="50"/>
        <v>1</v>
      </c>
      <c r="AH164" s="483" t="b">
        <f t="shared" si="51"/>
        <v>1</v>
      </c>
    </row>
    <row r="165" spans="1:34" ht="16.5" thickBot="1" x14ac:dyDescent="0.3">
      <c r="A165" s="416"/>
      <c r="B165" s="472">
        <v>146</v>
      </c>
      <c r="C165" s="9"/>
      <c r="D165" s="28"/>
      <c r="E165" s="472">
        <v>146</v>
      </c>
      <c r="F165" s="9"/>
      <c r="G165" s="28"/>
      <c r="H165" s="472">
        <v>146</v>
      </c>
      <c r="I165" s="9"/>
      <c r="J165" s="28"/>
      <c r="K165" s="472">
        <v>146</v>
      </c>
      <c r="L165" s="9"/>
      <c r="M165" s="472">
        <v>146</v>
      </c>
      <c r="N165" s="9"/>
      <c r="O165" s="472">
        <v>146</v>
      </c>
      <c r="P165" s="9"/>
      <c r="Q165" s="416"/>
      <c r="R165" s="416"/>
      <c r="T165" s="483" t="b">
        <f t="shared" si="37"/>
        <v>1</v>
      </c>
      <c r="U165" s="483" t="b">
        <f t="shared" si="38"/>
        <v>1</v>
      </c>
      <c r="V165" s="483" t="b">
        <f t="shared" si="39"/>
        <v>1</v>
      </c>
      <c r="W165" s="483" t="b">
        <f t="shared" si="40"/>
        <v>1</v>
      </c>
      <c r="X165" s="483" t="b">
        <f t="shared" si="41"/>
        <v>1</v>
      </c>
      <c r="Y165" s="483" t="b">
        <f t="shared" si="42"/>
        <v>1</v>
      </c>
      <c r="Z165" s="483" t="b">
        <f t="shared" si="43"/>
        <v>1</v>
      </c>
      <c r="AA165" s="483" t="b">
        <f t="shared" si="44"/>
        <v>1</v>
      </c>
      <c r="AB165" s="483" t="b">
        <f t="shared" si="45"/>
        <v>1</v>
      </c>
      <c r="AC165" s="483" t="b">
        <f t="shared" si="46"/>
        <v>1</v>
      </c>
      <c r="AD165" s="483" t="b">
        <f t="shared" si="47"/>
        <v>1</v>
      </c>
      <c r="AE165" s="483" t="b">
        <f t="shared" si="48"/>
        <v>1</v>
      </c>
      <c r="AF165" s="483" t="b">
        <f t="shared" si="49"/>
        <v>1</v>
      </c>
      <c r="AG165" s="483" t="b">
        <f t="shared" si="50"/>
        <v>1</v>
      </c>
      <c r="AH165" s="483" t="b">
        <f t="shared" si="51"/>
        <v>1</v>
      </c>
    </row>
    <row r="166" spans="1:34" ht="16.5" thickBot="1" x14ac:dyDescent="0.3">
      <c r="A166" s="416"/>
      <c r="B166" s="472">
        <v>147</v>
      </c>
      <c r="C166" s="9"/>
      <c r="D166" s="28"/>
      <c r="E166" s="472">
        <v>147</v>
      </c>
      <c r="F166" s="9"/>
      <c r="G166" s="28"/>
      <c r="H166" s="472">
        <v>147</v>
      </c>
      <c r="I166" s="9"/>
      <c r="J166" s="28"/>
      <c r="K166" s="472">
        <v>147</v>
      </c>
      <c r="L166" s="9"/>
      <c r="M166" s="472">
        <v>147</v>
      </c>
      <c r="N166" s="9"/>
      <c r="O166" s="472">
        <v>147</v>
      </c>
      <c r="P166" s="9"/>
      <c r="Q166" s="416"/>
      <c r="R166" s="416"/>
      <c r="T166" s="483" t="b">
        <f t="shared" si="37"/>
        <v>1</v>
      </c>
      <c r="U166" s="483" t="b">
        <f t="shared" si="38"/>
        <v>1</v>
      </c>
      <c r="V166" s="483" t="b">
        <f t="shared" si="39"/>
        <v>1</v>
      </c>
      <c r="W166" s="483" t="b">
        <f t="shared" si="40"/>
        <v>1</v>
      </c>
      <c r="X166" s="483" t="b">
        <f t="shared" si="41"/>
        <v>1</v>
      </c>
      <c r="Y166" s="483" t="b">
        <f t="shared" si="42"/>
        <v>1</v>
      </c>
      <c r="Z166" s="483" t="b">
        <f t="shared" si="43"/>
        <v>1</v>
      </c>
      <c r="AA166" s="483" t="b">
        <f t="shared" si="44"/>
        <v>1</v>
      </c>
      <c r="AB166" s="483" t="b">
        <f t="shared" si="45"/>
        <v>1</v>
      </c>
      <c r="AC166" s="483" t="b">
        <f t="shared" si="46"/>
        <v>1</v>
      </c>
      <c r="AD166" s="483" t="b">
        <f t="shared" si="47"/>
        <v>1</v>
      </c>
      <c r="AE166" s="483" t="b">
        <f t="shared" si="48"/>
        <v>1</v>
      </c>
      <c r="AF166" s="483" t="b">
        <f t="shared" si="49"/>
        <v>1</v>
      </c>
      <c r="AG166" s="483" t="b">
        <f t="shared" si="50"/>
        <v>1</v>
      </c>
      <c r="AH166" s="483" t="b">
        <f t="shared" si="51"/>
        <v>1</v>
      </c>
    </row>
    <row r="167" spans="1:34" ht="16.5" thickBot="1" x14ac:dyDescent="0.3">
      <c r="A167" s="416"/>
      <c r="B167" s="472">
        <v>148</v>
      </c>
      <c r="C167" s="9"/>
      <c r="D167" s="28"/>
      <c r="E167" s="472">
        <v>148</v>
      </c>
      <c r="F167" s="9"/>
      <c r="G167" s="28"/>
      <c r="H167" s="472">
        <v>148</v>
      </c>
      <c r="I167" s="9"/>
      <c r="J167" s="28"/>
      <c r="K167" s="472">
        <v>148</v>
      </c>
      <c r="L167" s="9"/>
      <c r="M167" s="472">
        <v>148</v>
      </c>
      <c r="N167" s="9"/>
      <c r="O167" s="472">
        <v>148</v>
      </c>
      <c r="P167" s="9"/>
      <c r="Q167" s="416"/>
      <c r="R167" s="416"/>
      <c r="T167" s="483" t="b">
        <f t="shared" si="37"/>
        <v>1</v>
      </c>
      <c r="U167" s="483" t="b">
        <f t="shared" si="38"/>
        <v>1</v>
      </c>
      <c r="V167" s="483" t="b">
        <f t="shared" si="39"/>
        <v>1</v>
      </c>
      <c r="W167" s="483" t="b">
        <f t="shared" si="40"/>
        <v>1</v>
      </c>
      <c r="X167" s="483" t="b">
        <f t="shared" si="41"/>
        <v>1</v>
      </c>
      <c r="Y167" s="483" t="b">
        <f t="shared" si="42"/>
        <v>1</v>
      </c>
      <c r="Z167" s="483" t="b">
        <f t="shared" si="43"/>
        <v>1</v>
      </c>
      <c r="AA167" s="483" t="b">
        <f t="shared" si="44"/>
        <v>1</v>
      </c>
      <c r="AB167" s="483" t="b">
        <f t="shared" si="45"/>
        <v>1</v>
      </c>
      <c r="AC167" s="483" t="b">
        <f t="shared" si="46"/>
        <v>1</v>
      </c>
      <c r="AD167" s="483" t="b">
        <f t="shared" si="47"/>
        <v>1</v>
      </c>
      <c r="AE167" s="483" t="b">
        <f t="shared" si="48"/>
        <v>1</v>
      </c>
      <c r="AF167" s="483" t="b">
        <f t="shared" si="49"/>
        <v>1</v>
      </c>
      <c r="AG167" s="483" t="b">
        <f t="shared" si="50"/>
        <v>1</v>
      </c>
      <c r="AH167" s="483" t="b">
        <f t="shared" si="51"/>
        <v>1</v>
      </c>
    </row>
    <row r="168" spans="1:34" ht="16.5" thickBot="1" x14ac:dyDescent="0.3">
      <c r="A168" s="416"/>
      <c r="B168" s="472">
        <v>149</v>
      </c>
      <c r="C168" s="9"/>
      <c r="D168" s="28"/>
      <c r="E168" s="472">
        <v>149</v>
      </c>
      <c r="F168" s="9"/>
      <c r="G168" s="28"/>
      <c r="H168" s="472">
        <v>149</v>
      </c>
      <c r="I168" s="9"/>
      <c r="J168" s="28"/>
      <c r="K168" s="472">
        <v>149</v>
      </c>
      <c r="L168" s="9"/>
      <c r="M168" s="472">
        <v>149</v>
      </c>
      <c r="N168" s="9"/>
      <c r="O168" s="472">
        <v>149</v>
      </c>
      <c r="P168" s="9"/>
      <c r="Q168" s="416"/>
      <c r="R168" s="416"/>
      <c r="T168" s="483" t="b">
        <f t="shared" si="37"/>
        <v>1</v>
      </c>
      <c r="U168" s="483" t="b">
        <f t="shared" si="38"/>
        <v>1</v>
      </c>
      <c r="V168" s="483" t="b">
        <f t="shared" si="39"/>
        <v>1</v>
      </c>
      <c r="W168" s="483" t="b">
        <f t="shared" si="40"/>
        <v>1</v>
      </c>
      <c r="X168" s="483" t="b">
        <f t="shared" si="41"/>
        <v>1</v>
      </c>
      <c r="Y168" s="483" t="b">
        <f t="shared" si="42"/>
        <v>1</v>
      </c>
      <c r="Z168" s="483" t="b">
        <f t="shared" si="43"/>
        <v>1</v>
      </c>
      <c r="AA168" s="483" t="b">
        <f t="shared" si="44"/>
        <v>1</v>
      </c>
      <c r="AB168" s="483" t="b">
        <f t="shared" si="45"/>
        <v>1</v>
      </c>
      <c r="AC168" s="483" t="b">
        <f t="shared" si="46"/>
        <v>1</v>
      </c>
      <c r="AD168" s="483" t="b">
        <f t="shared" si="47"/>
        <v>1</v>
      </c>
      <c r="AE168" s="483" t="b">
        <f t="shared" si="48"/>
        <v>1</v>
      </c>
      <c r="AF168" s="483" t="b">
        <f t="shared" si="49"/>
        <v>1</v>
      </c>
      <c r="AG168" s="483" t="b">
        <f t="shared" si="50"/>
        <v>1</v>
      </c>
      <c r="AH168" s="483" t="b">
        <f t="shared" si="51"/>
        <v>1</v>
      </c>
    </row>
    <row r="169" spans="1:34" ht="16.5" thickBot="1" x14ac:dyDescent="0.3">
      <c r="A169" s="416"/>
      <c r="B169" s="472">
        <v>150</v>
      </c>
      <c r="C169" s="9"/>
      <c r="D169" s="28"/>
      <c r="E169" s="472">
        <v>150</v>
      </c>
      <c r="F169" s="9"/>
      <c r="G169" s="28"/>
      <c r="H169" s="472">
        <v>150</v>
      </c>
      <c r="I169" s="9"/>
      <c r="J169" s="28"/>
      <c r="K169" s="472">
        <v>150</v>
      </c>
      <c r="L169" s="9"/>
      <c r="M169" s="472">
        <v>150</v>
      </c>
      <c r="N169" s="9"/>
      <c r="O169" s="472">
        <v>150</v>
      </c>
      <c r="P169" s="9"/>
      <c r="Q169" s="416"/>
      <c r="R169" s="416"/>
      <c r="T169" s="483" t="b">
        <f t="shared" si="37"/>
        <v>1</v>
      </c>
      <c r="U169" s="483" t="b">
        <f t="shared" si="38"/>
        <v>1</v>
      </c>
      <c r="V169" s="483" t="b">
        <f t="shared" si="39"/>
        <v>1</v>
      </c>
      <c r="W169" s="483" t="b">
        <f t="shared" si="40"/>
        <v>1</v>
      </c>
      <c r="X169" s="483" t="b">
        <f t="shared" si="41"/>
        <v>1</v>
      </c>
      <c r="Y169" s="483" t="b">
        <f t="shared" si="42"/>
        <v>1</v>
      </c>
      <c r="Z169" s="483" t="b">
        <f t="shared" si="43"/>
        <v>1</v>
      </c>
      <c r="AA169" s="483" t="b">
        <f t="shared" si="44"/>
        <v>1</v>
      </c>
      <c r="AB169" s="483" t="b">
        <f t="shared" si="45"/>
        <v>1</v>
      </c>
      <c r="AC169" s="483" t="b">
        <f t="shared" si="46"/>
        <v>1</v>
      </c>
      <c r="AD169" s="483" t="b">
        <f t="shared" si="47"/>
        <v>1</v>
      </c>
      <c r="AE169" s="483" t="b">
        <f t="shared" si="48"/>
        <v>1</v>
      </c>
      <c r="AF169" s="483" t="b">
        <f t="shared" si="49"/>
        <v>1</v>
      </c>
      <c r="AG169" s="483" t="b">
        <f t="shared" si="50"/>
        <v>1</v>
      </c>
      <c r="AH169" s="483" t="b">
        <f t="shared" si="51"/>
        <v>1</v>
      </c>
    </row>
    <row r="170" spans="1:34" ht="16.5" thickBot="1" x14ac:dyDescent="0.3">
      <c r="A170" s="416"/>
      <c r="B170" s="472">
        <v>151</v>
      </c>
      <c r="C170" s="9"/>
      <c r="D170" s="28"/>
      <c r="E170" s="472">
        <v>151</v>
      </c>
      <c r="F170" s="9"/>
      <c r="G170" s="28"/>
      <c r="H170" s="472">
        <v>151</v>
      </c>
      <c r="I170" s="9"/>
      <c r="J170" s="28"/>
      <c r="K170" s="472">
        <v>151</v>
      </c>
      <c r="L170" s="9"/>
      <c r="M170" s="472">
        <v>151</v>
      </c>
      <c r="N170" s="9"/>
      <c r="O170" s="472">
        <v>151</v>
      </c>
      <c r="P170" s="9"/>
      <c r="Q170" s="416"/>
      <c r="R170" s="416"/>
      <c r="T170" s="483" t="b">
        <f t="shared" si="37"/>
        <v>1</v>
      </c>
      <c r="U170" s="483" t="b">
        <f t="shared" si="38"/>
        <v>1</v>
      </c>
      <c r="V170" s="483" t="b">
        <f t="shared" si="39"/>
        <v>1</v>
      </c>
      <c r="W170" s="483" t="b">
        <f t="shared" si="40"/>
        <v>1</v>
      </c>
      <c r="X170" s="483" t="b">
        <f t="shared" si="41"/>
        <v>1</v>
      </c>
      <c r="Y170" s="483" t="b">
        <f t="shared" si="42"/>
        <v>1</v>
      </c>
      <c r="Z170" s="483" t="b">
        <f t="shared" si="43"/>
        <v>1</v>
      </c>
      <c r="AA170" s="483" t="b">
        <f t="shared" si="44"/>
        <v>1</v>
      </c>
      <c r="AB170" s="483" t="b">
        <f t="shared" si="45"/>
        <v>1</v>
      </c>
      <c r="AC170" s="483" t="b">
        <f t="shared" si="46"/>
        <v>1</v>
      </c>
      <c r="AD170" s="483" t="b">
        <f t="shared" si="47"/>
        <v>1</v>
      </c>
      <c r="AE170" s="483" t="b">
        <f t="shared" si="48"/>
        <v>1</v>
      </c>
      <c r="AF170" s="483" t="b">
        <f t="shared" si="49"/>
        <v>1</v>
      </c>
      <c r="AG170" s="483" t="b">
        <f t="shared" si="50"/>
        <v>1</v>
      </c>
      <c r="AH170" s="483" t="b">
        <f t="shared" si="51"/>
        <v>1</v>
      </c>
    </row>
    <row r="171" spans="1:34" ht="16.5" thickBot="1" x14ac:dyDescent="0.3">
      <c r="A171" s="416"/>
      <c r="B171" s="472">
        <v>152</v>
      </c>
      <c r="C171" s="9"/>
      <c r="D171" s="28"/>
      <c r="E171" s="472">
        <v>152</v>
      </c>
      <c r="F171" s="9"/>
      <c r="G171" s="28"/>
      <c r="H171" s="472">
        <v>152</v>
      </c>
      <c r="I171" s="9"/>
      <c r="J171" s="28"/>
      <c r="K171" s="472">
        <v>152</v>
      </c>
      <c r="L171" s="9"/>
      <c r="M171" s="472">
        <v>152</v>
      </c>
      <c r="N171" s="9"/>
      <c r="O171" s="472">
        <v>152</v>
      </c>
      <c r="P171" s="9"/>
      <c r="Q171" s="416"/>
      <c r="R171" s="416"/>
      <c r="T171" s="483" t="b">
        <f t="shared" si="37"/>
        <v>1</v>
      </c>
      <c r="U171" s="483" t="b">
        <f t="shared" si="38"/>
        <v>1</v>
      </c>
      <c r="V171" s="483" t="b">
        <f t="shared" si="39"/>
        <v>1</v>
      </c>
      <c r="W171" s="483" t="b">
        <f t="shared" si="40"/>
        <v>1</v>
      </c>
      <c r="X171" s="483" t="b">
        <f t="shared" si="41"/>
        <v>1</v>
      </c>
      <c r="Y171" s="483" t="b">
        <f t="shared" si="42"/>
        <v>1</v>
      </c>
      <c r="Z171" s="483" t="b">
        <f t="shared" si="43"/>
        <v>1</v>
      </c>
      <c r="AA171" s="483" t="b">
        <f t="shared" si="44"/>
        <v>1</v>
      </c>
      <c r="AB171" s="483" t="b">
        <f t="shared" si="45"/>
        <v>1</v>
      </c>
      <c r="AC171" s="483" t="b">
        <f t="shared" si="46"/>
        <v>1</v>
      </c>
      <c r="AD171" s="483" t="b">
        <f t="shared" si="47"/>
        <v>1</v>
      </c>
      <c r="AE171" s="483" t="b">
        <f t="shared" si="48"/>
        <v>1</v>
      </c>
      <c r="AF171" s="483" t="b">
        <f t="shared" si="49"/>
        <v>1</v>
      </c>
      <c r="AG171" s="483" t="b">
        <f t="shared" si="50"/>
        <v>1</v>
      </c>
      <c r="AH171" s="483" t="b">
        <f t="shared" si="51"/>
        <v>1</v>
      </c>
    </row>
    <row r="172" spans="1:34" ht="16.5" thickBot="1" x14ac:dyDescent="0.3">
      <c r="A172" s="416"/>
      <c r="B172" s="472">
        <v>153</v>
      </c>
      <c r="C172" s="9"/>
      <c r="D172" s="28"/>
      <c r="E172" s="472">
        <v>153</v>
      </c>
      <c r="F172" s="9"/>
      <c r="G172" s="28"/>
      <c r="H172" s="472">
        <v>153</v>
      </c>
      <c r="I172" s="9"/>
      <c r="J172" s="28"/>
      <c r="K172" s="472">
        <v>153</v>
      </c>
      <c r="L172" s="9"/>
      <c r="M172" s="472">
        <v>153</v>
      </c>
      <c r="N172" s="9"/>
      <c r="O172" s="472">
        <v>153</v>
      </c>
      <c r="P172" s="9"/>
      <c r="Q172" s="416"/>
      <c r="R172" s="416"/>
      <c r="T172" s="483" t="b">
        <f t="shared" si="37"/>
        <v>1</v>
      </c>
      <c r="U172" s="483" t="b">
        <f t="shared" si="38"/>
        <v>1</v>
      </c>
      <c r="V172" s="483" t="b">
        <f t="shared" si="39"/>
        <v>1</v>
      </c>
      <c r="W172" s="483" t="b">
        <f t="shared" si="40"/>
        <v>1</v>
      </c>
      <c r="X172" s="483" t="b">
        <f t="shared" si="41"/>
        <v>1</v>
      </c>
      <c r="Y172" s="483" t="b">
        <f t="shared" si="42"/>
        <v>1</v>
      </c>
      <c r="Z172" s="483" t="b">
        <f t="shared" si="43"/>
        <v>1</v>
      </c>
      <c r="AA172" s="483" t="b">
        <f t="shared" si="44"/>
        <v>1</v>
      </c>
      <c r="AB172" s="483" t="b">
        <f t="shared" si="45"/>
        <v>1</v>
      </c>
      <c r="AC172" s="483" t="b">
        <f t="shared" si="46"/>
        <v>1</v>
      </c>
      <c r="AD172" s="483" t="b">
        <f t="shared" si="47"/>
        <v>1</v>
      </c>
      <c r="AE172" s="483" t="b">
        <f t="shared" si="48"/>
        <v>1</v>
      </c>
      <c r="AF172" s="483" t="b">
        <f t="shared" si="49"/>
        <v>1</v>
      </c>
      <c r="AG172" s="483" t="b">
        <f t="shared" si="50"/>
        <v>1</v>
      </c>
      <c r="AH172" s="483" t="b">
        <f t="shared" si="51"/>
        <v>1</v>
      </c>
    </row>
    <row r="173" spans="1:34" ht="16.5" thickBot="1" x14ac:dyDescent="0.3">
      <c r="A173" s="416"/>
      <c r="B173" s="472">
        <v>154</v>
      </c>
      <c r="C173" s="9"/>
      <c r="D173" s="28"/>
      <c r="E173" s="472">
        <v>154</v>
      </c>
      <c r="F173" s="9"/>
      <c r="G173" s="28"/>
      <c r="H173" s="472">
        <v>154</v>
      </c>
      <c r="I173" s="9"/>
      <c r="J173" s="28"/>
      <c r="K173" s="472">
        <v>154</v>
      </c>
      <c r="L173" s="9"/>
      <c r="M173" s="472">
        <v>154</v>
      </c>
      <c r="N173" s="9"/>
      <c r="O173" s="472">
        <v>154</v>
      </c>
      <c r="P173" s="9"/>
      <c r="Q173" s="416"/>
      <c r="R173" s="416"/>
      <c r="T173" s="483" t="b">
        <f t="shared" si="37"/>
        <v>1</v>
      </c>
      <c r="U173" s="483" t="b">
        <f t="shared" si="38"/>
        <v>1</v>
      </c>
      <c r="V173" s="483" t="b">
        <f t="shared" si="39"/>
        <v>1</v>
      </c>
      <c r="W173" s="483" t="b">
        <f t="shared" si="40"/>
        <v>1</v>
      </c>
      <c r="X173" s="483" t="b">
        <f t="shared" si="41"/>
        <v>1</v>
      </c>
      <c r="Y173" s="483" t="b">
        <f t="shared" si="42"/>
        <v>1</v>
      </c>
      <c r="Z173" s="483" t="b">
        <f t="shared" si="43"/>
        <v>1</v>
      </c>
      <c r="AA173" s="483" t="b">
        <f t="shared" si="44"/>
        <v>1</v>
      </c>
      <c r="AB173" s="483" t="b">
        <f t="shared" si="45"/>
        <v>1</v>
      </c>
      <c r="AC173" s="483" t="b">
        <f t="shared" si="46"/>
        <v>1</v>
      </c>
      <c r="AD173" s="483" t="b">
        <f t="shared" si="47"/>
        <v>1</v>
      </c>
      <c r="AE173" s="483" t="b">
        <f t="shared" si="48"/>
        <v>1</v>
      </c>
      <c r="AF173" s="483" t="b">
        <f t="shared" si="49"/>
        <v>1</v>
      </c>
      <c r="AG173" s="483" t="b">
        <f t="shared" si="50"/>
        <v>1</v>
      </c>
      <c r="AH173" s="483" t="b">
        <f t="shared" si="51"/>
        <v>1</v>
      </c>
    </row>
    <row r="174" spans="1:34" ht="16.5" thickBot="1" x14ac:dyDescent="0.3">
      <c r="A174" s="416"/>
      <c r="B174" s="472">
        <v>155</v>
      </c>
      <c r="C174" s="9"/>
      <c r="D174" s="28"/>
      <c r="E174" s="472">
        <v>155</v>
      </c>
      <c r="F174" s="9"/>
      <c r="G174" s="28"/>
      <c r="H174" s="472">
        <v>155</v>
      </c>
      <c r="I174" s="9"/>
      <c r="J174" s="28"/>
      <c r="K174" s="472">
        <v>155</v>
      </c>
      <c r="L174" s="9"/>
      <c r="M174" s="472">
        <v>155</v>
      </c>
      <c r="N174" s="9"/>
      <c r="O174" s="472">
        <v>155</v>
      </c>
      <c r="P174" s="9"/>
      <c r="Q174" s="416"/>
      <c r="R174" s="416"/>
      <c r="T174" s="483" t="b">
        <f t="shared" si="37"/>
        <v>1</v>
      </c>
      <c r="U174" s="483" t="b">
        <f t="shared" si="38"/>
        <v>1</v>
      </c>
      <c r="V174" s="483" t="b">
        <f t="shared" si="39"/>
        <v>1</v>
      </c>
      <c r="W174" s="483" t="b">
        <f t="shared" si="40"/>
        <v>1</v>
      </c>
      <c r="X174" s="483" t="b">
        <f t="shared" si="41"/>
        <v>1</v>
      </c>
      <c r="Y174" s="483" t="b">
        <f t="shared" si="42"/>
        <v>1</v>
      </c>
      <c r="Z174" s="483" t="b">
        <f t="shared" si="43"/>
        <v>1</v>
      </c>
      <c r="AA174" s="483" t="b">
        <f t="shared" si="44"/>
        <v>1</v>
      </c>
      <c r="AB174" s="483" t="b">
        <f t="shared" si="45"/>
        <v>1</v>
      </c>
      <c r="AC174" s="483" t="b">
        <f t="shared" si="46"/>
        <v>1</v>
      </c>
      <c r="AD174" s="483" t="b">
        <f t="shared" si="47"/>
        <v>1</v>
      </c>
      <c r="AE174" s="483" t="b">
        <f t="shared" si="48"/>
        <v>1</v>
      </c>
      <c r="AF174" s="483" t="b">
        <f t="shared" si="49"/>
        <v>1</v>
      </c>
      <c r="AG174" s="483" t="b">
        <f t="shared" si="50"/>
        <v>1</v>
      </c>
      <c r="AH174" s="483" t="b">
        <f t="shared" si="51"/>
        <v>1</v>
      </c>
    </row>
    <row r="175" spans="1:34" ht="16.5" thickBot="1" x14ac:dyDescent="0.3">
      <c r="A175" s="416"/>
      <c r="B175" s="472">
        <v>156</v>
      </c>
      <c r="C175" s="9"/>
      <c r="D175" s="28"/>
      <c r="E175" s="472">
        <v>156</v>
      </c>
      <c r="F175" s="9"/>
      <c r="G175" s="28"/>
      <c r="H175" s="472">
        <v>156</v>
      </c>
      <c r="I175" s="9"/>
      <c r="J175" s="28"/>
      <c r="K175" s="472">
        <v>156</v>
      </c>
      <c r="L175" s="9"/>
      <c r="M175" s="472">
        <v>156</v>
      </c>
      <c r="N175" s="9"/>
      <c r="O175" s="472">
        <v>156</v>
      </c>
      <c r="P175" s="9"/>
      <c r="Q175" s="416"/>
      <c r="R175" s="416"/>
      <c r="T175" s="483" t="b">
        <f t="shared" si="37"/>
        <v>1</v>
      </c>
      <c r="U175" s="483" t="b">
        <f t="shared" si="38"/>
        <v>1</v>
      </c>
      <c r="V175" s="483" t="b">
        <f t="shared" si="39"/>
        <v>1</v>
      </c>
      <c r="W175" s="483" t="b">
        <f t="shared" si="40"/>
        <v>1</v>
      </c>
      <c r="X175" s="483" t="b">
        <f t="shared" si="41"/>
        <v>1</v>
      </c>
      <c r="Y175" s="483" t="b">
        <f t="shared" si="42"/>
        <v>1</v>
      </c>
      <c r="Z175" s="483" t="b">
        <f t="shared" si="43"/>
        <v>1</v>
      </c>
      <c r="AA175" s="483" t="b">
        <f t="shared" si="44"/>
        <v>1</v>
      </c>
      <c r="AB175" s="483" t="b">
        <f t="shared" si="45"/>
        <v>1</v>
      </c>
      <c r="AC175" s="483" t="b">
        <f t="shared" si="46"/>
        <v>1</v>
      </c>
      <c r="AD175" s="483" t="b">
        <f t="shared" si="47"/>
        <v>1</v>
      </c>
      <c r="AE175" s="483" t="b">
        <f t="shared" si="48"/>
        <v>1</v>
      </c>
      <c r="AF175" s="483" t="b">
        <f t="shared" si="49"/>
        <v>1</v>
      </c>
      <c r="AG175" s="483" t="b">
        <f t="shared" si="50"/>
        <v>1</v>
      </c>
      <c r="AH175" s="483" t="b">
        <f t="shared" si="51"/>
        <v>1</v>
      </c>
    </row>
    <row r="176" spans="1:34" ht="16.5" thickBot="1" x14ac:dyDescent="0.3">
      <c r="A176" s="416"/>
      <c r="B176" s="472">
        <v>157</v>
      </c>
      <c r="C176" s="9"/>
      <c r="D176" s="28"/>
      <c r="E176" s="472">
        <v>157</v>
      </c>
      <c r="F176" s="9"/>
      <c r="G176" s="28"/>
      <c r="H176" s="472">
        <v>157</v>
      </c>
      <c r="I176" s="9"/>
      <c r="J176" s="28"/>
      <c r="K176" s="472">
        <v>157</v>
      </c>
      <c r="L176" s="9"/>
      <c r="M176" s="472">
        <v>157</v>
      </c>
      <c r="N176" s="9"/>
      <c r="O176" s="472">
        <v>157</v>
      </c>
      <c r="P176" s="9"/>
      <c r="Q176" s="416"/>
      <c r="R176" s="416"/>
      <c r="T176" s="483" t="b">
        <f t="shared" si="37"/>
        <v>1</v>
      </c>
      <c r="U176" s="483" t="b">
        <f t="shared" si="38"/>
        <v>1</v>
      </c>
      <c r="V176" s="483" t="b">
        <f t="shared" si="39"/>
        <v>1</v>
      </c>
      <c r="W176" s="483" t="b">
        <f t="shared" si="40"/>
        <v>1</v>
      </c>
      <c r="X176" s="483" t="b">
        <f t="shared" si="41"/>
        <v>1</v>
      </c>
      <c r="Y176" s="483" t="b">
        <f t="shared" si="42"/>
        <v>1</v>
      </c>
      <c r="Z176" s="483" t="b">
        <f t="shared" si="43"/>
        <v>1</v>
      </c>
      <c r="AA176" s="483" t="b">
        <f t="shared" si="44"/>
        <v>1</v>
      </c>
      <c r="AB176" s="483" t="b">
        <f t="shared" si="45"/>
        <v>1</v>
      </c>
      <c r="AC176" s="483" t="b">
        <f t="shared" si="46"/>
        <v>1</v>
      </c>
      <c r="AD176" s="483" t="b">
        <f t="shared" si="47"/>
        <v>1</v>
      </c>
      <c r="AE176" s="483" t="b">
        <f t="shared" si="48"/>
        <v>1</v>
      </c>
      <c r="AF176" s="483" t="b">
        <f t="shared" si="49"/>
        <v>1</v>
      </c>
      <c r="AG176" s="483" t="b">
        <f t="shared" si="50"/>
        <v>1</v>
      </c>
      <c r="AH176" s="483" t="b">
        <f t="shared" si="51"/>
        <v>1</v>
      </c>
    </row>
    <row r="177" spans="1:34" ht="16.5" thickBot="1" x14ac:dyDescent="0.3">
      <c r="A177" s="416"/>
      <c r="B177" s="472">
        <v>158</v>
      </c>
      <c r="C177" s="9"/>
      <c r="D177" s="28"/>
      <c r="E177" s="472">
        <v>158</v>
      </c>
      <c r="F177" s="9"/>
      <c r="G177" s="28"/>
      <c r="H177" s="472">
        <v>158</v>
      </c>
      <c r="I177" s="9"/>
      <c r="J177" s="28"/>
      <c r="K177" s="472">
        <v>158</v>
      </c>
      <c r="L177" s="9"/>
      <c r="M177" s="472">
        <v>158</v>
      </c>
      <c r="N177" s="9"/>
      <c r="O177" s="472">
        <v>158</v>
      </c>
      <c r="P177" s="9"/>
      <c r="Q177" s="416"/>
      <c r="R177" s="416"/>
      <c r="T177" s="483" t="b">
        <f t="shared" si="37"/>
        <v>1</v>
      </c>
      <c r="U177" s="483" t="b">
        <f t="shared" si="38"/>
        <v>1</v>
      </c>
      <c r="V177" s="483" t="b">
        <f t="shared" si="39"/>
        <v>1</v>
      </c>
      <c r="W177" s="483" t="b">
        <f t="shared" si="40"/>
        <v>1</v>
      </c>
      <c r="X177" s="483" t="b">
        <f t="shared" si="41"/>
        <v>1</v>
      </c>
      <c r="Y177" s="483" t="b">
        <f t="shared" si="42"/>
        <v>1</v>
      </c>
      <c r="Z177" s="483" t="b">
        <f t="shared" si="43"/>
        <v>1</v>
      </c>
      <c r="AA177" s="483" t="b">
        <f t="shared" si="44"/>
        <v>1</v>
      </c>
      <c r="AB177" s="483" t="b">
        <f t="shared" si="45"/>
        <v>1</v>
      </c>
      <c r="AC177" s="483" t="b">
        <f t="shared" si="46"/>
        <v>1</v>
      </c>
      <c r="AD177" s="483" t="b">
        <f t="shared" si="47"/>
        <v>1</v>
      </c>
      <c r="AE177" s="483" t="b">
        <f t="shared" si="48"/>
        <v>1</v>
      </c>
      <c r="AF177" s="483" t="b">
        <f t="shared" si="49"/>
        <v>1</v>
      </c>
      <c r="AG177" s="483" t="b">
        <f t="shared" si="50"/>
        <v>1</v>
      </c>
      <c r="AH177" s="483" t="b">
        <f t="shared" si="51"/>
        <v>1</v>
      </c>
    </row>
    <row r="178" spans="1:34" ht="16.5" thickBot="1" x14ac:dyDescent="0.3">
      <c r="A178" s="416"/>
      <c r="B178" s="472">
        <v>159</v>
      </c>
      <c r="C178" s="9"/>
      <c r="D178" s="28"/>
      <c r="E178" s="472">
        <v>159</v>
      </c>
      <c r="F178" s="9"/>
      <c r="G178" s="28"/>
      <c r="H178" s="472">
        <v>159</v>
      </c>
      <c r="I178" s="9"/>
      <c r="J178" s="28"/>
      <c r="K178" s="472">
        <v>159</v>
      </c>
      <c r="L178" s="9"/>
      <c r="M178" s="472">
        <v>159</v>
      </c>
      <c r="N178" s="9"/>
      <c r="O178" s="472">
        <v>159</v>
      </c>
      <c r="P178" s="9"/>
      <c r="Q178" s="416"/>
      <c r="R178" s="416"/>
      <c r="T178" s="483" t="b">
        <f t="shared" si="37"/>
        <v>1</v>
      </c>
      <c r="U178" s="483" t="b">
        <f t="shared" si="38"/>
        <v>1</v>
      </c>
      <c r="V178" s="483" t="b">
        <f t="shared" si="39"/>
        <v>1</v>
      </c>
      <c r="W178" s="483" t="b">
        <f t="shared" si="40"/>
        <v>1</v>
      </c>
      <c r="X178" s="483" t="b">
        <f t="shared" si="41"/>
        <v>1</v>
      </c>
      <c r="Y178" s="483" t="b">
        <f t="shared" si="42"/>
        <v>1</v>
      </c>
      <c r="Z178" s="483" t="b">
        <f t="shared" si="43"/>
        <v>1</v>
      </c>
      <c r="AA178" s="483" t="b">
        <f t="shared" si="44"/>
        <v>1</v>
      </c>
      <c r="AB178" s="483" t="b">
        <f t="shared" si="45"/>
        <v>1</v>
      </c>
      <c r="AC178" s="483" t="b">
        <f t="shared" si="46"/>
        <v>1</v>
      </c>
      <c r="AD178" s="483" t="b">
        <f t="shared" si="47"/>
        <v>1</v>
      </c>
      <c r="AE178" s="483" t="b">
        <f t="shared" si="48"/>
        <v>1</v>
      </c>
      <c r="AF178" s="483" t="b">
        <f t="shared" si="49"/>
        <v>1</v>
      </c>
      <c r="AG178" s="483" t="b">
        <f t="shared" si="50"/>
        <v>1</v>
      </c>
      <c r="AH178" s="483" t="b">
        <f t="shared" si="51"/>
        <v>1</v>
      </c>
    </row>
    <row r="179" spans="1:34" ht="16.5" thickBot="1" x14ac:dyDescent="0.3">
      <c r="A179" s="416"/>
      <c r="B179" s="472">
        <v>160</v>
      </c>
      <c r="C179" s="9"/>
      <c r="D179" s="28"/>
      <c r="E179" s="472">
        <v>160</v>
      </c>
      <c r="F179" s="9"/>
      <c r="G179" s="28"/>
      <c r="H179" s="472">
        <v>160</v>
      </c>
      <c r="I179" s="9"/>
      <c r="J179" s="28"/>
      <c r="K179" s="472">
        <v>160</v>
      </c>
      <c r="L179" s="9"/>
      <c r="M179" s="472">
        <v>160</v>
      </c>
      <c r="N179" s="9"/>
      <c r="O179" s="472">
        <v>160</v>
      </c>
      <c r="P179" s="9"/>
      <c r="Q179" s="416"/>
      <c r="R179" s="416"/>
      <c r="T179" s="483" t="b">
        <f t="shared" si="37"/>
        <v>1</v>
      </c>
      <c r="U179" s="483" t="b">
        <f t="shared" si="38"/>
        <v>1</v>
      </c>
      <c r="V179" s="483" t="b">
        <f t="shared" si="39"/>
        <v>1</v>
      </c>
      <c r="W179" s="483" t="b">
        <f t="shared" si="40"/>
        <v>1</v>
      </c>
      <c r="X179" s="483" t="b">
        <f t="shared" si="41"/>
        <v>1</v>
      </c>
      <c r="Y179" s="483" t="b">
        <f t="shared" si="42"/>
        <v>1</v>
      </c>
      <c r="Z179" s="483" t="b">
        <f t="shared" si="43"/>
        <v>1</v>
      </c>
      <c r="AA179" s="483" t="b">
        <f t="shared" si="44"/>
        <v>1</v>
      </c>
      <c r="AB179" s="483" t="b">
        <f t="shared" si="45"/>
        <v>1</v>
      </c>
      <c r="AC179" s="483" t="b">
        <f t="shared" si="46"/>
        <v>1</v>
      </c>
      <c r="AD179" s="483" t="b">
        <f t="shared" si="47"/>
        <v>1</v>
      </c>
      <c r="AE179" s="483" t="b">
        <f t="shared" si="48"/>
        <v>1</v>
      </c>
      <c r="AF179" s="483" t="b">
        <f t="shared" si="49"/>
        <v>1</v>
      </c>
      <c r="AG179" s="483" t="b">
        <f t="shared" si="50"/>
        <v>1</v>
      </c>
      <c r="AH179" s="483" t="b">
        <f t="shared" si="51"/>
        <v>1</v>
      </c>
    </row>
    <row r="180" spans="1:34" ht="16.5" thickBot="1" x14ac:dyDescent="0.3">
      <c r="A180" s="416"/>
      <c r="B180" s="472">
        <v>161</v>
      </c>
      <c r="C180" s="9"/>
      <c r="D180" s="28"/>
      <c r="E180" s="472">
        <v>161</v>
      </c>
      <c r="F180" s="9"/>
      <c r="G180" s="28"/>
      <c r="H180" s="472">
        <v>161</v>
      </c>
      <c r="I180" s="9"/>
      <c r="J180" s="28"/>
      <c r="K180" s="472">
        <v>161</v>
      </c>
      <c r="L180" s="9"/>
      <c r="M180" s="472">
        <v>161</v>
      </c>
      <c r="N180" s="9"/>
      <c r="O180" s="472">
        <v>161</v>
      </c>
      <c r="P180" s="9"/>
      <c r="Q180" s="416"/>
      <c r="R180" s="416"/>
      <c r="T180" s="483" t="b">
        <f t="shared" si="37"/>
        <v>1</v>
      </c>
      <c r="U180" s="483" t="b">
        <f t="shared" si="38"/>
        <v>1</v>
      </c>
      <c r="V180" s="483" t="b">
        <f t="shared" si="39"/>
        <v>1</v>
      </c>
      <c r="W180" s="483" t="b">
        <f t="shared" si="40"/>
        <v>1</v>
      </c>
      <c r="X180" s="483" t="b">
        <f t="shared" si="41"/>
        <v>1</v>
      </c>
      <c r="Y180" s="483" t="b">
        <f t="shared" si="42"/>
        <v>1</v>
      </c>
      <c r="Z180" s="483" t="b">
        <f t="shared" si="43"/>
        <v>1</v>
      </c>
      <c r="AA180" s="483" t="b">
        <f t="shared" si="44"/>
        <v>1</v>
      </c>
      <c r="AB180" s="483" t="b">
        <f t="shared" si="45"/>
        <v>1</v>
      </c>
      <c r="AC180" s="483" t="b">
        <f t="shared" si="46"/>
        <v>1</v>
      </c>
      <c r="AD180" s="483" t="b">
        <f t="shared" si="47"/>
        <v>1</v>
      </c>
      <c r="AE180" s="483" t="b">
        <f t="shared" si="48"/>
        <v>1</v>
      </c>
      <c r="AF180" s="483" t="b">
        <f t="shared" si="49"/>
        <v>1</v>
      </c>
      <c r="AG180" s="483" t="b">
        <f t="shared" si="50"/>
        <v>1</v>
      </c>
      <c r="AH180" s="483" t="b">
        <f t="shared" si="51"/>
        <v>1</v>
      </c>
    </row>
    <row r="181" spans="1:34" ht="16.5" thickBot="1" x14ac:dyDescent="0.3">
      <c r="A181" s="416"/>
      <c r="B181" s="472">
        <v>162</v>
      </c>
      <c r="C181" s="9"/>
      <c r="D181" s="28"/>
      <c r="E181" s="472">
        <v>162</v>
      </c>
      <c r="F181" s="9"/>
      <c r="G181" s="28"/>
      <c r="H181" s="472">
        <v>162</v>
      </c>
      <c r="I181" s="9"/>
      <c r="J181" s="28"/>
      <c r="K181" s="472">
        <v>162</v>
      </c>
      <c r="L181" s="9"/>
      <c r="M181" s="472">
        <v>162</v>
      </c>
      <c r="N181" s="9"/>
      <c r="O181" s="472">
        <v>162</v>
      </c>
      <c r="P181" s="9"/>
      <c r="Q181" s="416"/>
      <c r="R181" s="416"/>
      <c r="T181" s="483" t="b">
        <f t="shared" si="37"/>
        <v>1</v>
      </c>
      <c r="U181" s="483" t="b">
        <f t="shared" si="38"/>
        <v>1</v>
      </c>
      <c r="V181" s="483" t="b">
        <f t="shared" si="39"/>
        <v>1</v>
      </c>
      <c r="W181" s="483" t="b">
        <f t="shared" si="40"/>
        <v>1</v>
      </c>
      <c r="X181" s="483" t="b">
        <f t="shared" si="41"/>
        <v>1</v>
      </c>
      <c r="Y181" s="483" t="b">
        <f t="shared" si="42"/>
        <v>1</v>
      </c>
      <c r="Z181" s="483" t="b">
        <f t="shared" si="43"/>
        <v>1</v>
      </c>
      <c r="AA181" s="483" t="b">
        <f t="shared" si="44"/>
        <v>1</v>
      </c>
      <c r="AB181" s="483" t="b">
        <f t="shared" si="45"/>
        <v>1</v>
      </c>
      <c r="AC181" s="483" t="b">
        <f t="shared" si="46"/>
        <v>1</v>
      </c>
      <c r="AD181" s="483" t="b">
        <f t="shared" si="47"/>
        <v>1</v>
      </c>
      <c r="AE181" s="483" t="b">
        <f t="shared" si="48"/>
        <v>1</v>
      </c>
      <c r="AF181" s="483" t="b">
        <f t="shared" si="49"/>
        <v>1</v>
      </c>
      <c r="AG181" s="483" t="b">
        <f t="shared" si="50"/>
        <v>1</v>
      </c>
      <c r="AH181" s="483" t="b">
        <f t="shared" si="51"/>
        <v>1</v>
      </c>
    </row>
    <row r="182" spans="1:34" ht="16.5" thickBot="1" x14ac:dyDescent="0.3">
      <c r="A182" s="416"/>
      <c r="B182" s="472">
        <v>163</v>
      </c>
      <c r="C182" s="9"/>
      <c r="D182" s="28"/>
      <c r="E182" s="472">
        <v>163</v>
      </c>
      <c r="F182" s="9"/>
      <c r="G182" s="28"/>
      <c r="H182" s="472">
        <v>163</v>
      </c>
      <c r="I182" s="9"/>
      <c r="J182" s="28"/>
      <c r="K182" s="472">
        <v>163</v>
      </c>
      <c r="L182" s="9"/>
      <c r="M182" s="472">
        <v>163</v>
      </c>
      <c r="N182" s="9"/>
      <c r="O182" s="472">
        <v>163</v>
      </c>
      <c r="P182" s="9"/>
      <c r="Q182" s="416"/>
      <c r="R182" s="416"/>
      <c r="T182" s="483" t="b">
        <f t="shared" si="37"/>
        <v>1</v>
      </c>
      <c r="U182" s="483" t="b">
        <f t="shared" si="38"/>
        <v>1</v>
      </c>
      <c r="V182" s="483" t="b">
        <f t="shared" si="39"/>
        <v>1</v>
      </c>
      <c r="W182" s="483" t="b">
        <f t="shared" si="40"/>
        <v>1</v>
      </c>
      <c r="X182" s="483" t="b">
        <f t="shared" si="41"/>
        <v>1</v>
      </c>
      <c r="Y182" s="483" t="b">
        <f t="shared" si="42"/>
        <v>1</v>
      </c>
      <c r="Z182" s="483" t="b">
        <f t="shared" si="43"/>
        <v>1</v>
      </c>
      <c r="AA182" s="483" t="b">
        <f t="shared" si="44"/>
        <v>1</v>
      </c>
      <c r="AB182" s="483" t="b">
        <f t="shared" si="45"/>
        <v>1</v>
      </c>
      <c r="AC182" s="483" t="b">
        <f t="shared" si="46"/>
        <v>1</v>
      </c>
      <c r="AD182" s="483" t="b">
        <f t="shared" si="47"/>
        <v>1</v>
      </c>
      <c r="AE182" s="483" t="b">
        <f t="shared" si="48"/>
        <v>1</v>
      </c>
      <c r="AF182" s="483" t="b">
        <f t="shared" si="49"/>
        <v>1</v>
      </c>
      <c r="AG182" s="483" t="b">
        <f t="shared" si="50"/>
        <v>1</v>
      </c>
      <c r="AH182" s="483" t="b">
        <f t="shared" si="51"/>
        <v>1</v>
      </c>
    </row>
    <row r="183" spans="1:34" ht="16.5" thickBot="1" x14ac:dyDescent="0.3">
      <c r="A183" s="416"/>
      <c r="B183" s="472">
        <v>164</v>
      </c>
      <c r="C183" s="9"/>
      <c r="D183" s="28"/>
      <c r="E183" s="472">
        <v>164</v>
      </c>
      <c r="F183" s="9"/>
      <c r="G183" s="28"/>
      <c r="H183" s="472">
        <v>164</v>
      </c>
      <c r="I183" s="9"/>
      <c r="J183" s="28"/>
      <c r="K183" s="472">
        <v>164</v>
      </c>
      <c r="L183" s="9"/>
      <c r="M183" s="472">
        <v>164</v>
      </c>
      <c r="N183" s="9"/>
      <c r="O183" s="472">
        <v>164</v>
      </c>
      <c r="P183" s="9"/>
      <c r="Q183" s="416"/>
      <c r="R183" s="416"/>
      <c r="T183" s="483" t="b">
        <f t="shared" si="37"/>
        <v>1</v>
      </c>
      <c r="U183" s="483" t="b">
        <f t="shared" si="38"/>
        <v>1</v>
      </c>
      <c r="V183" s="483" t="b">
        <f t="shared" si="39"/>
        <v>1</v>
      </c>
      <c r="W183" s="483" t="b">
        <f t="shared" si="40"/>
        <v>1</v>
      </c>
      <c r="X183" s="483" t="b">
        <f t="shared" si="41"/>
        <v>1</v>
      </c>
      <c r="Y183" s="483" t="b">
        <f t="shared" si="42"/>
        <v>1</v>
      </c>
      <c r="Z183" s="483" t="b">
        <f t="shared" si="43"/>
        <v>1</v>
      </c>
      <c r="AA183" s="483" t="b">
        <f t="shared" si="44"/>
        <v>1</v>
      </c>
      <c r="AB183" s="483" t="b">
        <f t="shared" si="45"/>
        <v>1</v>
      </c>
      <c r="AC183" s="483" t="b">
        <f t="shared" si="46"/>
        <v>1</v>
      </c>
      <c r="AD183" s="483" t="b">
        <f t="shared" si="47"/>
        <v>1</v>
      </c>
      <c r="AE183" s="483" t="b">
        <f t="shared" si="48"/>
        <v>1</v>
      </c>
      <c r="AF183" s="483" t="b">
        <f t="shared" si="49"/>
        <v>1</v>
      </c>
      <c r="AG183" s="483" t="b">
        <f t="shared" si="50"/>
        <v>1</v>
      </c>
      <c r="AH183" s="483" t="b">
        <f t="shared" si="51"/>
        <v>1</v>
      </c>
    </row>
    <row r="184" spans="1:34" ht="16.5" thickBot="1" x14ac:dyDescent="0.3">
      <c r="A184" s="416"/>
      <c r="B184" s="472">
        <v>165</v>
      </c>
      <c r="C184" s="9"/>
      <c r="D184" s="28"/>
      <c r="E184" s="472">
        <v>165</v>
      </c>
      <c r="F184" s="9"/>
      <c r="G184" s="28"/>
      <c r="H184" s="472">
        <v>165</v>
      </c>
      <c r="I184" s="9"/>
      <c r="J184" s="28"/>
      <c r="K184" s="472">
        <v>165</v>
      </c>
      <c r="L184" s="9"/>
      <c r="M184" s="472">
        <v>165</v>
      </c>
      <c r="N184" s="9"/>
      <c r="O184" s="472">
        <v>165</v>
      </c>
      <c r="P184" s="9"/>
      <c r="Q184" s="416"/>
      <c r="R184" s="416"/>
      <c r="T184" s="483" t="b">
        <f t="shared" si="37"/>
        <v>1</v>
      </c>
      <c r="U184" s="483" t="b">
        <f t="shared" si="38"/>
        <v>1</v>
      </c>
      <c r="V184" s="483" t="b">
        <f t="shared" si="39"/>
        <v>1</v>
      </c>
      <c r="W184" s="483" t="b">
        <f t="shared" si="40"/>
        <v>1</v>
      </c>
      <c r="X184" s="483" t="b">
        <f t="shared" si="41"/>
        <v>1</v>
      </c>
      <c r="Y184" s="483" t="b">
        <f t="shared" si="42"/>
        <v>1</v>
      </c>
      <c r="Z184" s="483" t="b">
        <f t="shared" si="43"/>
        <v>1</v>
      </c>
      <c r="AA184" s="483" t="b">
        <f t="shared" si="44"/>
        <v>1</v>
      </c>
      <c r="AB184" s="483" t="b">
        <f t="shared" si="45"/>
        <v>1</v>
      </c>
      <c r="AC184" s="483" t="b">
        <f t="shared" si="46"/>
        <v>1</v>
      </c>
      <c r="AD184" s="483" t="b">
        <f t="shared" si="47"/>
        <v>1</v>
      </c>
      <c r="AE184" s="483" t="b">
        <f t="shared" si="48"/>
        <v>1</v>
      </c>
      <c r="AF184" s="483" t="b">
        <f t="shared" si="49"/>
        <v>1</v>
      </c>
      <c r="AG184" s="483" t="b">
        <f t="shared" si="50"/>
        <v>1</v>
      </c>
      <c r="AH184" s="483" t="b">
        <f t="shared" si="51"/>
        <v>1</v>
      </c>
    </row>
    <row r="185" spans="1:34" ht="16.5" thickBot="1" x14ac:dyDescent="0.3">
      <c r="A185" s="416"/>
      <c r="B185" s="472">
        <v>166</v>
      </c>
      <c r="C185" s="9"/>
      <c r="D185" s="28"/>
      <c r="E185" s="472">
        <v>166</v>
      </c>
      <c r="F185" s="9"/>
      <c r="G185" s="28"/>
      <c r="H185" s="472">
        <v>166</v>
      </c>
      <c r="I185" s="9"/>
      <c r="J185" s="28"/>
      <c r="K185" s="472">
        <v>166</v>
      </c>
      <c r="L185" s="9"/>
      <c r="M185" s="472">
        <v>166</v>
      </c>
      <c r="N185" s="9"/>
      <c r="O185" s="472">
        <v>166</v>
      </c>
      <c r="P185" s="9"/>
      <c r="Q185" s="416"/>
      <c r="R185" s="416"/>
      <c r="T185" s="483" t="b">
        <f t="shared" si="37"/>
        <v>1</v>
      </c>
      <c r="U185" s="483" t="b">
        <f t="shared" si="38"/>
        <v>1</v>
      </c>
      <c r="V185" s="483" t="b">
        <f t="shared" si="39"/>
        <v>1</v>
      </c>
      <c r="W185" s="483" t="b">
        <f t="shared" si="40"/>
        <v>1</v>
      </c>
      <c r="X185" s="483" t="b">
        <f t="shared" si="41"/>
        <v>1</v>
      </c>
      <c r="Y185" s="483" t="b">
        <f t="shared" si="42"/>
        <v>1</v>
      </c>
      <c r="Z185" s="483" t="b">
        <f t="shared" si="43"/>
        <v>1</v>
      </c>
      <c r="AA185" s="483" t="b">
        <f t="shared" si="44"/>
        <v>1</v>
      </c>
      <c r="AB185" s="483" t="b">
        <f t="shared" si="45"/>
        <v>1</v>
      </c>
      <c r="AC185" s="483" t="b">
        <f t="shared" si="46"/>
        <v>1</v>
      </c>
      <c r="AD185" s="483" t="b">
        <f t="shared" si="47"/>
        <v>1</v>
      </c>
      <c r="AE185" s="483" t="b">
        <f t="shared" si="48"/>
        <v>1</v>
      </c>
      <c r="AF185" s="483" t="b">
        <f t="shared" si="49"/>
        <v>1</v>
      </c>
      <c r="AG185" s="483" t="b">
        <f t="shared" si="50"/>
        <v>1</v>
      </c>
      <c r="AH185" s="483" t="b">
        <f t="shared" si="51"/>
        <v>1</v>
      </c>
    </row>
    <row r="186" spans="1:34" ht="16.5" thickBot="1" x14ac:dyDescent="0.3">
      <c r="A186" s="416"/>
      <c r="B186" s="472">
        <v>167</v>
      </c>
      <c r="C186" s="9"/>
      <c r="D186" s="28"/>
      <c r="E186" s="472">
        <v>167</v>
      </c>
      <c r="F186" s="9"/>
      <c r="G186" s="28"/>
      <c r="H186" s="472">
        <v>167</v>
      </c>
      <c r="I186" s="9"/>
      <c r="J186" s="28"/>
      <c r="K186" s="472">
        <v>167</v>
      </c>
      <c r="L186" s="9"/>
      <c r="M186" s="472">
        <v>167</v>
      </c>
      <c r="N186" s="9"/>
      <c r="O186" s="472">
        <v>167</v>
      </c>
      <c r="P186" s="9"/>
      <c r="Q186" s="416"/>
      <c r="R186" s="416"/>
      <c r="T186" s="483" t="b">
        <f t="shared" si="37"/>
        <v>1</v>
      </c>
      <c r="U186" s="483" t="b">
        <f t="shared" si="38"/>
        <v>1</v>
      </c>
      <c r="V186" s="483" t="b">
        <f t="shared" si="39"/>
        <v>1</v>
      </c>
      <c r="W186" s="483" t="b">
        <f t="shared" si="40"/>
        <v>1</v>
      </c>
      <c r="X186" s="483" t="b">
        <f t="shared" si="41"/>
        <v>1</v>
      </c>
      <c r="Y186" s="483" t="b">
        <f t="shared" si="42"/>
        <v>1</v>
      </c>
      <c r="Z186" s="483" t="b">
        <f t="shared" si="43"/>
        <v>1</v>
      </c>
      <c r="AA186" s="483" t="b">
        <f t="shared" si="44"/>
        <v>1</v>
      </c>
      <c r="AB186" s="483" t="b">
        <f t="shared" si="45"/>
        <v>1</v>
      </c>
      <c r="AC186" s="483" t="b">
        <f t="shared" si="46"/>
        <v>1</v>
      </c>
      <c r="AD186" s="483" t="b">
        <f t="shared" si="47"/>
        <v>1</v>
      </c>
      <c r="AE186" s="483" t="b">
        <f t="shared" si="48"/>
        <v>1</v>
      </c>
      <c r="AF186" s="483" t="b">
        <f t="shared" si="49"/>
        <v>1</v>
      </c>
      <c r="AG186" s="483" t="b">
        <f t="shared" si="50"/>
        <v>1</v>
      </c>
      <c r="AH186" s="483" t="b">
        <f t="shared" si="51"/>
        <v>1</v>
      </c>
    </row>
    <row r="187" spans="1:34" ht="16.5" thickBot="1" x14ac:dyDescent="0.3">
      <c r="A187" s="416"/>
      <c r="B187" s="472">
        <v>168</v>
      </c>
      <c r="C187" s="9"/>
      <c r="D187" s="28"/>
      <c r="E187" s="472">
        <v>168</v>
      </c>
      <c r="F187" s="9"/>
      <c r="G187" s="28"/>
      <c r="H187" s="472">
        <v>168</v>
      </c>
      <c r="I187" s="9"/>
      <c r="J187" s="28"/>
      <c r="K187" s="472">
        <v>168</v>
      </c>
      <c r="L187" s="9"/>
      <c r="M187" s="472">
        <v>168</v>
      </c>
      <c r="N187" s="9"/>
      <c r="O187" s="472">
        <v>168</v>
      </c>
      <c r="P187" s="9"/>
      <c r="Q187" s="416"/>
      <c r="R187" s="416"/>
      <c r="T187" s="483" t="b">
        <f t="shared" si="37"/>
        <v>1</v>
      </c>
      <c r="U187" s="483" t="b">
        <f t="shared" si="38"/>
        <v>1</v>
      </c>
      <c r="V187" s="483" t="b">
        <f t="shared" si="39"/>
        <v>1</v>
      </c>
      <c r="W187" s="483" t="b">
        <f t="shared" si="40"/>
        <v>1</v>
      </c>
      <c r="X187" s="483" t="b">
        <f t="shared" si="41"/>
        <v>1</v>
      </c>
      <c r="Y187" s="483" t="b">
        <f t="shared" si="42"/>
        <v>1</v>
      </c>
      <c r="Z187" s="483" t="b">
        <f t="shared" si="43"/>
        <v>1</v>
      </c>
      <c r="AA187" s="483" t="b">
        <f t="shared" si="44"/>
        <v>1</v>
      </c>
      <c r="AB187" s="483" t="b">
        <f t="shared" si="45"/>
        <v>1</v>
      </c>
      <c r="AC187" s="483" t="b">
        <f t="shared" si="46"/>
        <v>1</v>
      </c>
      <c r="AD187" s="483" t="b">
        <f t="shared" si="47"/>
        <v>1</v>
      </c>
      <c r="AE187" s="483" t="b">
        <f t="shared" si="48"/>
        <v>1</v>
      </c>
      <c r="AF187" s="483" t="b">
        <f t="shared" si="49"/>
        <v>1</v>
      </c>
      <c r="AG187" s="483" t="b">
        <f t="shared" si="50"/>
        <v>1</v>
      </c>
      <c r="AH187" s="483" t="b">
        <f t="shared" si="51"/>
        <v>1</v>
      </c>
    </row>
    <row r="188" spans="1:34" ht="16.5" thickBot="1" x14ac:dyDescent="0.3">
      <c r="A188" s="416"/>
      <c r="B188" s="472">
        <v>169</v>
      </c>
      <c r="C188" s="9"/>
      <c r="D188" s="28"/>
      <c r="E188" s="472">
        <v>169</v>
      </c>
      <c r="F188" s="9"/>
      <c r="G188" s="28"/>
      <c r="H188" s="472">
        <v>169</v>
      </c>
      <c r="I188" s="9"/>
      <c r="J188" s="28"/>
      <c r="K188" s="472">
        <v>169</v>
      </c>
      <c r="L188" s="9"/>
      <c r="M188" s="472">
        <v>169</v>
      </c>
      <c r="N188" s="9"/>
      <c r="O188" s="472">
        <v>169</v>
      </c>
      <c r="P188" s="9"/>
      <c r="Q188" s="416"/>
      <c r="R188" s="416"/>
      <c r="T188" s="483" t="b">
        <f t="shared" si="37"/>
        <v>1</v>
      </c>
      <c r="U188" s="483" t="b">
        <f t="shared" si="38"/>
        <v>1</v>
      </c>
      <c r="V188" s="483" t="b">
        <f t="shared" si="39"/>
        <v>1</v>
      </c>
      <c r="W188" s="483" t="b">
        <f t="shared" si="40"/>
        <v>1</v>
      </c>
      <c r="X188" s="483" t="b">
        <f t="shared" si="41"/>
        <v>1</v>
      </c>
      <c r="Y188" s="483" t="b">
        <f t="shared" si="42"/>
        <v>1</v>
      </c>
      <c r="Z188" s="483" t="b">
        <f t="shared" si="43"/>
        <v>1</v>
      </c>
      <c r="AA188" s="483" t="b">
        <f t="shared" si="44"/>
        <v>1</v>
      </c>
      <c r="AB188" s="483" t="b">
        <f t="shared" si="45"/>
        <v>1</v>
      </c>
      <c r="AC188" s="483" t="b">
        <f t="shared" si="46"/>
        <v>1</v>
      </c>
      <c r="AD188" s="483" t="b">
        <f t="shared" si="47"/>
        <v>1</v>
      </c>
      <c r="AE188" s="483" t="b">
        <f t="shared" si="48"/>
        <v>1</v>
      </c>
      <c r="AF188" s="483" t="b">
        <f t="shared" si="49"/>
        <v>1</v>
      </c>
      <c r="AG188" s="483" t="b">
        <f t="shared" si="50"/>
        <v>1</v>
      </c>
      <c r="AH188" s="483" t="b">
        <f t="shared" si="51"/>
        <v>1</v>
      </c>
    </row>
    <row r="189" spans="1:34" ht="16.5" thickBot="1" x14ac:dyDescent="0.3">
      <c r="A189" s="416"/>
      <c r="B189" s="472">
        <v>170</v>
      </c>
      <c r="C189" s="9"/>
      <c r="D189" s="28"/>
      <c r="E189" s="472">
        <v>170</v>
      </c>
      <c r="F189" s="9"/>
      <c r="G189" s="28"/>
      <c r="H189" s="472">
        <v>170</v>
      </c>
      <c r="I189" s="9"/>
      <c r="J189" s="28"/>
      <c r="K189" s="472">
        <v>170</v>
      </c>
      <c r="L189" s="9"/>
      <c r="M189" s="472">
        <v>170</v>
      </c>
      <c r="N189" s="9"/>
      <c r="O189" s="472">
        <v>170</v>
      </c>
      <c r="P189" s="9"/>
      <c r="Q189" s="416"/>
      <c r="R189" s="416"/>
      <c r="T189" s="483" t="b">
        <f t="shared" si="37"/>
        <v>1</v>
      </c>
      <c r="U189" s="483" t="b">
        <f t="shared" si="38"/>
        <v>1</v>
      </c>
      <c r="V189" s="483" t="b">
        <f t="shared" si="39"/>
        <v>1</v>
      </c>
      <c r="W189" s="483" t="b">
        <f t="shared" si="40"/>
        <v>1</v>
      </c>
      <c r="X189" s="483" t="b">
        <f t="shared" si="41"/>
        <v>1</v>
      </c>
      <c r="Y189" s="483" t="b">
        <f t="shared" si="42"/>
        <v>1</v>
      </c>
      <c r="Z189" s="483" t="b">
        <f t="shared" si="43"/>
        <v>1</v>
      </c>
      <c r="AA189" s="483" t="b">
        <f t="shared" si="44"/>
        <v>1</v>
      </c>
      <c r="AB189" s="483" t="b">
        <f t="shared" si="45"/>
        <v>1</v>
      </c>
      <c r="AC189" s="483" t="b">
        <f t="shared" si="46"/>
        <v>1</v>
      </c>
      <c r="AD189" s="483" t="b">
        <f t="shared" si="47"/>
        <v>1</v>
      </c>
      <c r="AE189" s="483" t="b">
        <f t="shared" si="48"/>
        <v>1</v>
      </c>
      <c r="AF189" s="483" t="b">
        <f t="shared" si="49"/>
        <v>1</v>
      </c>
      <c r="AG189" s="483" t="b">
        <f t="shared" si="50"/>
        <v>1</v>
      </c>
      <c r="AH189" s="483" t="b">
        <f t="shared" si="51"/>
        <v>1</v>
      </c>
    </row>
    <row r="190" spans="1:34" ht="16.5" thickBot="1" x14ac:dyDescent="0.3">
      <c r="A190" s="416"/>
      <c r="B190" s="472">
        <v>171</v>
      </c>
      <c r="C190" s="9"/>
      <c r="D190" s="28"/>
      <c r="E190" s="472">
        <v>171</v>
      </c>
      <c r="F190" s="9"/>
      <c r="G190" s="28"/>
      <c r="H190" s="472">
        <v>171</v>
      </c>
      <c r="I190" s="9"/>
      <c r="J190" s="28"/>
      <c r="K190" s="472">
        <v>171</v>
      </c>
      <c r="L190" s="9"/>
      <c r="M190" s="472">
        <v>171</v>
      </c>
      <c r="N190" s="9"/>
      <c r="O190" s="472">
        <v>171</v>
      </c>
      <c r="P190" s="9"/>
      <c r="Q190" s="416"/>
      <c r="R190" s="416"/>
      <c r="T190" s="483" t="b">
        <f t="shared" si="37"/>
        <v>1</v>
      </c>
      <c r="U190" s="483" t="b">
        <f t="shared" si="38"/>
        <v>1</v>
      </c>
      <c r="V190" s="483" t="b">
        <f t="shared" si="39"/>
        <v>1</v>
      </c>
      <c r="W190" s="483" t="b">
        <f t="shared" si="40"/>
        <v>1</v>
      </c>
      <c r="X190" s="483" t="b">
        <f t="shared" si="41"/>
        <v>1</v>
      </c>
      <c r="Y190" s="483" t="b">
        <f t="shared" si="42"/>
        <v>1</v>
      </c>
      <c r="Z190" s="483" t="b">
        <f t="shared" si="43"/>
        <v>1</v>
      </c>
      <c r="AA190" s="483" t="b">
        <f t="shared" si="44"/>
        <v>1</v>
      </c>
      <c r="AB190" s="483" t="b">
        <f t="shared" si="45"/>
        <v>1</v>
      </c>
      <c r="AC190" s="483" t="b">
        <f t="shared" si="46"/>
        <v>1</v>
      </c>
      <c r="AD190" s="483" t="b">
        <f t="shared" si="47"/>
        <v>1</v>
      </c>
      <c r="AE190" s="483" t="b">
        <f t="shared" si="48"/>
        <v>1</v>
      </c>
      <c r="AF190" s="483" t="b">
        <f t="shared" si="49"/>
        <v>1</v>
      </c>
      <c r="AG190" s="483" t="b">
        <f t="shared" si="50"/>
        <v>1</v>
      </c>
      <c r="AH190" s="483" t="b">
        <f t="shared" si="51"/>
        <v>1</v>
      </c>
    </row>
    <row r="191" spans="1:34" ht="16.5" thickBot="1" x14ac:dyDescent="0.3">
      <c r="A191" s="416"/>
      <c r="B191" s="472">
        <v>172</v>
      </c>
      <c r="C191" s="9"/>
      <c r="D191" s="28"/>
      <c r="E191" s="472">
        <v>172</v>
      </c>
      <c r="F191" s="9"/>
      <c r="G191" s="28"/>
      <c r="H191" s="472">
        <v>172</v>
      </c>
      <c r="I191" s="9"/>
      <c r="J191" s="28"/>
      <c r="K191" s="472">
        <v>172</v>
      </c>
      <c r="L191" s="9"/>
      <c r="M191" s="472">
        <v>172</v>
      </c>
      <c r="N191" s="9"/>
      <c r="O191" s="472">
        <v>172</v>
      </c>
      <c r="P191" s="9"/>
      <c r="Q191" s="416"/>
      <c r="R191" s="416"/>
      <c r="T191" s="483" t="b">
        <f t="shared" si="37"/>
        <v>1</v>
      </c>
      <c r="U191" s="483" t="b">
        <f t="shared" si="38"/>
        <v>1</v>
      </c>
      <c r="V191" s="483" t="b">
        <f t="shared" si="39"/>
        <v>1</v>
      </c>
      <c r="W191" s="483" t="b">
        <f t="shared" si="40"/>
        <v>1</v>
      </c>
      <c r="X191" s="483" t="b">
        <f t="shared" si="41"/>
        <v>1</v>
      </c>
      <c r="Y191" s="483" t="b">
        <f t="shared" si="42"/>
        <v>1</v>
      </c>
      <c r="Z191" s="483" t="b">
        <f t="shared" si="43"/>
        <v>1</v>
      </c>
      <c r="AA191" s="483" t="b">
        <f t="shared" si="44"/>
        <v>1</v>
      </c>
      <c r="AB191" s="483" t="b">
        <f t="shared" si="45"/>
        <v>1</v>
      </c>
      <c r="AC191" s="483" t="b">
        <f t="shared" si="46"/>
        <v>1</v>
      </c>
      <c r="AD191" s="483" t="b">
        <f t="shared" si="47"/>
        <v>1</v>
      </c>
      <c r="AE191" s="483" t="b">
        <f t="shared" si="48"/>
        <v>1</v>
      </c>
      <c r="AF191" s="483" t="b">
        <f t="shared" si="49"/>
        <v>1</v>
      </c>
      <c r="AG191" s="483" t="b">
        <f t="shared" si="50"/>
        <v>1</v>
      </c>
      <c r="AH191" s="483" t="b">
        <f t="shared" si="51"/>
        <v>1</v>
      </c>
    </row>
    <row r="192" spans="1:34" ht="16.5" thickBot="1" x14ac:dyDescent="0.3">
      <c r="A192" s="416"/>
      <c r="B192" s="472">
        <v>173</v>
      </c>
      <c r="C192" s="9"/>
      <c r="D192" s="28"/>
      <c r="E192" s="472">
        <v>173</v>
      </c>
      <c r="F192" s="9"/>
      <c r="G192" s="28"/>
      <c r="H192" s="472">
        <v>173</v>
      </c>
      <c r="I192" s="9"/>
      <c r="J192" s="28"/>
      <c r="K192" s="472">
        <v>173</v>
      </c>
      <c r="L192" s="9"/>
      <c r="M192" s="472">
        <v>173</v>
      </c>
      <c r="N192" s="9"/>
      <c r="O192" s="472">
        <v>173</v>
      </c>
      <c r="P192" s="9"/>
      <c r="Q192" s="416"/>
      <c r="R192" s="416"/>
      <c r="T192" s="483" t="b">
        <f t="shared" si="37"/>
        <v>1</v>
      </c>
      <c r="U192" s="483" t="b">
        <f t="shared" si="38"/>
        <v>1</v>
      </c>
      <c r="V192" s="483" t="b">
        <f t="shared" si="39"/>
        <v>1</v>
      </c>
      <c r="W192" s="483" t="b">
        <f t="shared" si="40"/>
        <v>1</v>
      </c>
      <c r="X192" s="483" t="b">
        <f t="shared" si="41"/>
        <v>1</v>
      </c>
      <c r="Y192" s="483" t="b">
        <f t="shared" si="42"/>
        <v>1</v>
      </c>
      <c r="Z192" s="483" t="b">
        <f t="shared" si="43"/>
        <v>1</v>
      </c>
      <c r="AA192" s="483" t="b">
        <f t="shared" si="44"/>
        <v>1</v>
      </c>
      <c r="AB192" s="483" t="b">
        <f t="shared" si="45"/>
        <v>1</v>
      </c>
      <c r="AC192" s="483" t="b">
        <f t="shared" si="46"/>
        <v>1</v>
      </c>
      <c r="AD192" s="483" t="b">
        <f t="shared" si="47"/>
        <v>1</v>
      </c>
      <c r="AE192" s="483" t="b">
        <f t="shared" si="48"/>
        <v>1</v>
      </c>
      <c r="AF192" s="483" t="b">
        <f t="shared" si="49"/>
        <v>1</v>
      </c>
      <c r="AG192" s="483" t="b">
        <f t="shared" si="50"/>
        <v>1</v>
      </c>
      <c r="AH192" s="483" t="b">
        <f t="shared" si="51"/>
        <v>1</v>
      </c>
    </row>
    <row r="193" spans="1:34" ht="16.5" thickBot="1" x14ac:dyDescent="0.3">
      <c r="A193" s="416"/>
      <c r="B193" s="472">
        <v>174</v>
      </c>
      <c r="C193" s="9"/>
      <c r="D193" s="28"/>
      <c r="E193" s="472">
        <v>174</v>
      </c>
      <c r="F193" s="9"/>
      <c r="G193" s="28"/>
      <c r="H193" s="472">
        <v>174</v>
      </c>
      <c r="I193" s="9"/>
      <c r="J193" s="28"/>
      <c r="K193" s="472">
        <v>174</v>
      </c>
      <c r="L193" s="9"/>
      <c r="M193" s="472">
        <v>174</v>
      </c>
      <c r="N193" s="9"/>
      <c r="O193" s="472">
        <v>174</v>
      </c>
      <c r="P193" s="9"/>
      <c r="Q193" s="416"/>
      <c r="R193" s="416"/>
      <c r="T193" s="483" t="b">
        <f t="shared" si="37"/>
        <v>1</v>
      </c>
      <c r="U193" s="483" t="b">
        <f t="shared" si="38"/>
        <v>1</v>
      </c>
      <c r="V193" s="483" t="b">
        <f t="shared" si="39"/>
        <v>1</v>
      </c>
      <c r="W193" s="483" t="b">
        <f t="shared" si="40"/>
        <v>1</v>
      </c>
      <c r="X193" s="483" t="b">
        <f t="shared" si="41"/>
        <v>1</v>
      </c>
      <c r="Y193" s="483" t="b">
        <f t="shared" si="42"/>
        <v>1</v>
      </c>
      <c r="Z193" s="483" t="b">
        <f t="shared" si="43"/>
        <v>1</v>
      </c>
      <c r="AA193" s="483" t="b">
        <f t="shared" si="44"/>
        <v>1</v>
      </c>
      <c r="AB193" s="483" t="b">
        <f t="shared" si="45"/>
        <v>1</v>
      </c>
      <c r="AC193" s="483" t="b">
        <f t="shared" si="46"/>
        <v>1</v>
      </c>
      <c r="AD193" s="483" t="b">
        <f t="shared" si="47"/>
        <v>1</v>
      </c>
      <c r="AE193" s="483" t="b">
        <f t="shared" si="48"/>
        <v>1</v>
      </c>
      <c r="AF193" s="483" t="b">
        <f t="shared" si="49"/>
        <v>1</v>
      </c>
      <c r="AG193" s="483" t="b">
        <f t="shared" si="50"/>
        <v>1</v>
      </c>
      <c r="AH193" s="483" t="b">
        <f t="shared" si="51"/>
        <v>1</v>
      </c>
    </row>
    <row r="194" spans="1:34" ht="16.5" thickBot="1" x14ac:dyDescent="0.3">
      <c r="A194" s="416"/>
      <c r="B194" s="472">
        <v>175</v>
      </c>
      <c r="C194" s="9"/>
      <c r="D194" s="28"/>
      <c r="E194" s="472">
        <v>175</v>
      </c>
      <c r="F194" s="9"/>
      <c r="G194" s="28"/>
      <c r="H194" s="472">
        <v>175</v>
      </c>
      <c r="I194" s="9"/>
      <c r="J194" s="28"/>
      <c r="K194" s="472">
        <v>175</v>
      </c>
      <c r="L194" s="9"/>
      <c r="M194" s="472">
        <v>175</v>
      </c>
      <c r="N194" s="9"/>
      <c r="O194" s="472">
        <v>175</v>
      </c>
      <c r="P194" s="9"/>
      <c r="Q194" s="416"/>
      <c r="R194" s="416"/>
      <c r="T194" s="483" t="b">
        <f t="shared" si="37"/>
        <v>1</v>
      </c>
      <c r="U194" s="483" t="b">
        <f t="shared" si="38"/>
        <v>1</v>
      </c>
      <c r="V194" s="483" t="b">
        <f t="shared" si="39"/>
        <v>1</v>
      </c>
      <c r="W194" s="483" t="b">
        <f t="shared" si="40"/>
        <v>1</v>
      </c>
      <c r="X194" s="483" t="b">
        <f t="shared" si="41"/>
        <v>1</v>
      </c>
      <c r="Y194" s="483" t="b">
        <f t="shared" si="42"/>
        <v>1</v>
      </c>
      <c r="Z194" s="483" t="b">
        <f t="shared" si="43"/>
        <v>1</v>
      </c>
      <c r="AA194" s="483" t="b">
        <f t="shared" si="44"/>
        <v>1</v>
      </c>
      <c r="AB194" s="483" t="b">
        <f t="shared" si="45"/>
        <v>1</v>
      </c>
      <c r="AC194" s="483" t="b">
        <f t="shared" si="46"/>
        <v>1</v>
      </c>
      <c r="AD194" s="483" t="b">
        <f t="shared" si="47"/>
        <v>1</v>
      </c>
      <c r="AE194" s="483" t="b">
        <f t="shared" si="48"/>
        <v>1</v>
      </c>
      <c r="AF194" s="483" t="b">
        <f t="shared" si="49"/>
        <v>1</v>
      </c>
      <c r="AG194" s="483" t="b">
        <f t="shared" si="50"/>
        <v>1</v>
      </c>
      <c r="AH194" s="483" t="b">
        <f t="shared" si="51"/>
        <v>1</v>
      </c>
    </row>
    <row r="195" spans="1:34" ht="16.5" thickBot="1" x14ac:dyDescent="0.3">
      <c r="A195" s="416"/>
      <c r="B195" s="472">
        <v>176</v>
      </c>
      <c r="C195" s="9"/>
      <c r="D195" s="28"/>
      <c r="E195" s="472">
        <v>176</v>
      </c>
      <c r="F195" s="9"/>
      <c r="G195" s="28"/>
      <c r="H195" s="472">
        <v>176</v>
      </c>
      <c r="I195" s="9"/>
      <c r="J195" s="28"/>
      <c r="K195" s="472">
        <v>176</v>
      </c>
      <c r="L195" s="9"/>
      <c r="M195" s="472">
        <v>176</v>
      </c>
      <c r="N195" s="9"/>
      <c r="O195" s="472">
        <v>176</v>
      </c>
      <c r="P195" s="9"/>
      <c r="Q195" s="416"/>
      <c r="R195" s="416"/>
      <c r="T195" s="483" t="b">
        <f t="shared" si="37"/>
        <v>1</v>
      </c>
      <c r="U195" s="483" t="b">
        <f t="shared" si="38"/>
        <v>1</v>
      </c>
      <c r="V195" s="483" t="b">
        <f t="shared" si="39"/>
        <v>1</v>
      </c>
      <c r="W195" s="483" t="b">
        <f t="shared" si="40"/>
        <v>1</v>
      </c>
      <c r="X195" s="483" t="b">
        <f t="shared" si="41"/>
        <v>1</v>
      </c>
      <c r="Y195" s="483" t="b">
        <f t="shared" si="42"/>
        <v>1</v>
      </c>
      <c r="Z195" s="483" t="b">
        <f t="shared" si="43"/>
        <v>1</v>
      </c>
      <c r="AA195" s="483" t="b">
        <f t="shared" si="44"/>
        <v>1</v>
      </c>
      <c r="AB195" s="483" t="b">
        <f t="shared" si="45"/>
        <v>1</v>
      </c>
      <c r="AC195" s="483" t="b">
        <f t="shared" si="46"/>
        <v>1</v>
      </c>
      <c r="AD195" s="483" t="b">
        <f t="shared" si="47"/>
        <v>1</v>
      </c>
      <c r="AE195" s="483" t="b">
        <f t="shared" si="48"/>
        <v>1</v>
      </c>
      <c r="AF195" s="483" t="b">
        <f t="shared" si="49"/>
        <v>1</v>
      </c>
      <c r="AG195" s="483" t="b">
        <f t="shared" si="50"/>
        <v>1</v>
      </c>
      <c r="AH195" s="483" t="b">
        <f t="shared" si="51"/>
        <v>1</v>
      </c>
    </row>
    <row r="196" spans="1:34" ht="16.5" thickBot="1" x14ac:dyDescent="0.3">
      <c r="A196" s="416"/>
      <c r="B196" s="472">
        <v>177</v>
      </c>
      <c r="C196" s="9"/>
      <c r="D196" s="28"/>
      <c r="E196" s="472">
        <v>177</v>
      </c>
      <c r="F196" s="9"/>
      <c r="G196" s="28"/>
      <c r="H196" s="472">
        <v>177</v>
      </c>
      <c r="I196" s="9"/>
      <c r="J196" s="28"/>
      <c r="K196" s="472">
        <v>177</v>
      </c>
      <c r="L196" s="9"/>
      <c r="M196" s="472">
        <v>177</v>
      </c>
      <c r="N196" s="9"/>
      <c r="O196" s="472">
        <v>177</v>
      </c>
      <c r="P196" s="9"/>
      <c r="Q196" s="416"/>
      <c r="R196" s="416"/>
      <c r="T196" s="483" t="b">
        <f t="shared" si="37"/>
        <v>1</v>
      </c>
      <c r="U196" s="483" t="b">
        <f t="shared" si="38"/>
        <v>1</v>
      </c>
      <c r="V196" s="483" t="b">
        <f t="shared" si="39"/>
        <v>1</v>
      </c>
      <c r="W196" s="483" t="b">
        <f t="shared" si="40"/>
        <v>1</v>
      </c>
      <c r="X196" s="483" t="b">
        <f t="shared" si="41"/>
        <v>1</v>
      </c>
      <c r="Y196" s="483" t="b">
        <f t="shared" si="42"/>
        <v>1</v>
      </c>
      <c r="Z196" s="483" t="b">
        <f t="shared" si="43"/>
        <v>1</v>
      </c>
      <c r="AA196" s="483" t="b">
        <f t="shared" si="44"/>
        <v>1</v>
      </c>
      <c r="AB196" s="483" t="b">
        <f t="shared" si="45"/>
        <v>1</v>
      </c>
      <c r="AC196" s="483" t="b">
        <f t="shared" si="46"/>
        <v>1</v>
      </c>
      <c r="AD196" s="483" t="b">
        <f t="shared" si="47"/>
        <v>1</v>
      </c>
      <c r="AE196" s="483" t="b">
        <f t="shared" si="48"/>
        <v>1</v>
      </c>
      <c r="AF196" s="483" t="b">
        <f t="shared" si="49"/>
        <v>1</v>
      </c>
      <c r="AG196" s="483" t="b">
        <f t="shared" si="50"/>
        <v>1</v>
      </c>
      <c r="AH196" s="483" t="b">
        <f t="shared" si="51"/>
        <v>1</v>
      </c>
    </row>
    <row r="197" spans="1:34" ht="16.5" thickBot="1" x14ac:dyDescent="0.3">
      <c r="A197" s="416"/>
      <c r="B197" s="472">
        <v>178</v>
      </c>
      <c r="C197" s="9"/>
      <c r="D197" s="28"/>
      <c r="E197" s="472">
        <v>178</v>
      </c>
      <c r="F197" s="9"/>
      <c r="G197" s="28"/>
      <c r="H197" s="472">
        <v>178</v>
      </c>
      <c r="I197" s="9"/>
      <c r="J197" s="28"/>
      <c r="K197" s="472">
        <v>178</v>
      </c>
      <c r="L197" s="9"/>
      <c r="M197" s="472">
        <v>178</v>
      </c>
      <c r="N197" s="9"/>
      <c r="O197" s="472">
        <v>178</v>
      </c>
      <c r="P197" s="9"/>
      <c r="Q197" s="416"/>
      <c r="R197" s="416"/>
      <c r="T197" s="483" t="b">
        <f t="shared" si="37"/>
        <v>1</v>
      </c>
      <c r="U197" s="483" t="b">
        <f t="shared" si="38"/>
        <v>1</v>
      </c>
      <c r="V197" s="483" t="b">
        <f t="shared" si="39"/>
        <v>1</v>
      </c>
      <c r="W197" s="483" t="b">
        <f t="shared" si="40"/>
        <v>1</v>
      </c>
      <c r="X197" s="483" t="b">
        <f t="shared" si="41"/>
        <v>1</v>
      </c>
      <c r="Y197" s="483" t="b">
        <f t="shared" si="42"/>
        <v>1</v>
      </c>
      <c r="Z197" s="483" t="b">
        <f t="shared" si="43"/>
        <v>1</v>
      </c>
      <c r="AA197" s="483" t="b">
        <f t="shared" si="44"/>
        <v>1</v>
      </c>
      <c r="AB197" s="483" t="b">
        <f t="shared" si="45"/>
        <v>1</v>
      </c>
      <c r="AC197" s="483" t="b">
        <f t="shared" si="46"/>
        <v>1</v>
      </c>
      <c r="AD197" s="483" t="b">
        <f t="shared" si="47"/>
        <v>1</v>
      </c>
      <c r="AE197" s="483" t="b">
        <f t="shared" si="48"/>
        <v>1</v>
      </c>
      <c r="AF197" s="483" t="b">
        <f t="shared" si="49"/>
        <v>1</v>
      </c>
      <c r="AG197" s="483" t="b">
        <f t="shared" si="50"/>
        <v>1</v>
      </c>
      <c r="AH197" s="483" t="b">
        <f t="shared" si="51"/>
        <v>1</v>
      </c>
    </row>
    <row r="198" spans="1:34" ht="16.5" thickBot="1" x14ac:dyDescent="0.3">
      <c r="A198" s="416"/>
      <c r="B198" s="472">
        <v>179</v>
      </c>
      <c r="C198" s="9"/>
      <c r="D198" s="28"/>
      <c r="E198" s="472">
        <v>179</v>
      </c>
      <c r="F198" s="9"/>
      <c r="G198" s="28"/>
      <c r="H198" s="472">
        <v>179</v>
      </c>
      <c r="I198" s="9"/>
      <c r="J198" s="28"/>
      <c r="K198" s="472">
        <v>179</v>
      </c>
      <c r="L198" s="9"/>
      <c r="M198" s="472">
        <v>179</v>
      </c>
      <c r="N198" s="9"/>
      <c r="O198" s="472">
        <v>179</v>
      </c>
      <c r="P198" s="9"/>
      <c r="Q198" s="416"/>
      <c r="R198" s="416"/>
      <c r="T198" s="483" t="b">
        <f t="shared" si="37"/>
        <v>1</v>
      </c>
      <c r="U198" s="483" t="b">
        <f t="shared" si="38"/>
        <v>1</v>
      </c>
      <c r="V198" s="483" t="b">
        <f t="shared" si="39"/>
        <v>1</v>
      </c>
      <c r="W198" s="483" t="b">
        <f t="shared" si="40"/>
        <v>1</v>
      </c>
      <c r="X198" s="483" t="b">
        <f t="shared" si="41"/>
        <v>1</v>
      </c>
      <c r="Y198" s="483" t="b">
        <f t="shared" si="42"/>
        <v>1</v>
      </c>
      <c r="Z198" s="483" t="b">
        <f t="shared" si="43"/>
        <v>1</v>
      </c>
      <c r="AA198" s="483" t="b">
        <f t="shared" si="44"/>
        <v>1</v>
      </c>
      <c r="AB198" s="483" t="b">
        <f t="shared" si="45"/>
        <v>1</v>
      </c>
      <c r="AC198" s="483" t="b">
        <f t="shared" si="46"/>
        <v>1</v>
      </c>
      <c r="AD198" s="483" t="b">
        <f t="shared" si="47"/>
        <v>1</v>
      </c>
      <c r="AE198" s="483" t="b">
        <f t="shared" si="48"/>
        <v>1</v>
      </c>
      <c r="AF198" s="483" t="b">
        <f t="shared" si="49"/>
        <v>1</v>
      </c>
      <c r="AG198" s="483" t="b">
        <f t="shared" si="50"/>
        <v>1</v>
      </c>
      <c r="AH198" s="483" t="b">
        <f t="shared" si="51"/>
        <v>1</v>
      </c>
    </row>
    <row r="199" spans="1:34" ht="16.5" thickBot="1" x14ac:dyDescent="0.3">
      <c r="A199" s="416"/>
      <c r="B199" s="472">
        <v>180</v>
      </c>
      <c r="C199" s="9"/>
      <c r="D199" s="28"/>
      <c r="E199" s="472">
        <v>180</v>
      </c>
      <c r="F199" s="9"/>
      <c r="G199" s="28"/>
      <c r="H199" s="472">
        <v>180</v>
      </c>
      <c r="I199" s="9"/>
      <c r="J199" s="28"/>
      <c r="K199" s="472">
        <v>180</v>
      </c>
      <c r="L199" s="9"/>
      <c r="M199" s="472">
        <v>180</v>
      </c>
      <c r="N199" s="9"/>
      <c r="O199" s="472">
        <v>180</v>
      </c>
      <c r="P199" s="9"/>
      <c r="Q199" s="416"/>
      <c r="R199" s="416"/>
      <c r="T199" s="483" t="b">
        <f t="shared" si="37"/>
        <v>1</v>
      </c>
      <c r="U199" s="483" t="b">
        <f t="shared" si="38"/>
        <v>1</v>
      </c>
      <c r="V199" s="483" t="b">
        <f t="shared" si="39"/>
        <v>1</v>
      </c>
      <c r="W199" s="483" t="b">
        <f t="shared" si="40"/>
        <v>1</v>
      </c>
      <c r="X199" s="483" t="b">
        <f t="shared" si="41"/>
        <v>1</v>
      </c>
      <c r="Y199" s="483" t="b">
        <f t="shared" si="42"/>
        <v>1</v>
      </c>
      <c r="Z199" s="483" t="b">
        <f t="shared" si="43"/>
        <v>1</v>
      </c>
      <c r="AA199" s="483" t="b">
        <f t="shared" si="44"/>
        <v>1</v>
      </c>
      <c r="AB199" s="483" t="b">
        <f t="shared" si="45"/>
        <v>1</v>
      </c>
      <c r="AC199" s="483" t="b">
        <f t="shared" si="46"/>
        <v>1</v>
      </c>
      <c r="AD199" s="483" t="b">
        <f t="shared" si="47"/>
        <v>1</v>
      </c>
      <c r="AE199" s="483" t="b">
        <f t="shared" si="48"/>
        <v>1</v>
      </c>
      <c r="AF199" s="483" t="b">
        <f t="shared" si="49"/>
        <v>1</v>
      </c>
      <c r="AG199" s="483" t="b">
        <f t="shared" si="50"/>
        <v>1</v>
      </c>
      <c r="AH199" s="483" t="b">
        <f t="shared" si="51"/>
        <v>1</v>
      </c>
    </row>
    <row r="200" spans="1:34" ht="16.5" thickBot="1" x14ac:dyDescent="0.3">
      <c r="A200" s="416"/>
      <c r="B200" s="472">
        <v>181</v>
      </c>
      <c r="C200" s="9"/>
      <c r="D200" s="28"/>
      <c r="E200" s="472">
        <v>181</v>
      </c>
      <c r="F200" s="9"/>
      <c r="G200" s="28"/>
      <c r="H200" s="472">
        <v>181</v>
      </c>
      <c r="I200" s="9"/>
      <c r="J200" s="28"/>
      <c r="K200" s="472">
        <v>181</v>
      </c>
      <c r="L200" s="9"/>
      <c r="M200" s="472">
        <v>181</v>
      </c>
      <c r="N200" s="9"/>
      <c r="O200" s="472">
        <v>181</v>
      </c>
      <c r="P200" s="9"/>
      <c r="Q200" s="416"/>
      <c r="R200" s="416"/>
      <c r="T200" s="483" t="b">
        <f t="shared" si="37"/>
        <v>1</v>
      </c>
      <c r="U200" s="483" t="b">
        <f t="shared" si="38"/>
        <v>1</v>
      </c>
      <c r="V200" s="483" t="b">
        <f t="shared" si="39"/>
        <v>1</v>
      </c>
      <c r="W200" s="483" t="b">
        <f t="shared" si="40"/>
        <v>1</v>
      </c>
      <c r="X200" s="483" t="b">
        <f t="shared" si="41"/>
        <v>1</v>
      </c>
      <c r="Y200" s="483" t="b">
        <f t="shared" si="42"/>
        <v>1</v>
      </c>
      <c r="Z200" s="483" t="b">
        <f t="shared" si="43"/>
        <v>1</v>
      </c>
      <c r="AA200" s="483" t="b">
        <f t="shared" si="44"/>
        <v>1</v>
      </c>
      <c r="AB200" s="483" t="b">
        <f t="shared" si="45"/>
        <v>1</v>
      </c>
      <c r="AC200" s="483" t="b">
        <f t="shared" si="46"/>
        <v>1</v>
      </c>
      <c r="AD200" s="483" t="b">
        <f t="shared" si="47"/>
        <v>1</v>
      </c>
      <c r="AE200" s="483" t="b">
        <f t="shared" si="48"/>
        <v>1</v>
      </c>
      <c r="AF200" s="483" t="b">
        <f t="shared" si="49"/>
        <v>1</v>
      </c>
      <c r="AG200" s="483" t="b">
        <f t="shared" si="50"/>
        <v>1</v>
      </c>
      <c r="AH200" s="483" t="b">
        <f t="shared" si="51"/>
        <v>1</v>
      </c>
    </row>
    <row r="201" spans="1:34" ht="16.5" thickBot="1" x14ac:dyDescent="0.3">
      <c r="A201" s="416"/>
      <c r="B201" s="472">
        <v>182</v>
      </c>
      <c r="C201" s="9"/>
      <c r="D201" s="28"/>
      <c r="E201" s="472">
        <v>182</v>
      </c>
      <c r="F201" s="9"/>
      <c r="G201" s="28"/>
      <c r="H201" s="472">
        <v>182</v>
      </c>
      <c r="I201" s="9"/>
      <c r="J201" s="28"/>
      <c r="K201" s="472">
        <v>182</v>
      </c>
      <c r="L201" s="9"/>
      <c r="M201" s="472">
        <v>182</v>
      </c>
      <c r="N201" s="9"/>
      <c r="O201" s="472">
        <v>182</v>
      </c>
      <c r="P201" s="9"/>
      <c r="Q201" s="416"/>
      <c r="R201" s="416"/>
      <c r="T201" s="483" t="b">
        <f t="shared" si="37"/>
        <v>1</v>
      </c>
      <c r="U201" s="483" t="b">
        <f t="shared" si="38"/>
        <v>1</v>
      </c>
      <c r="V201" s="483" t="b">
        <f t="shared" si="39"/>
        <v>1</v>
      </c>
      <c r="W201" s="483" t="b">
        <f t="shared" si="40"/>
        <v>1</v>
      </c>
      <c r="X201" s="483" t="b">
        <f t="shared" si="41"/>
        <v>1</v>
      </c>
      <c r="Y201" s="483" t="b">
        <f t="shared" si="42"/>
        <v>1</v>
      </c>
      <c r="Z201" s="483" t="b">
        <f t="shared" si="43"/>
        <v>1</v>
      </c>
      <c r="AA201" s="483" t="b">
        <f t="shared" si="44"/>
        <v>1</v>
      </c>
      <c r="AB201" s="483" t="b">
        <f t="shared" si="45"/>
        <v>1</v>
      </c>
      <c r="AC201" s="483" t="b">
        <f t="shared" si="46"/>
        <v>1</v>
      </c>
      <c r="AD201" s="483" t="b">
        <f t="shared" si="47"/>
        <v>1</v>
      </c>
      <c r="AE201" s="483" t="b">
        <f t="shared" si="48"/>
        <v>1</v>
      </c>
      <c r="AF201" s="483" t="b">
        <f t="shared" si="49"/>
        <v>1</v>
      </c>
      <c r="AG201" s="483" t="b">
        <f t="shared" si="50"/>
        <v>1</v>
      </c>
      <c r="AH201" s="483" t="b">
        <f t="shared" si="51"/>
        <v>1</v>
      </c>
    </row>
    <row r="202" spans="1:34" ht="16.5" thickBot="1" x14ac:dyDescent="0.3">
      <c r="A202" s="416"/>
      <c r="B202" s="472">
        <v>183</v>
      </c>
      <c r="C202" s="9"/>
      <c r="D202" s="28"/>
      <c r="E202" s="472">
        <v>183</v>
      </c>
      <c r="F202" s="9"/>
      <c r="G202" s="28"/>
      <c r="H202" s="472">
        <v>183</v>
      </c>
      <c r="I202" s="9"/>
      <c r="J202" s="28"/>
      <c r="K202" s="472">
        <v>183</v>
      </c>
      <c r="L202" s="9"/>
      <c r="M202" s="472">
        <v>183</v>
      </c>
      <c r="N202" s="9"/>
      <c r="O202" s="472">
        <v>183</v>
      </c>
      <c r="P202" s="9"/>
      <c r="Q202" s="416"/>
      <c r="R202" s="416"/>
      <c r="T202" s="483" t="b">
        <f t="shared" si="37"/>
        <v>1</v>
      </c>
      <c r="U202" s="483" t="b">
        <f t="shared" si="38"/>
        <v>1</v>
      </c>
      <c r="V202" s="483" t="b">
        <f t="shared" si="39"/>
        <v>1</v>
      </c>
      <c r="W202" s="483" t="b">
        <f t="shared" si="40"/>
        <v>1</v>
      </c>
      <c r="X202" s="483" t="b">
        <f t="shared" si="41"/>
        <v>1</v>
      </c>
      <c r="Y202" s="483" t="b">
        <f t="shared" si="42"/>
        <v>1</v>
      </c>
      <c r="Z202" s="483" t="b">
        <f t="shared" si="43"/>
        <v>1</v>
      </c>
      <c r="AA202" s="483" t="b">
        <f t="shared" si="44"/>
        <v>1</v>
      </c>
      <c r="AB202" s="483" t="b">
        <f t="shared" si="45"/>
        <v>1</v>
      </c>
      <c r="AC202" s="483" t="b">
        <f t="shared" si="46"/>
        <v>1</v>
      </c>
      <c r="AD202" s="483" t="b">
        <f t="shared" si="47"/>
        <v>1</v>
      </c>
      <c r="AE202" s="483" t="b">
        <f t="shared" si="48"/>
        <v>1</v>
      </c>
      <c r="AF202" s="483" t="b">
        <f t="shared" si="49"/>
        <v>1</v>
      </c>
      <c r="AG202" s="483" t="b">
        <f t="shared" si="50"/>
        <v>1</v>
      </c>
      <c r="AH202" s="483" t="b">
        <f t="shared" si="51"/>
        <v>1</v>
      </c>
    </row>
    <row r="203" spans="1:34" ht="16.5" thickBot="1" x14ac:dyDescent="0.3">
      <c r="A203" s="416"/>
      <c r="B203" s="472">
        <v>184</v>
      </c>
      <c r="C203" s="9"/>
      <c r="D203" s="28"/>
      <c r="E203" s="472">
        <v>184</v>
      </c>
      <c r="F203" s="9"/>
      <c r="G203" s="28"/>
      <c r="H203" s="472">
        <v>184</v>
      </c>
      <c r="I203" s="9"/>
      <c r="J203" s="28"/>
      <c r="K203" s="472">
        <v>184</v>
      </c>
      <c r="L203" s="9"/>
      <c r="M203" s="472">
        <v>184</v>
      </c>
      <c r="N203" s="9"/>
      <c r="O203" s="472">
        <v>184</v>
      </c>
      <c r="P203" s="9"/>
      <c r="Q203" s="416"/>
      <c r="R203" s="416"/>
      <c r="T203" s="483" t="b">
        <f t="shared" si="37"/>
        <v>1</v>
      </c>
      <c r="U203" s="483" t="b">
        <f t="shared" si="38"/>
        <v>1</v>
      </c>
      <c r="V203" s="483" t="b">
        <f t="shared" si="39"/>
        <v>1</v>
      </c>
      <c r="W203" s="483" t="b">
        <f t="shared" si="40"/>
        <v>1</v>
      </c>
      <c r="X203" s="483" t="b">
        <f t="shared" si="41"/>
        <v>1</v>
      </c>
      <c r="Y203" s="483" t="b">
        <f t="shared" si="42"/>
        <v>1</v>
      </c>
      <c r="Z203" s="483" t="b">
        <f t="shared" si="43"/>
        <v>1</v>
      </c>
      <c r="AA203" s="483" t="b">
        <f t="shared" si="44"/>
        <v>1</v>
      </c>
      <c r="AB203" s="483" t="b">
        <f t="shared" si="45"/>
        <v>1</v>
      </c>
      <c r="AC203" s="483" t="b">
        <f t="shared" si="46"/>
        <v>1</v>
      </c>
      <c r="AD203" s="483" t="b">
        <f t="shared" si="47"/>
        <v>1</v>
      </c>
      <c r="AE203" s="483" t="b">
        <f t="shared" si="48"/>
        <v>1</v>
      </c>
      <c r="AF203" s="483" t="b">
        <f t="shared" si="49"/>
        <v>1</v>
      </c>
      <c r="AG203" s="483" t="b">
        <f t="shared" si="50"/>
        <v>1</v>
      </c>
      <c r="AH203" s="483" t="b">
        <f t="shared" si="51"/>
        <v>1</v>
      </c>
    </row>
    <row r="204" spans="1:34" ht="16.5" thickBot="1" x14ac:dyDescent="0.3">
      <c r="A204" s="416"/>
      <c r="B204" s="472">
        <v>185</v>
      </c>
      <c r="C204" s="9"/>
      <c r="D204" s="28"/>
      <c r="E204" s="472">
        <v>185</v>
      </c>
      <c r="F204" s="9"/>
      <c r="G204" s="28"/>
      <c r="H204" s="472">
        <v>185</v>
      </c>
      <c r="I204" s="9"/>
      <c r="J204" s="28"/>
      <c r="K204" s="472">
        <v>185</v>
      </c>
      <c r="L204" s="9"/>
      <c r="M204" s="472">
        <v>185</v>
      </c>
      <c r="N204" s="9"/>
      <c r="O204" s="472">
        <v>185</v>
      </c>
      <c r="P204" s="9"/>
      <c r="Q204" s="416"/>
      <c r="R204" s="416"/>
      <c r="T204" s="483" t="b">
        <f t="shared" si="37"/>
        <v>1</v>
      </c>
      <c r="U204" s="483" t="b">
        <f t="shared" si="38"/>
        <v>1</v>
      </c>
      <c r="V204" s="483" t="b">
        <f t="shared" si="39"/>
        <v>1</v>
      </c>
      <c r="W204" s="483" t="b">
        <f t="shared" si="40"/>
        <v>1</v>
      </c>
      <c r="X204" s="483" t="b">
        <f t="shared" si="41"/>
        <v>1</v>
      </c>
      <c r="Y204" s="483" t="b">
        <f t="shared" si="42"/>
        <v>1</v>
      </c>
      <c r="Z204" s="483" t="b">
        <f t="shared" si="43"/>
        <v>1</v>
      </c>
      <c r="AA204" s="483" t="b">
        <f t="shared" si="44"/>
        <v>1</v>
      </c>
      <c r="AB204" s="483" t="b">
        <f t="shared" si="45"/>
        <v>1</v>
      </c>
      <c r="AC204" s="483" t="b">
        <f t="shared" si="46"/>
        <v>1</v>
      </c>
      <c r="AD204" s="483" t="b">
        <f t="shared" si="47"/>
        <v>1</v>
      </c>
      <c r="AE204" s="483" t="b">
        <f t="shared" si="48"/>
        <v>1</v>
      </c>
      <c r="AF204" s="483" t="b">
        <f t="shared" si="49"/>
        <v>1</v>
      </c>
      <c r="AG204" s="483" t="b">
        <f t="shared" si="50"/>
        <v>1</v>
      </c>
      <c r="AH204" s="483" t="b">
        <f t="shared" si="51"/>
        <v>1</v>
      </c>
    </row>
    <row r="205" spans="1:34" ht="16.5" thickBot="1" x14ac:dyDescent="0.3">
      <c r="A205" s="416"/>
      <c r="B205" s="472">
        <v>186</v>
      </c>
      <c r="C205" s="9"/>
      <c r="D205" s="28"/>
      <c r="E205" s="472">
        <v>186</v>
      </c>
      <c r="F205" s="9"/>
      <c r="G205" s="28"/>
      <c r="H205" s="472">
        <v>186</v>
      </c>
      <c r="I205" s="9"/>
      <c r="J205" s="28"/>
      <c r="K205" s="472">
        <v>186</v>
      </c>
      <c r="L205" s="9"/>
      <c r="M205" s="472">
        <v>186</v>
      </c>
      <c r="N205" s="9"/>
      <c r="O205" s="472">
        <v>186</v>
      </c>
      <c r="P205" s="9"/>
      <c r="Q205" s="416"/>
      <c r="R205" s="416"/>
      <c r="T205" s="483" t="b">
        <f t="shared" si="37"/>
        <v>1</v>
      </c>
      <c r="U205" s="483" t="b">
        <f t="shared" si="38"/>
        <v>1</v>
      </c>
      <c r="V205" s="483" t="b">
        <f t="shared" si="39"/>
        <v>1</v>
      </c>
      <c r="W205" s="483" t="b">
        <f t="shared" si="40"/>
        <v>1</v>
      </c>
      <c r="X205" s="483" t="b">
        <f t="shared" si="41"/>
        <v>1</v>
      </c>
      <c r="Y205" s="483" t="b">
        <f t="shared" si="42"/>
        <v>1</v>
      </c>
      <c r="Z205" s="483" t="b">
        <f t="shared" si="43"/>
        <v>1</v>
      </c>
      <c r="AA205" s="483" t="b">
        <f t="shared" si="44"/>
        <v>1</v>
      </c>
      <c r="AB205" s="483" t="b">
        <f t="shared" si="45"/>
        <v>1</v>
      </c>
      <c r="AC205" s="483" t="b">
        <f t="shared" si="46"/>
        <v>1</v>
      </c>
      <c r="AD205" s="483" t="b">
        <f t="shared" si="47"/>
        <v>1</v>
      </c>
      <c r="AE205" s="483" t="b">
        <f t="shared" si="48"/>
        <v>1</v>
      </c>
      <c r="AF205" s="483" t="b">
        <f t="shared" si="49"/>
        <v>1</v>
      </c>
      <c r="AG205" s="483" t="b">
        <f t="shared" si="50"/>
        <v>1</v>
      </c>
      <c r="AH205" s="483" t="b">
        <f t="shared" si="51"/>
        <v>1</v>
      </c>
    </row>
    <row r="206" spans="1:34" ht="16.5" thickBot="1" x14ac:dyDescent="0.3">
      <c r="A206" s="416"/>
      <c r="B206" s="472">
        <v>187</v>
      </c>
      <c r="C206" s="9"/>
      <c r="D206" s="28"/>
      <c r="E206" s="472">
        <v>187</v>
      </c>
      <c r="F206" s="9"/>
      <c r="G206" s="28"/>
      <c r="H206" s="472">
        <v>187</v>
      </c>
      <c r="I206" s="9"/>
      <c r="J206" s="28"/>
      <c r="K206" s="472">
        <v>187</v>
      </c>
      <c r="L206" s="9"/>
      <c r="M206" s="472">
        <v>187</v>
      </c>
      <c r="N206" s="9"/>
      <c r="O206" s="472">
        <v>187</v>
      </c>
      <c r="P206" s="9"/>
      <c r="Q206" s="416"/>
      <c r="R206" s="416"/>
      <c r="T206" s="483" t="b">
        <f t="shared" si="37"/>
        <v>1</v>
      </c>
      <c r="U206" s="483" t="b">
        <f t="shared" si="38"/>
        <v>1</v>
      </c>
      <c r="V206" s="483" t="b">
        <f t="shared" si="39"/>
        <v>1</v>
      </c>
      <c r="W206" s="483" t="b">
        <f t="shared" si="40"/>
        <v>1</v>
      </c>
      <c r="X206" s="483" t="b">
        <f t="shared" si="41"/>
        <v>1</v>
      </c>
      <c r="Y206" s="483" t="b">
        <f t="shared" si="42"/>
        <v>1</v>
      </c>
      <c r="Z206" s="483" t="b">
        <f t="shared" si="43"/>
        <v>1</v>
      </c>
      <c r="AA206" s="483" t="b">
        <f t="shared" si="44"/>
        <v>1</v>
      </c>
      <c r="AB206" s="483" t="b">
        <f t="shared" si="45"/>
        <v>1</v>
      </c>
      <c r="AC206" s="483" t="b">
        <f t="shared" si="46"/>
        <v>1</v>
      </c>
      <c r="AD206" s="483" t="b">
        <f t="shared" si="47"/>
        <v>1</v>
      </c>
      <c r="AE206" s="483" t="b">
        <f t="shared" si="48"/>
        <v>1</v>
      </c>
      <c r="AF206" s="483" t="b">
        <f t="shared" si="49"/>
        <v>1</v>
      </c>
      <c r="AG206" s="483" t="b">
        <f t="shared" si="50"/>
        <v>1</v>
      </c>
      <c r="AH206" s="483" t="b">
        <f t="shared" si="51"/>
        <v>1</v>
      </c>
    </row>
    <row r="207" spans="1:34" ht="16.5" thickBot="1" x14ac:dyDescent="0.3">
      <c r="A207" s="416"/>
      <c r="B207" s="472">
        <v>188</v>
      </c>
      <c r="C207" s="9"/>
      <c r="D207" s="28"/>
      <c r="E207" s="472">
        <v>188</v>
      </c>
      <c r="F207" s="9"/>
      <c r="G207" s="28"/>
      <c r="H207" s="472">
        <v>188</v>
      </c>
      <c r="I207" s="9"/>
      <c r="J207" s="28"/>
      <c r="K207" s="472">
        <v>188</v>
      </c>
      <c r="L207" s="9"/>
      <c r="M207" s="472">
        <v>188</v>
      </c>
      <c r="N207" s="9"/>
      <c r="O207" s="472">
        <v>188</v>
      </c>
      <c r="P207" s="9"/>
      <c r="Q207" s="416"/>
      <c r="R207" s="416"/>
      <c r="T207" s="483" t="b">
        <f t="shared" si="37"/>
        <v>1</v>
      </c>
      <c r="U207" s="483" t="b">
        <f t="shared" si="38"/>
        <v>1</v>
      </c>
      <c r="V207" s="483" t="b">
        <f t="shared" si="39"/>
        <v>1</v>
      </c>
      <c r="W207" s="483" t="b">
        <f t="shared" si="40"/>
        <v>1</v>
      </c>
      <c r="X207" s="483" t="b">
        <f t="shared" si="41"/>
        <v>1</v>
      </c>
      <c r="Y207" s="483" t="b">
        <f t="shared" si="42"/>
        <v>1</v>
      </c>
      <c r="Z207" s="483" t="b">
        <f t="shared" si="43"/>
        <v>1</v>
      </c>
      <c r="AA207" s="483" t="b">
        <f t="shared" si="44"/>
        <v>1</v>
      </c>
      <c r="AB207" s="483" t="b">
        <f t="shared" si="45"/>
        <v>1</v>
      </c>
      <c r="AC207" s="483" t="b">
        <f t="shared" si="46"/>
        <v>1</v>
      </c>
      <c r="AD207" s="483" t="b">
        <f t="shared" si="47"/>
        <v>1</v>
      </c>
      <c r="AE207" s="483" t="b">
        <f t="shared" si="48"/>
        <v>1</v>
      </c>
      <c r="AF207" s="483" t="b">
        <f t="shared" si="49"/>
        <v>1</v>
      </c>
      <c r="AG207" s="483" t="b">
        <f t="shared" si="50"/>
        <v>1</v>
      </c>
      <c r="AH207" s="483" t="b">
        <f t="shared" si="51"/>
        <v>1</v>
      </c>
    </row>
    <row r="208" spans="1:34" ht="16.5" thickBot="1" x14ac:dyDescent="0.3">
      <c r="A208" s="416"/>
      <c r="B208" s="472">
        <v>189</v>
      </c>
      <c r="C208" s="9"/>
      <c r="D208" s="28"/>
      <c r="E208" s="472">
        <v>189</v>
      </c>
      <c r="F208" s="9"/>
      <c r="G208" s="28"/>
      <c r="H208" s="472">
        <v>189</v>
      </c>
      <c r="I208" s="9"/>
      <c r="J208" s="28"/>
      <c r="K208" s="472">
        <v>189</v>
      </c>
      <c r="L208" s="9"/>
      <c r="M208" s="472">
        <v>189</v>
      </c>
      <c r="N208" s="9"/>
      <c r="O208" s="472">
        <v>189</v>
      </c>
      <c r="P208" s="9"/>
      <c r="Q208" s="416"/>
      <c r="R208" s="416"/>
      <c r="T208" s="483" t="b">
        <f t="shared" si="37"/>
        <v>1</v>
      </c>
      <c r="U208" s="483" t="b">
        <f t="shared" si="38"/>
        <v>1</v>
      </c>
      <c r="V208" s="483" t="b">
        <f t="shared" si="39"/>
        <v>1</v>
      </c>
      <c r="W208" s="483" t="b">
        <f t="shared" si="40"/>
        <v>1</v>
      </c>
      <c r="X208" s="483" t="b">
        <f t="shared" si="41"/>
        <v>1</v>
      </c>
      <c r="Y208" s="483" t="b">
        <f t="shared" si="42"/>
        <v>1</v>
      </c>
      <c r="Z208" s="483" t="b">
        <f t="shared" si="43"/>
        <v>1</v>
      </c>
      <c r="AA208" s="483" t="b">
        <f t="shared" si="44"/>
        <v>1</v>
      </c>
      <c r="AB208" s="483" t="b">
        <f t="shared" si="45"/>
        <v>1</v>
      </c>
      <c r="AC208" s="483" t="b">
        <f t="shared" si="46"/>
        <v>1</v>
      </c>
      <c r="AD208" s="483" t="b">
        <f t="shared" si="47"/>
        <v>1</v>
      </c>
      <c r="AE208" s="483" t="b">
        <f t="shared" si="48"/>
        <v>1</v>
      </c>
      <c r="AF208" s="483" t="b">
        <f t="shared" si="49"/>
        <v>1</v>
      </c>
      <c r="AG208" s="483" t="b">
        <f t="shared" si="50"/>
        <v>1</v>
      </c>
      <c r="AH208" s="483" t="b">
        <f t="shared" si="51"/>
        <v>1</v>
      </c>
    </row>
    <row r="209" spans="1:34" ht="16.5" thickBot="1" x14ac:dyDescent="0.3">
      <c r="A209" s="416"/>
      <c r="B209" s="472">
        <v>190</v>
      </c>
      <c r="C209" s="9"/>
      <c r="D209" s="28"/>
      <c r="E209" s="472">
        <v>190</v>
      </c>
      <c r="F209" s="9"/>
      <c r="G209" s="28"/>
      <c r="H209" s="472">
        <v>190</v>
      </c>
      <c r="I209" s="9"/>
      <c r="J209" s="28"/>
      <c r="K209" s="472">
        <v>190</v>
      </c>
      <c r="L209" s="9"/>
      <c r="M209" s="472">
        <v>190</v>
      </c>
      <c r="N209" s="9"/>
      <c r="O209" s="472">
        <v>190</v>
      </c>
      <c r="P209" s="9"/>
      <c r="Q209" s="416"/>
      <c r="R209" s="416"/>
      <c r="T209" s="483" t="b">
        <f t="shared" si="37"/>
        <v>1</v>
      </c>
      <c r="U209" s="483" t="b">
        <f t="shared" si="38"/>
        <v>1</v>
      </c>
      <c r="V209" s="483" t="b">
        <f t="shared" si="39"/>
        <v>1</v>
      </c>
      <c r="W209" s="483" t="b">
        <f t="shared" si="40"/>
        <v>1</v>
      </c>
      <c r="X209" s="483" t="b">
        <f t="shared" si="41"/>
        <v>1</v>
      </c>
      <c r="Y209" s="483" t="b">
        <f t="shared" si="42"/>
        <v>1</v>
      </c>
      <c r="Z209" s="483" t="b">
        <f t="shared" si="43"/>
        <v>1</v>
      </c>
      <c r="AA209" s="483" t="b">
        <f t="shared" si="44"/>
        <v>1</v>
      </c>
      <c r="AB209" s="483" t="b">
        <f t="shared" si="45"/>
        <v>1</v>
      </c>
      <c r="AC209" s="483" t="b">
        <f t="shared" si="46"/>
        <v>1</v>
      </c>
      <c r="AD209" s="483" t="b">
        <f t="shared" si="47"/>
        <v>1</v>
      </c>
      <c r="AE209" s="483" t="b">
        <f t="shared" si="48"/>
        <v>1</v>
      </c>
      <c r="AF209" s="483" t="b">
        <f t="shared" si="49"/>
        <v>1</v>
      </c>
      <c r="AG209" s="483" t="b">
        <f t="shared" si="50"/>
        <v>1</v>
      </c>
      <c r="AH209" s="483" t="b">
        <f t="shared" si="51"/>
        <v>1</v>
      </c>
    </row>
    <row r="210" spans="1:34" ht="16.5" thickBot="1" x14ac:dyDescent="0.3">
      <c r="A210" s="416"/>
      <c r="B210" s="472">
        <v>191</v>
      </c>
      <c r="C210" s="9"/>
      <c r="D210" s="28"/>
      <c r="E210" s="472">
        <v>191</v>
      </c>
      <c r="F210" s="9"/>
      <c r="G210" s="28"/>
      <c r="H210" s="472">
        <v>191</v>
      </c>
      <c r="I210" s="9"/>
      <c r="J210" s="28"/>
      <c r="K210" s="472">
        <v>191</v>
      </c>
      <c r="L210" s="9"/>
      <c r="M210" s="472">
        <v>191</v>
      </c>
      <c r="N210" s="9"/>
      <c r="O210" s="472">
        <v>191</v>
      </c>
      <c r="P210" s="9"/>
      <c r="Q210" s="416"/>
      <c r="R210" s="416"/>
      <c r="T210" s="483" t="b">
        <f t="shared" si="37"/>
        <v>1</v>
      </c>
      <c r="U210" s="483" t="b">
        <f t="shared" si="38"/>
        <v>1</v>
      </c>
      <c r="V210" s="483" t="b">
        <f t="shared" si="39"/>
        <v>1</v>
      </c>
      <c r="W210" s="483" t="b">
        <f t="shared" si="40"/>
        <v>1</v>
      </c>
      <c r="X210" s="483" t="b">
        <f t="shared" si="41"/>
        <v>1</v>
      </c>
      <c r="Y210" s="483" t="b">
        <f t="shared" si="42"/>
        <v>1</v>
      </c>
      <c r="Z210" s="483" t="b">
        <f t="shared" si="43"/>
        <v>1</v>
      </c>
      <c r="AA210" s="483" t="b">
        <f t="shared" si="44"/>
        <v>1</v>
      </c>
      <c r="AB210" s="483" t="b">
        <f t="shared" si="45"/>
        <v>1</v>
      </c>
      <c r="AC210" s="483" t="b">
        <f t="shared" si="46"/>
        <v>1</v>
      </c>
      <c r="AD210" s="483" t="b">
        <f t="shared" si="47"/>
        <v>1</v>
      </c>
      <c r="AE210" s="483" t="b">
        <f t="shared" si="48"/>
        <v>1</v>
      </c>
      <c r="AF210" s="483" t="b">
        <f t="shared" si="49"/>
        <v>1</v>
      </c>
      <c r="AG210" s="483" t="b">
        <f t="shared" si="50"/>
        <v>1</v>
      </c>
      <c r="AH210" s="483" t="b">
        <f t="shared" si="51"/>
        <v>1</v>
      </c>
    </row>
    <row r="211" spans="1:34" ht="16.5" thickBot="1" x14ac:dyDescent="0.3">
      <c r="A211" s="416"/>
      <c r="B211" s="472">
        <v>192</v>
      </c>
      <c r="C211" s="9"/>
      <c r="D211" s="28"/>
      <c r="E211" s="472">
        <v>192</v>
      </c>
      <c r="F211" s="9"/>
      <c r="G211" s="28"/>
      <c r="H211" s="472">
        <v>192</v>
      </c>
      <c r="I211" s="9"/>
      <c r="J211" s="28"/>
      <c r="K211" s="472">
        <v>192</v>
      </c>
      <c r="L211" s="9"/>
      <c r="M211" s="472">
        <v>192</v>
      </c>
      <c r="N211" s="9"/>
      <c r="O211" s="472">
        <v>192</v>
      </c>
      <c r="P211" s="9"/>
      <c r="Q211" s="416"/>
      <c r="R211" s="416"/>
      <c r="T211" s="483" t="b">
        <f t="shared" si="37"/>
        <v>1</v>
      </c>
      <c r="U211" s="483" t="b">
        <f t="shared" si="38"/>
        <v>1</v>
      </c>
      <c r="V211" s="483" t="b">
        <f t="shared" si="39"/>
        <v>1</v>
      </c>
      <c r="W211" s="483" t="b">
        <f t="shared" si="40"/>
        <v>1</v>
      </c>
      <c r="X211" s="483" t="b">
        <f t="shared" si="41"/>
        <v>1</v>
      </c>
      <c r="Y211" s="483" t="b">
        <f t="shared" si="42"/>
        <v>1</v>
      </c>
      <c r="Z211" s="483" t="b">
        <f t="shared" si="43"/>
        <v>1</v>
      </c>
      <c r="AA211" s="483" t="b">
        <f t="shared" si="44"/>
        <v>1</v>
      </c>
      <c r="AB211" s="483" t="b">
        <f t="shared" si="45"/>
        <v>1</v>
      </c>
      <c r="AC211" s="483" t="b">
        <f t="shared" si="46"/>
        <v>1</v>
      </c>
      <c r="AD211" s="483" t="b">
        <f t="shared" si="47"/>
        <v>1</v>
      </c>
      <c r="AE211" s="483" t="b">
        <f t="shared" si="48"/>
        <v>1</v>
      </c>
      <c r="AF211" s="483" t="b">
        <f t="shared" si="49"/>
        <v>1</v>
      </c>
      <c r="AG211" s="483" t="b">
        <f t="shared" si="50"/>
        <v>1</v>
      </c>
      <c r="AH211" s="483" t="b">
        <f t="shared" si="51"/>
        <v>1</v>
      </c>
    </row>
    <row r="212" spans="1:34" ht="16.5" thickBot="1" x14ac:dyDescent="0.3">
      <c r="A212" s="416"/>
      <c r="B212" s="472">
        <v>193</v>
      </c>
      <c r="C212" s="9"/>
      <c r="D212" s="28"/>
      <c r="E212" s="472">
        <v>193</v>
      </c>
      <c r="F212" s="9"/>
      <c r="G212" s="28"/>
      <c r="H212" s="472">
        <v>193</v>
      </c>
      <c r="I212" s="9"/>
      <c r="J212" s="28"/>
      <c r="K212" s="472">
        <v>193</v>
      </c>
      <c r="L212" s="9"/>
      <c r="M212" s="472">
        <v>193</v>
      </c>
      <c r="N212" s="9"/>
      <c r="O212" s="472">
        <v>193</v>
      </c>
      <c r="P212" s="9"/>
      <c r="Q212" s="416"/>
      <c r="R212" s="416"/>
      <c r="T212" s="483" t="b">
        <f t="shared" si="37"/>
        <v>1</v>
      </c>
      <c r="U212" s="483" t="b">
        <f t="shared" si="38"/>
        <v>1</v>
      </c>
      <c r="V212" s="483" t="b">
        <f t="shared" si="39"/>
        <v>1</v>
      </c>
      <c r="W212" s="483" t="b">
        <f t="shared" si="40"/>
        <v>1</v>
      </c>
      <c r="X212" s="483" t="b">
        <f t="shared" si="41"/>
        <v>1</v>
      </c>
      <c r="Y212" s="483" t="b">
        <f t="shared" si="42"/>
        <v>1</v>
      </c>
      <c r="Z212" s="483" t="b">
        <f t="shared" si="43"/>
        <v>1</v>
      </c>
      <c r="AA212" s="483" t="b">
        <f t="shared" si="44"/>
        <v>1</v>
      </c>
      <c r="AB212" s="483" t="b">
        <f t="shared" si="45"/>
        <v>1</v>
      </c>
      <c r="AC212" s="483" t="b">
        <f t="shared" si="46"/>
        <v>1</v>
      </c>
      <c r="AD212" s="483" t="b">
        <f t="shared" si="47"/>
        <v>1</v>
      </c>
      <c r="AE212" s="483" t="b">
        <f t="shared" si="48"/>
        <v>1</v>
      </c>
      <c r="AF212" s="483" t="b">
        <f t="shared" si="49"/>
        <v>1</v>
      </c>
      <c r="AG212" s="483" t="b">
        <f t="shared" si="50"/>
        <v>1</v>
      </c>
      <c r="AH212" s="483" t="b">
        <f t="shared" si="51"/>
        <v>1</v>
      </c>
    </row>
    <row r="213" spans="1:34" ht="16.5" thickBot="1" x14ac:dyDescent="0.3">
      <c r="A213" s="416"/>
      <c r="B213" s="472">
        <v>194</v>
      </c>
      <c r="C213" s="9"/>
      <c r="D213" s="28"/>
      <c r="E213" s="472">
        <v>194</v>
      </c>
      <c r="F213" s="9"/>
      <c r="G213" s="28"/>
      <c r="H213" s="472">
        <v>194</v>
      </c>
      <c r="I213" s="9"/>
      <c r="J213" s="28"/>
      <c r="K213" s="472">
        <v>194</v>
      </c>
      <c r="L213" s="9"/>
      <c r="M213" s="472">
        <v>194</v>
      </c>
      <c r="N213" s="9"/>
      <c r="O213" s="472">
        <v>194</v>
      </c>
      <c r="P213" s="9"/>
      <c r="Q213" s="416"/>
      <c r="R213" s="416"/>
      <c r="T213" s="483" t="b">
        <f t="shared" ref="T213:T269" si="52">IF(C213="",TRUE,(IF(ISNUMBER(MATCH(C213,countries,0)),TRUE,FALSE)))</f>
        <v>1</v>
      </c>
      <c r="U213" s="483" t="b">
        <f t="shared" ref="U213:U269" si="53">IF(F213="",TRUE,(IF(ISNUMBER(MATCH(F213,countries,0)),TRUE,FALSE)))</f>
        <v>1</v>
      </c>
      <c r="V213" s="483" t="b">
        <f t="shared" ref="V213:V269" si="54">IF(I213="",TRUE,(IF(ISNUMBER(MATCH(I213,countries,0)),TRUE,FALSE)))</f>
        <v>1</v>
      </c>
      <c r="W213" s="483" t="b">
        <f t="shared" ref="W213:W269" si="55">IF(L213="",TRUE,(IF(ISNUMBER(MATCH(L213,Countries2,0)),TRUE,FALSE)))</f>
        <v>1</v>
      </c>
      <c r="X213" s="483" t="b">
        <f t="shared" ref="X213:X269" si="56">IF(N213="",TRUE,(IF(ISNUMBER(MATCH(N213,Countries2,0)),TRUE,FALSE)))</f>
        <v>1</v>
      </c>
      <c r="Y213" s="483" t="b">
        <f t="shared" ref="Y213:Y269" si="57">IF(P213="",TRUE,(IF(ISNUMBER(MATCH(P213,Countries2,0)),TRUE,FALSE)))</f>
        <v>1</v>
      </c>
      <c r="Z213" s="483" t="b">
        <f t="shared" ref="Z213:Z269" si="58">IF(C213="",TRUE,(IF(D213&lt;&gt;"",TRUE,FALSE)))</f>
        <v>1</v>
      </c>
      <c r="AA213" s="483" t="b">
        <f t="shared" ref="AA213:AA269" si="59">IF(D213="",TRUE,(IF(C213&lt;&gt;"",TRUE,FALSE)))</f>
        <v>1</v>
      </c>
      <c r="AB213" s="483" t="b">
        <f t="shared" ref="AB213:AB269" si="60">IF(F213="",TRUE,(IF(G213&lt;&gt;"",TRUE,FALSE)))</f>
        <v>1</v>
      </c>
      <c r="AC213" s="483" t="b">
        <f t="shared" ref="AC213:AC269" si="61">IF(G213="",TRUE,(IF(F213&lt;&gt;"",TRUE,FALSE)))</f>
        <v>1</v>
      </c>
      <c r="AD213" s="483" t="b">
        <f t="shared" ref="AD213:AD269" si="62">IF(I213="",TRUE,(IF(J213&lt;&gt;"",TRUE,FALSE)))</f>
        <v>1</v>
      </c>
      <c r="AE213" s="483" t="b">
        <f t="shared" ref="AE213:AE269" si="63">IF(J213="",TRUE,(IF(I213&lt;&gt;"",TRUE,FALSE)))</f>
        <v>1</v>
      </c>
      <c r="AF213" s="483" t="b">
        <f t="shared" ref="AF213:AF269" si="64">IF(AND(C213="N/A",D213&lt;&gt;0),FALSE,TRUE)</f>
        <v>1</v>
      </c>
      <c r="AG213" s="483" t="b">
        <f t="shared" ref="AG213:AG269" si="65">IF(AND(F213="N/A",G213&lt;&gt;0),FALSE,TRUE)</f>
        <v>1</v>
      </c>
      <c r="AH213" s="483" t="b">
        <f t="shared" ref="AH213:AH269" si="66">IF(AND(I213="N/A",J213&lt;&gt;0),FALSE,TRUE)</f>
        <v>1</v>
      </c>
    </row>
    <row r="214" spans="1:34" ht="16.5" thickBot="1" x14ac:dyDescent="0.3">
      <c r="A214" s="416"/>
      <c r="B214" s="472">
        <v>195</v>
      </c>
      <c r="C214" s="9"/>
      <c r="D214" s="28"/>
      <c r="E214" s="472">
        <v>195</v>
      </c>
      <c r="F214" s="9"/>
      <c r="G214" s="28"/>
      <c r="H214" s="472">
        <v>195</v>
      </c>
      <c r="I214" s="9"/>
      <c r="J214" s="28"/>
      <c r="K214" s="472">
        <v>195</v>
      </c>
      <c r="L214" s="9"/>
      <c r="M214" s="472">
        <v>195</v>
      </c>
      <c r="N214" s="9"/>
      <c r="O214" s="472">
        <v>195</v>
      </c>
      <c r="P214" s="9"/>
      <c r="Q214" s="416"/>
      <c r="R214" s="416"/>
      <c r="T214" s="483" t="b">
        <f t="shared" si="52"/>
        <v>1</v>
      </c>
      <c r="U214" s="483" t="b">
        <f t="shared" si="53"/>
        <v>1</v>
      </c>
      <c r="V214" s="483" t="b">
        <f t="shared" si="54"/>
        <v>1</v>
      </c>
      <c r="W214" s="483" t="b">
        <f t="shared" si="55"/>
        <v>1</v>
      </c>
      <c r="X214" s="483" t="b">
        <f t="shared" si="56"/>
        <v>1</v>
      </c>
      <c r="Y214" s="483" t="b">
        <f t="shared" si="57"/>
        <v>1</v>
      </c>
      <c r="Z214" s="483" t="b">
        <f t="shared" si="58"/>
        <v>1</v>
      </c>
      <c r="AA214" s="483" t="b">
        <f t="shared" si="59"/>
        <v>1</v>
      </c>
      <c r="AB214" s="483" t="b">
        <f t="shared" si="60"/>
        <v>1</v>
      </c>
      <c r="AC214" s="483" t="b">
        <f t="shared" si="61"/>
        <v>1</v>
      </c>
      <c r="AD214" s="483" t="b">
        <f t="shared" si="62"/>
        <v>1</v>
      </c>
      <c r="AE214" s="483" t="b">
        <f t="shared" si="63"/>
        <v>1</v>
      </c>
      <c r="AF214" s="483" t="b">
        <f t="shared" si="64"/>
        <v>1</v>
      </c>
      <c r="AG214" s="483" t="b">
        <f t="shared" si="65"/>
        <v>1</v>
      </c>
      <c r="AH214" s="483" t="b">
        <f t="shared" si="66"/>
        <v>1</v>
      </c>
    </row>
    <row r="215" spans="1:34" ht="16.5" thickBot="1" x14ac:dyDescent="0.3">
      <c r="A215" s="416"/>
      <c r="B215" s="472">
        <v>196</v>
      </c>
      <c r="C215" s="9"/>
      <c r="D215" s="28"/>
      <c r="E215" s="472">
        <v>196</v>
      </c>
      <c r="F215" s="9"/>
      <c r="G215" s="28"/>
      <c r="H215" s="472">
        <v>196</v>
      </c>
      <c r="I215" s="9"/>
      <c r="J215" s="28"/>
      <c r="K215" s="472">
        <v>196</v>
      </c>
      <c r="L215" s="9"/>
      <c r="M215" s="472">
        <v>196</v>
      </c>
      <c r="N215" s="9"/>
      <c r="O215" s="472">
        <v>196</v>
      </c>
      <c r="P215" s="9"/>
      <c r="Q215" s="416"/>
      <c r="R215" s="416"/>
      <c r="T215" s="483" t="b">
        <f t="shared" si="52"/>
        <v>1</v>
      </c>
      <c r="U215" s="483" t="b">
        <f t="shared" si="53"/>
        <v>1</v>
      </c>
      <c r="V215" s="483" t="b">
        <f t="shared" si="54"/>
        <v>1</v>
      </c>
      <c r="W215" s="483" t="b">
        <f t="shared" si="55"/>
        <v>1</v>
      </c>
      <c r="X215" s="483" t="b">
        <f t="shared" si="56"/>
        <v>1</v>
      </c>
      <c r="Y215" s="483" t="b">
        <f t="shared" si="57"/>
        <v>1</v>
      </c>
      <c r="Z215" s="483" t="b">
        <f t="shared" si="58"/>
        <v>1</v>
      </c>
      <c r="AA215" s="483" t="b">
        <f t="shared" si="59"/>
        <v>1</v>
      </c>
      <c r="AB215" s="483" t="b">
        <f t="shared" si="60"/>
        <v>1</v>
      </c>
      <c r="AC215" s="483" t="b">
        <f t="shared" si="61"/>
        <v>1</v>
      </c>
      <c r="AD215" s="483" t="b">
        <f t="shared" si="62"/>
        <v>1</v>
      </c>
      <c r="AE215" s="483" t="b">
        <f t="shared" si="63"/>
        <v>1</v>
      </c>
      <c r="AF215" s="483" t="b">
        <f t="shared" si="64"/>
        <v>1</v>
      </c>
      <c r="AG215" s="483" t="b">
        <f t="shared" si="65"/>
        <v>1</v>
      </c>
      <c r="AH215" s="483" t="b">
        <f t="shared" si="66"/>
        <v>1</v>
      </c>
    </row>
    <row r="216" spans="1:34" ht="16.5" thickBot="1" x14ac:dyDescent="0.3">
      <c r="A216" s="416"/>
      <c r="B216" s="472">
        <v>197</v>
      </c>
      <c r="C216" s="9"/>
      <c r="D216" s="28"/>
      <c r="E216" s="472">
        <v>197</v>
      </c>
      <c r="F216" s="9"/>
      <c r="G216" s="28"/>
      <c r="H216" s="472">
        <v>197</v>
      </c>
      <c r="I216" s="9"/>
      <c r="J216" s="28"/>
      <c r="K216" s="472">
        <v>197</v>
      </c>
      <c r="L216" s="9"/>
      <c r="M216" s="472">
        <v>197</v>
      </c>
      <c r="N216" s="9"/>
      <c r="O216" s="472">
        <v>197</v>
      </c>
      <c r="P216" s="9"/>
      <c r="Q216" s="416"/>
      <c r="R216" s="416"/>
      <c r="T216" s="483" t="b">
        <f t="shared" si="52"/>
        <v>1</v>
      </c>
      <c r="U216" s="483" t="b">
        <f t="shared" si="53"/>
        <v>1</v>
      </c>
      <c r="V216" s="483" t="b">
        <f t="shared" si="54"/>
        <v>1</v>
      </c>
      <c r="W216" s="483" t="b">
        <f t="shared" si="55"/>
        <v>1</v>
      </c>
      <c r="X216" s="483" t="b">
        <f t="shared" si="56"/>
        <v>1</v>
      </c>
      <c r="Y216" s="483" t="b">
        <f t="shared" si="57"/>
        <v>1</v>
      </c>
      <c r="Z216" s="483" t="b">
        <f t="shared" si="58"/>
        <v>1</v>
      </c>
      <c r="AA216" s="483" t="b">
        <f t="shared" si="59"/>
        <v>1</v>
      </c>
      <c r="AB216" s="483" t="b">
        <f t="shared" si="60"/>
        <v>1</v>
      </c>
      <c r="AC216" s="483" t="b">
        <f t="shared" si="61"/>
        <v>1</v>
      </c>
      <c r="AD216" s="483" t="b">
        <f t="shared" si="62"/>
        <v>1</v>
      </c>
      <c r="AE216" s="483" t="b">
        <f t="shared" si="63"/>
        <v>1</v>
      </c>
      <c r="AF216" s="483" t="b">
        <f t="shared" si="64"/>
        <v>1</v>
      </c>
      <c r="AG216" s="483" t="b">
        <f t="shared" si="65"/>
        <v>1</v>
      </c>
      <c r="AH216" s="483" t="b">
        <f t="shared" si="66"/>
        <v>1</v>
      </c>
    </row>
    <row r="217" spans="1:34" ht="16.5" thickBot="1" x14ac:dyDescent="0.3">
      <c r="A217" s="416"/>
      <c r="B217" s="472">
        <v>198</v>
      </c>
      <c r="C217" s="9"/>
      <c r="D217" s="28"/>
      <c r="E217" s="472">
        <v>198</v>
      </c>
      <c r="F217" s="9"/>
      <c r="G217" s="28"/>
      <c r="H217" s="472">
        <v>198</v>
      </c>
      <c r="I217" s="9"/>
      <c r="J217" s="28"/>
      <c r="K217" s="472">
        <v>198</v>
      </c>
      <c r="L217" s="9"/>
      <c r="M217" s="472">
        <v>198</v>
      </c>
      <c r="N217" s="9"/>
      <c r="O217" s="472">
        <v>198</v>
      </c>
      <c r="P217" s="9"/>
      <c r="Q217" s="416"/>
      <c r="R217" s="416"/>
      <c r="T217" s="483" t="b">
        <f t="shared" si="52"/>
        <v>1</v>
      </c>
      <c r="U217" s="483" t="b">
        <f t="shared" si="53"/>
        <v>1</v>
      </c>
      <c r="V217" s="483" t="b">
        <f t="shared" si="54"/>
        <v>1</v>
      </c>
      <c r="W217" s="483" t="b">
        <f t="shared" si="55"/>
        <v>1</v>
      </c>
      <c r="X217" s="483" t="b">
        <f t="shared" si="56"/>
        <v>1</v>
      </c>
      <c r="Y217" s="483" t="b">
        <f t="shared" si="57"/>
        <v>1</v>
      </c>
      <c r="Z217" s="483" t="b">
        <f t="shared" si="58"/>
        <v>1</v>
      </c>
      <c r="AA217" s="483" t="b">
        <f t="shared" si="59"/>
        <v>1</v>
      </c>
      <c r="AB217" s="483" t="b">
        <f t="shared" si="60"/>
        <v>1</v>
      </c>
      <c r="AC217" s="483" t="b">
        <f t="shared" si="61"/>
        <v>1</v>
      </c>
      <c r="AD217" s="483" t="b">
        <f t="shared" si="62"/>
        <v>1</v>
      </c>
      <c r="AE217" s="483" t="b">
        <f t="shared" si="63"/>
        <v>1</v>
      </c>
      <c r="AF217" s="483" t="b">
        <f t="shared" si="64"/>
        <v>1</v>
      </c>
      <c r="AG217" s="483" t="b">
        <f t="shared" si="65"/>
        <v>1</v>
      </c>
      <c r="AH217" s="483" t="b">
        <f t="shared" si="66"/>
        <v>1</v>
      </c>
    </row>
    <row r="218" spans="1:34" ht="16.5" thickBot="1" x14ac:dyDescent="0.3">
      <c r="A218" s="416"/>
      <c r="B218" s="472">
        <v>199</v>
      </c>
      <c r="C218" s="9"/>
      <c r="D218" s="28"/>
      <c r="E218" s="472">
        <v>199</v>
      </c>
      <c r="F218" s="9"/>
      <c r="G218" s="28"/>
      <c r="H218" s="472">
        <v>199</v>
      </c>
      <c r="I218" s="9"/>
      <c r="J218" s="28"/>
      <c r="K218" s="472">
        <v>199</v>
      </c>
      <c r="L218" s="9"/>
      <c r="M218" s="472">
        <v>199</v>
      </c>
      <c r="N218" s="9"/>
      <c r="O218" s="472">
        <v>199</v>
      </c>
      <c r="P218" s="9"/>
      <c r="Q218" s="416"/>
      <c r="R218" s="416"/>
      <c r="T218" s="483" t="b">
        <f t="shared" si="52"/>
        <v>1</v>
      </c>
      <c r="U218" s="483" t="b">
        <f t="shared" si="53"/>
        <v>1</v>
      </c>
      <c r="V218" s="483" t="b">
        <f t="shared" si="54"/>
        <v>1</v>
      </c>
      <c r="W218" s="483" t="b">
        <f t="shared" si="55"/>
        <v>1</v>
      </c>
      <c r="X218" s="483" t="b">
        <f t="shared" si="56"/>
        <v>1</v>
      </c>
      <c r="Y218" s="483" t="b">
        <f t="shared" si="57"/>
        <v>1</v>
      </c>
      <c r="Z218" s="483" t="b">
        <f t="shared" si="58"/>
        <v>1</v>
      </c>
      <c r="AA218" s="483" t="b">
        <f t="shared" si="59"/>
        <v>1</v>
      </c>
      <c r="AB218" s="483" t="b">
        <f t="shared" si="60"/>
        <v>1</v>
      </c>
      <c r="AC218" s="483" t="b">
        <f t="shared" si="61"/>
        <v>1</v>
      </c>
      <c r="AD218" s="483" t="b">
        <f t="shared" si="62"/>
        <v>1</v>
      </c>
      <c r="AE218" s="483" t="b">
        <f t="shared" si="63"/>
        <v>1</v>
      </c>
      <c r="AF218" s="483" t="b">
        <f t="shared" si="64"/>
        <v>1</v>
      </c>
      <c r="AG218" s="483" t="b">
        <f t="shared" si="65"/>
        <v>1</v>
      </c>
      <c r="AH218" s="483" t="b">
        <f t="shared" si="66"/>
        <v>1</v>
      </c>
    </row>
    <row r="219" spans="1:34" ht="16.5" thickBot="1" x14ac:dyDescent="0.3">
      <c r="A219" s="416"/>
      <c r="B219" s="472">
        <v>200</v>
      </c>
      <c r="C219" s="9"/>
      <c r="D219" s="28"/>
      <c r="E219" s="472">
        <v>200</v>
      </c>
      <c r="F219" s="9"/>
      <c r="G219" s="28"/>
      <c r="H219" s="472">
        <v>200</v>
      </c>
      <c r="I219" s="9"/>
      <c r="J219" s="28"/>
      <c r="K219" s="472">
        <v>200</v>
      </c>
      <c r="L219" s="9"/>
      <c r="M219" s="472">
        <v>200</v>
      </c>
      <c r="N219" s="9"/>
      <c r="O219" s="472">
        <v>200</v>
      </c>
      <c r="P219" s="9"/>
      <c r="Q219" s="416"/>
      <c r="R219" s="416"/>
      <c r="T219" s="483" t="b">
        <f t="shared" si="52"/>
        <v>1</v>
      </c>
      <c r="U219" s="483" t="b">
        <f t="shared" si="53"/>
        <v>1</v>
      </c>
      <c r="V219" s="483" t="b">
        <f t="shared" si="54"/>
        <v>1</v>
      </c>
      <c r="W219" s="483" t="b">
        <f t="shared" si="55"/>
        <v>1</v>
      </c>
      <c r="X219" s="483" t="b">
        <f t="shared" si="56"/>
        <v>1</v>
      </c>
      <c r="Y219" s="483" t="b">
        <f t="shared" si="57"/>
        <v>1</v>
      </c>
      <c r="Z219" s="483" t="b">
        <f t="shared" si="58"/>
        <v>1</v>
      </c>
      <c r="AA219" s="483" t="b">
        <f t="shared" si="59"/>
        <v>1</v>
      </c>
      <c r="AB219" s="483" t="b">
        <f t="shared" si="60"/>
        <v>1</v>
      </c>
      <c r="AC219" s="483" t="b">
        <f t="shared" si="61"/>
        <v>1</v>
      </c>
      <c r="AD219" s="483" t="b">
        <f t="shared" si="62"/>
        <v>1</v>
      </c>
      <c r="AE219" s="483" t="b">
        <f t="shared" si="63"/>
        <v>1</v>
      </c>
      <c r="AF219" s="483" t="b">
        <f t="shared" si="64"/>
        <v>1</v>
      </c>
      <c r="AG219" s="483" t="b">
        <f t="shared" si="65"/>
        <v>1</v>
      </c>
      <c r="AH219" s="483" t="b">
        <f t="shared" si="66"/>
        <v>1</v>
      </c>
    </row>
    <row r="220" spans="1:34" ht="16.5" thickBot="1" x14ac:dyDescent="0.3">
      <c r="A220" s="416"/>
      <c r="B220" s="472">
        <v>201</v>
      </c>
      <c r="C220" s="9"/>
      <c r="D220" s="28"/>
      <c r="E220" s="472">
        <v>201</v>
      </c>
      <c r="F220" s="9"/>
      <c r="G220" s="28"/>
      <c r="H220" s="472">
        <v>201</v>
      </c>
      <c r="I220" s="9"/>
      <c r="J220" s="28"/>
      <c r="K220" s="472">
        <v>201</v>
      </c>
      <c r="L220" s="9"/>
      <c r="M220" s="472">
        <v>201</v>
      </c>
      <c r="N220" s="9"/>
      <c r="O220" s="472">
        <v>201</v>
      </c>
      <c r="P220" s="9"/>
      <c r="Q220" s="416"/>
      <c r="R220" s="416"/>
      <c r="T220" s="483" t="b">
        <f t="shared" si="52"/>
        <v>1</v>
      </c>
      <c r="U220" s="483" t="b">
        <f t="shared" si="53"/>
        <v>1</v>
      </c>
      <c r="V220" s="483" t="b">
        <f t="shared" si="54"/>
        <v>1</v>
      </c>
      <c r="W220" s="483" t="b">
        <f t="shared" si="55"/>
        <v>1</v>
      </c>
      <c r="X220" s="483" t="b">
        <f t="shared" si="56"/>
        <v>1</v>
      </c>
      <c r="Y220" s="483" t="b">
        <f t="shared" si="57"/>
        <v>1</v>
      </c>
      <c r="Z220" s="483" t="b">
        <f t="shared" si="58"/>
        <v>1</v>
      </c>
      <c r="AA220" s="483" t="b">
        <f t="shared" si="59"/>
        <v>1</v>
      </c>
      <c r="AB220" s="483" t="b">
        <f t="shared" si="60"/>
        <v>1</v>
      </c>
      <c r="AC220" s="483" t="b">
        <f t="shared" si="61"/>
        <v>1</v>
      </c>
      <c r="AD220" s="483" t="b">
        <f t="shared" si="62"/>
        <v>1</v>
      </c>
      <c r="AE220" s="483" t="b">
        <f t="shared" si="63"/>
        <v>1</v>
      </c>
      <c r="AF220" s="483" t="b">
        <f t="shared" si="64"/>
        <v>1</v>
      </c>
      <c r="AG220" s="483" t="b">
        <f t="shared" si="65"/>
        <v>1</v>
      </c>
      <c r="AH220" s="483" t="b">
        <f t="shared" si="66"/>
        <v>1</v>
      </c>
    </row>
    <row r="221" spans="1:34" ht="16.5" thickBot="1" x14ac:dyDescent="0.3">
      <c r="A221" s="416"/>
      <c r="B221" s="472">
        <v>202</v>
      </c>
      <c r="C221" s="9"/>
      <c r="D221" s="28"/>
      <c r="E221" s="472">
        <v>202</v>
      </c>
      <c r="F221" s="9"/>
      <c r="G221" s="28"/>
      <c r="H221" s="472">
        <v>202</v>
      </c>
      <c r="I221" s="9"/>
      <c r="J221" s="28"/>
      <c r="K221" s="472">
        <v>202</v>
      </c>
      <c r="L221" s="9"/>
      <c r="M221" s="472">
        <v>202</v>
      </c>
      <c r="N221" s="9"/>
      <c r="O221" s="472">
        <v>202</v>
      </c>
      <c r="P221" s="9"/>
      <c r="Q221" s="416"/>
      <c r="R221" s="416"/>
      <c r="T221" s="483" t="b">
        <f t="shared" si="52"/>
        <v>1</v>
      </c>
      <c r="U221" s="483" t="b">
        <f t="shared" si="53"/>
        <v>1</v>
      </c>
      <c r="V221" s="483" t="b">
        <f t="shared" si="54"/>
        <v>1</v>
      </c>
      <c r="W221" s="483" t="b">
        <f t="shared" si="55"/>
        <v>1</v>
      </c>
      <c r="X221" s="483" t="b">
        <f t="shared" si="56"/>
        <v>1</v>
      </c>
      <c r="Y221" s="483" t="b">
        <f t="shared" si="57"/>
        <v>1</v>
      </c>
      <c r="Z221" s="483" t="b">
        <f t="shared" si="58"/>
        <v>1</v>
      </c>
      <c r="AA221" s="483" t="b">
        <f t="shared" si="59"/>
        <v>1</v>
      </c>
      <c r="AB221" s="483" t="b">
        <f t="shared" si="60"/>
        <v>1</v>
      </c>
      <c r="AC221" s="483" t="b">
        <f t="shared" si="61"/>
        <v>1</v>
      </c>
      <c r="AD221" s="483" t="b">
        <f t="shared" si="62"/>
        <v>1</v>
      </c>
      <c r="AE221" s="483" t="b">
        <f t="shared" si="63"/>
        <v>1</v>
      </c>
      <c r="AF221" s="483" t="b">
        <f t="shared" si="64"/>
        <v>1</v>
      </c>
      <c r="AG221" s="483" t="b">
        <f t="shared" si="65"/>
        <v>1</v>
      </c>
      <c r="AH221" s="483" t="b">
        <f t="shared" si="66"/>
        <v>1</v>
      </c>
    </row>
    <row r="222" spans="1:34" ht="16.5" thickBot="1" x14ac:dyDescent="0.3">
      <c r="A222" s="416"/>
      <c r="B222" s="472">
        <v>203</v>
      </c>
      <c r="C222" s="9"/>
      <c r="D222" s="28"/>
      <c r="E222" s="472">
        <v>203</v>
      </c>
      <c r="F222" s="9"/>
      <c r="G222" s="28"/>
      <c r="H222" s="472">
        <v>203</v>
      </c>
      <c r="I222" s="9"/>
      <c r="J222" s="28"/>
      <c r="K222" s="472">
        <v>203</v>
      </c>
      <c r="L222" s="9"/>
      <c r="M222" s="472">
        <v>203</v>
      </c>
      <c r="N222" s="9"/>
      <c r="O222" s="472">
        <v>203</v>
      </c>
      <c r="P222" s="9"/>
      <c r="Q222" s="416"/>
      <c r="R222" s="416"/>
      <c r="T222" s="483" t="b">
        <f t="shared" si="52"/>
        <v>1</v>
      </c>
      <c r="U222" s="483" t="b">
        <f t="shared" si="53"/>
        <v>1</v>
      </c>
      <c r="V222" s="483" t="b">
        <f t="shared" si="54"/>
        <v>1</v>
      </c>
      <c r="W222" s="483" t="b">
        <f t="shared" si="55"/>
        <v>1</v>
      </c>
      <c r="X222" s="483" t="b">
        <f t="shared" si="56"/>
        <v>1</v>
      </c>
      <c r="Y222" s="483" t="b">
        <f t="shared" si="57"/>
        <v>1</v>
      </c>
      <c r="Z222" s="483" t="b">
        <f t="shared" si="58"/>
        <v>1</v>
      </c>
      <c r="AA222" s="483" t="b">
        <f t="shared" si="59"/>
        <v>1</v>
      </c>
      <c r="AB222" s="483" t="b">
        <f t="shared" si="60"/>
        <v>1</v>
      </c>
      <c r="AC222" s="483" t="b">
        <f t="shared" si="61"/>
        <v>1</v>
      </c>
      <c r="AD222" s="483" t="b">
        <f t="shared" si="62"/>
        <v>1</v>
      </c>
      <c r="AE222" s="483" t="b">
        <f t="shared" si="63"/>
        <v>1</v>
      </c>
      <c r="AF222" s="483" t="b">
        <f t="shared" si="64"/>
        <v>1</v>
      </c>
      <c r="AG222" s="483" t="b">
        <f t="shared" si="65"/>
        <v>1</v>
      </c>
      <c r="AH222" s="483" t="b">
        <f t="shared" si="66"/>
        <v>1</v>
      </c>
    </row>
    <row r="223" spans="1:34" ht="16.5" thickBot="1" x14ac:dyDescent="0.3">
      <c r="A223" s="416"/>
      <c r="B223" s="472">
        <v>204</v>
      </c>
      <c r="C223" s="9"/>
      <c r="D223" s="28"/>
      <c r="E223" s="472">
        <v>204</v>
      </c>
      <c r="F223" s="9"/>
      <c r="G223" s="28"/>
      <c r="H223" s="472">
        <v>204</v>
      </c>
      <c r="I223" s="9"/>
      <c r="J223" s="28"/>
      <c r="K223" s="472">
        <v>204</v>
      </c>
      <c r="L223" s="9"/>
      <c r="M223" s="472">
        <v>204</v>
      </c>
      <c r="N223" s="9"/>
      <c r="O223" s="472">
        <v>204</v>
      </c>
      <c r="P223" s="9"/>
      <c r="Q223" s="416"/>
      <c r="R223" s="416"/>
      <c r="T223" s="483" t="b">
        <f t="shared" si="52"/>
        <v>1</v>
      </c>
      <c r="U223" s="483" t="b">
        <f t="shared" si="53"/>
        <v>1</v>
      </c>
      <c r="V223" s="483" t="b">
        <f t="shared" si="54"/>
        <v>1</v>
      </c>
      <c r="W223" s="483" t="b">
        <f t="shared" si="55"/>
        <v>1</v>
      </c>
      <c r="X223" s="483" t="b">
        <f t="shared" si="56"/>
        <v>1</v>
      </c>
      <c r="Y223" s="483" t="b">
        <f t="shared" si="57"/>
        <v>1</v>
      </c>
      <c r="Z223" s="483" t="b">
        <f t="shared" si="58"/>
        <v>1</v>
      </c>
      <c r="AA223" s="483" t="b">
        <f t="shared" si="59"/>
        <v>1</v>
      </c>
      <c r="AB223" s="483" t="b">
        <f t="shared" si="60"/>
        <v>1</v>
      </c>
      <c r="AC223" s="483" t="b">
        <f t="shared" si="61"/>
        <v>1</v>
      </c>
      <c r="AD223" s="483" t="b">
        <f t="shared" si="62"/>
        <v>1</v>
      </c>
      <c r="AE223" s="483" t="b">
        <f t="shared" si="63"/>
        <v>1</v>
      </c>
      <c r="AF223" s="483" t="b">
        <f t="shared" si="64"/>
        <v>1</v>
      </c>
      <c r="AG223" s="483" t="b">
        <f t="shared" si="65"/>
        <v>1</v>
      </c>
      <c r="AH223" s="483" t="b">
        <f t="shared" si="66"/>
        <v>1</v>
      </c>
    </row>
    <row r="224" spans="1:34" ht="16.5" thickBot="1" x14ac:dyDescent="0.3">
      <c r="A224" s="416"/>
      <c r="B224" s="472">
        <v>205</v>
      </c>
      <c r="C224" s="9"/>
      <c r="D224" s="28"/>
      <c r="E224" s="472">
        <v>205</v>
      </c>
      <c r="F224" s="9"/>
      <c r="G224" s="28"/>
      <c r="H224" s="472">
        <v>205</v>
      </c>
      <c r="I224" s="9"/>
      <c r="J224" s="28"/>
      <c r="K224" s="472">
        <v>205</v>
      </c>
      <c r="L224" s="9"/>
      <c r="M224" s="472">
        <v>205</v>
      </c>
      <c r="N224" s="9"/>
      <c r="O224" s="472">
        <v>205</v>
      </c>
      <c r="P224" s="9"/>
      <c r="Q224" s="416"/>
      <c r="R224" s="416"/>
      <c r="T224" s="483" t="b">
        <f t="shared" si="52"/>
        <v>1</v>
      </c>
      <c r="U224" s="483" t="b">
        <f t="shared" si="53"/>
        <v>1</v>
      </c>
      <c r="V224" s="483" t="b">
        <f t="shared" si="54"/>
        <v>1</v>
      </c>
      <c r="W224" s="483" t="b">
        <f t="shared" si="55"/>
        <v>1</v>
      </c>
      <c r="X224" s="483" t="b">
        <f t="shared" si="56"/>
        <v>1</v>
      </c>
      <c r="Y224" s="483" t="b">
        <f t="shared" si="57"/>
        <v>1</v>
      </c>
      <c r="Z224" s="483" t="b">
        <f t="shared" si="58"/>
        <v>1</v>
      </c>
      <c r="AA224" s="483" t="b">
        <f t="shared" si="59"/>
        <v>1</v>
      </c>
      <c r="AB224" s="483" t="b">
        <f t="shared" si="60"/>
        <v>1</v>
      </c>
      <c r="AC224" s="483" t="b">
        <f t="shared" si="61"/>
        <v>1</v>
      </c>
      <c r="AD224" s="483" t="b">
        <f t="shared" si="62"/>
        <v>1</v>
      </c>
      <c r="AE224" s="483" t="b">
        <f t="shared" si="63"/>
        <v>1</v>
      </c>
      <c r="AF224" s="483" t="b">
        <f t="shared" si="64"/>
        <v>1</v>
      </c>
      <c r="AG224" s="483" t="b">
        <f t="shared" si="65"/>
        <v>1</v>
      </c>
      <c r="AH224" s="483" t="b">
        <f t="shared" si="66"/>
        <v>1</v>
      </c>
    </row>
    <row r="225" spans="1:34" ht="16.5" thickBot="1" x14ac:dyDescent="0.3">
      <c r="A225" s="416"/>
      <c r="B225" s="472">
        <v>206</v>
      </c>
      <c r="C225" s="9"/>
      <c r="D225" s="28"/>
      <c r="E225" s="472">
        <v>206</v>
      </c>
      <c r="F225" s="9"/>
      <c r="G225" s="28"/>
      <c r="H225" s="472">
        <v>206</v>
      </c>
      <c r="I225" s="9"/>
      <c r="J225" s="28"/>
      <c r="K225" s="472">
        <v>206</v>
      </c>
      <c r="L225" s="9"/>
      <c r="M225" s="472">
        <v>206</v>
      </c>
      <c r="N225" s="9"/>
      <c r="O225" s="472">
        <v>206</v>
      </c>
      <c r="P225" s="9"/>
      <c r="Q225" s="416"/>
      <c r="R225" s="416"/>
      <c r="T225" s="483" t="b">
        <f t="shared" si="52"/>
        <v>1</v>
      </c>
      <c r="U225" s="483" t="b">
        <f t="shared" si="53"/>
        <v>1</v>
      </c>
      <c r="V225" s="483" t="b">
        <f t="shared" si="54"/>
        <v>1</v>
      </c>
      <c r="W225" s="483" t="b">
        <f t="shared" si="55"/>
        <v>1</v>
      </c>
      <c r="X225" s="483" t="b">
        <f t="shared" si="56"/>
        <v>1</v>
      </c>
      <c r="Y225" s="483" t="b">
        <f t="shared" si="57"/>
        <v>1</v>
      </c>
      <c r="Z225" s="483" t="b">
        <f t="shared" si="58"/>
        <v>1</v>
      </c>
      <c r="AA225" s="483" t="b">
        <f t="shared" si="59"/>
        <v>1</v>
      </c>
      <c r="AB225" s="483" t="b">
        <f t="shared" si="60"/>
        <v>1</v>
      </c>
      <c r="AC225" s="483" t="b">
        <f t="shared" si="61"/>
        <v>1</v>
      </c>
      <c r="AD225" s="483" t="b">
        <f t="shared" si="62"/>
        <v>1</v>
      </c>
      <c r="AE225" s="483" t="b">
        <f t="shared" si="63"/>
        <v>1</v>
      </c>
      <c r="AF225" s="483" t="b">
        <f t="shared" si="64"/>
        <v>1</v>
      </c>
      <c r="AG225" s="483" t="b">
        <f t="shared" si="65"/>
        <v>1</v>
      </c>
      <c r="AH225" s="483" t="b">
        <f t="shared" si="66"/>
        <v>1</v>
      </c>
    </row>
    <row r="226" spans="1:34" ht="16.5" thickBot="1" x14ac:dyDescent="0.3">
      <c r="A226" s="416"/>
      <c r="B226" s="472">
        <v>207</v>
      </c>
      <c r="C226" s="9"/>
      <c r="D226" s="28"/>
      <c r="E226" s="472">
        <v>207</v>
      </c>
      <c r="F226" s="9"/>
      <c r="G226" s="28"/>
      <c r="H226" s="472">
        <v>207</v>
      </c>
      <c r="I226" s="9"/>
      <c r="J226" s="28"/>
      <c r="K226" s="472">
        <v>207</v>
      </c>
      <c r="L226" s="9"/>
      <c r="M226" s="472">
        <v>207</v>
      </c>
      <c r="N226" s="9"/>
      <c r="O226" s="472">
        <v>207</v>
      </c>
      <c r="P226" s="9"/>
      <c r="Q226" s="416"/>
      <c r="R226" s="416"/>
      <c r="T226" s="483" t="b">
        <f t="shared" si="52"/>
        <v>1</v>
      </c>
      <c r="U226" s="483" t="b">
        <f t="shared" si="53"/>
        <v>1</v>
      </c>
      <c r="V226" s="483" t="b">
        <f t="shared" si="54"/>
        <v>1</v>
      </c>
      <c r="W226" s="483" t="b">
        <f t="shared" si="55"/>
        <v>1</v>
      </c>
      <c r="X226" s="483" t="b">
        <f t="shared" si="56"/>
        <v>1</v>
      </c>
      <c r="Y226" s="483" t="b">
        <f t="shared" si="57"/>
        <v>1</v>
      </c>
      <c r="Z226" s="483" t="b">
        <f t="shared" si="58"/>
        <v>1</v>
      </c>
      <c r="AA226" s="483" t="b">
        <f t="shared" si="59"/>
        <v>1</v>
      </c>
      <c r="AB226" s="483" t="b">
        <f t="shared" si="60"/>
        <v>1</v>
      </c>
      <c r="AC226" s="483" t="b">
        <f t="shared" si="61"/>
        <v>1</v>
      </c>
      <c r="AD226" s="483" t="b">
        <f t="shared" si="62"/>
        <v>1</v>
      </c>
      <c r="AE226" s="483" t="b">
        <f t="shared" si="63"/>
        <v>1</v>
      </c>
      <c r="AF226" s="483" t="b">
        <f t="shared" si="64"/>
        <v>1</v>
      </c>
      <c r="AG226" s="483" t="b">
        <f t="shared" si="65"/>
        <v>1</v>
      </c>
      <c r="AH226" s="483" t="b">
        <f t="shared" si="66"/>
        <v>1</v>
      </c>
    </row>
    <row r="227" spans="1:34" ht="16.5" thickBot="1" x14ac:dyDescent="0.3">
      <c r="A227" s="416"/>
      <c r="B227" s="472">
        <v>208</v>
      </c>
      <c r="C227" s="9"/>
      <c r="D227" s="28"/>
      <c r="E227" s="472">
        <v>208</v>
      </c>
      <c r="F227" s="9"/>
      <c r="G227" s="28"/>
      <c r="H227" s="472">
        <v>208</v>
      </c>
      <c r="I227" s="9"/>
      <c r="J227" s="28"/>
      <c r="K227" s="472">
        <v>208</v>
      </c>
      <c r="L227" s="9"/>
      <c r="M227" s="472">
        <v>208</v>
      </c>
      <c r="N227" s="9"/>
      <c r="O227" s="472">
        <v>208</v>
      </c>
      <c r="P227" s="9"/>
      <c r="Q227" s="416"/>
      <c r="R227" s="416"/>
      <c r="T227" s="483" t="b">
        <f t="shared" si="52"/>
        <v>1</v>
      </c>
      <c r="U227" s="483" t="b">
        <f t="shared" si="53"/>
        <v>1</v>
      </c>
      <c r="V227" s="483" t="b">
        <f t="shared" si="54"/>
        <v>1</v>
      </c>
      <c r="W227" s="483" t="b">
        <f t="shared" si="55"/>
        <v>1</v>
      </c>
      <c r="X227" s="483" t="b">
        <f t="shared" si="56"/>
        <v>1</v>
      </c>
      <c r="Y227" s="483" t="b">
        <f t="shared" si="57"/>
        <v>1</v>
      </c>
      <c r="Z227" s="483" t="b">
        <f t="shared" si="58"/>
        <v>1</v>
      </c>
      <c r="AA227" s="483" t="b">
        <f t="shared" si="59"/>
        <v>1</v>
      </c>
      <c r="AB227" s="483" t="b">
        <f t="shared" si="60"/>
        <v>1</v>
      </c>
      <c r="AC227" s="483" t="b">
        <f t="shared" si="61"/>
        <v>1</v>
      </c>
      <c r="AD227" s="483" t="b">
        <f t="shared" si="62"/>
        <v>1</v>
      </c>
      <c r="AE227" s="483" t="b">
        <f t="shared" si="63"/>
        <v>1</v>
      </c>
      <c r="AF227" s="483" t="b">
        <f t="shared" si="64"/>
        <v>1</v>
      </c>
      <c r="AG227" s="483" t="b">
        <f t="shared" si="65"/>
        <v>1</v>
      </c>
      <c r="AH227" s="483" t="b">
        <f t="shared" si="66"/>
        <v>1</v>
      </c>
    </row>
    <row r="228" spans="1:34" ht="16.5" thickBot="1" x14ac:dyDescent="0.3">
      <c r="A228" s="416"/>
      <c r="B228" s="472">
        <v>209</v>
      </c>
      <c r="C228" s="9"/>
      <c r="D228" s="28"/>
      <c r="E228" s="472">
        <v>209</v>
      </c>
      <c r="F228" s="9"/>
      <c r="G228" s="28"/>
      <c r="H228" s="472">
        <v>209</v>
      </c>
      <c r="I228" s="9"/>
      <c r="J228" s="28"/>
      <c r="K228" s="472">
        <v>209</v>
      </c>
      <c r="L228" s="9"/>
      <c r="M228" s="472">
        <v>209</v>
      </c>
      <c r="N228" s="9"/>
      <c r="O228" s="472">
        <v>209</v>
      </c>
      <c r="P228" s="9"/>
      <c r="Q228" s="416"/>
      <c r="R228" s="416"/>
      <c r="T228" s="483" t="b">
        <f t="shared" si="52"/>
        <v>1</v>
      </c>
      <c r="U228" s="483" t="b">
        <f t="shared" si="53"/>
        <v>1</v>
      </c>
      <c r="V228" s="483" t="b">
        <f t="shared" si="54"/>
        <v>1</v>
      </c>
      <c r="W228" s="483" t="b">
        <f t="shared" si="55"/>
        <v>1</v>
      </c>
      <c r="X228" s="483" t="b">
        <f t="shared" si="56"/>
        <v>1</v>
      </c>
      <c r="Y228" s="483" t="b">
        <f t="shared" si="57"/>
        <v>1</v>
      </c>
      <c r="Z228" s="483" t="b">
        <f t="shared" si="58"/>
        <v>1</v>
      </c>
      <c r="AA228" s="483" t="b">
        <f t="shared" si="59"/>
        <v>1</v>
      </c>
      <c r="AB228" s="483" t="b">
        <f t="shared" si="60"/>
        <v>1</v>
      </c>
      <c r="AC228" s="483" t="b">
        <f t="shared" si="61"/>
        <v>1</v>
      </c>
      <c r="AD228" s="483" t="b">
        <f t="shared" si="62"/>
        <v>1</v>
      </c>
      <c r="AE228" s="483" t="b">
        <f t="shared" si="63"/>
        <v>1</v>
      </c>
      <c r="AF228" s="483" t="b">
        <f t="shared" si="64"/>
        <v>1</v>
      </c>
      <c r="AG228" s="483" t="b">
        <f t="shared" si="65"/>
        <v>1</v>
      </c>
      <c r="AH228" s="483" t="b">
        <f t="shared" si="66"/>
        <v>1</v>
      </c>
    </row>
    <row r="229" spans="1:34" ht="16.5" thickBot="1" x14ac:dyDescent="0.3">
      <c r="A229" s="416"/>
      <c r="B229" s="472">
        <v>210</v>
      </c>
      <c r="C229" s="9"/>
      <c r="D229" s="28"/>
      <c r="E229" s="472">
        <v>210</v>
      </c>
      <c r="F229" s="9"/>
      <c r="G229" s="28"/>
      <c r="H229" s="472">
        <v>210</v>
      </c>
      <c r="I229" s="9"/>
      <c r="J229" s="28"/>
      <c r="K229" s="472">
        <v>210</v>
      </c>
      <c r="L229" s="9"/>
      <c r="M229" s="472">
        <v>210</v>
      </c>
      <c r="N229" s="9"/>
      <c r="O229" s="472">
        <v>210</v>
      </c>
      <c r="P229" s="9"/>
      <c r="Q229" s="416"/>
      <c r="R229" s="416"/>
      <c r="T229" s="483" t="b">
        <f t="shared" si="52"/>
        <v>1</v>
      </c>
      <c r="U229" s="483" t="b">
        <f t="shared" si="53"/>
        <v>1</v>
      </c>
      <c r="V229" s="483" t="b">
        <f t="shared" si="54"/>
        <v>1</v>
      </c>
      <c r="W229" s="483" t="b">
        <f t="shared" si="55"/>
        <v>1</v>
      </c>
      <c r="X229" s="483" t="b">
        <f t="shared" si="56"/>
        <v>1</v>
      </c>
      <c r="Y229" s="483" t="b">
        <f t="shared" si="57"/>
        <v>1</v>
      </c>
      <c r="Z229" s="483" t="b">
        <f t="shared" si="58"/>
        <v>1</v>
      </c>
      <c r="AA229" s="483" t="b">
        <f t="shared" si="59"/>
        <v>1</v>
      </c>
      <c r="AB229" s="483" t="b">
        <f t="shared" si="60"/>
        <v>1</v>
      </c>
      <c r="AC229" s="483" t="b">
        <f t="shared" si="61"/>
        <v>1</v>
      </c>
      <c r="AD229" s="483" t="b">
        <f t="shared" si="62"/>
        <v>1</v>
      </c>
      <c r="AE229" s="483" t="b">
        <f t="shared" si="63"/>
        <v>1</v>
      </c>
      <c r="AF229" s="483" t="b">
        <f t="shared" si="64"/>
        <v>1</v>
      </c>
      <c r="AG229" s="483" t="b">
        <f t="shared" si="65"/>
        <v>1</v>
      </c>
      <c r="AH229" s="483" t="b">
        <f t="shared" si="66"/>
        <v>1</v>
      </c>
    </row>
    <row r="230" spans="1:34" ht="16.5" thickBot="1" x14ac:dyDescent="0.3">
      <c r="A230" s="416"/>
      <c r="B230" s="472">
        <v>211</v>
      </c>
      <c r="C230" s="9"/>
      <c r="D230" s="28"/>
      <c r="E230" s="472">
        <v>211</v>
      </c>
      <c r="F230" s="9"/>
      <c r="G230" s="28"/>
      <c r="H230" s="472">
        <v>211</v>
      </c>
      <c r="I230" s="9"/>
      <c r="J230" s="28"/>
      <c r="K230" s="472">
        <v>211</v>
      </c>
      <c r="L230" s="9"/>
      <c r="M230" s="472">
        <v>211</v>
      </c>
      <c r="N230" s="9"/>
      <c r="O230" s="472">
        <v>211</v>
      </c>
      <c r="P230" s="9"/>
      <c r="Q230" s="416"/>
      <c r="R230" s="416"/>
      <c r="T230" s="483" t="b">
        <f t="shared" si="52"/>
        <v>1</v>
      </c>
      <c r="U230" s="483" t="b">
        <f t="shared" si="53"/>
        <v>1</v>
      </c>
      <c r="V230" s="483" t="b">
        <f t="shared" si="54"/>
        <v>1</v>
      </c>
      <c r="W230" s="483" t="b">
        <f t="shared" si="55"/>
        <v>1</v>
      </c>
      <c r="X230" s="483" t="b">
        <f t="shared" si="56"/>
        <v>1</v>
      </c>
      <c r="Y230" s="483" t="b">
        <f t="shared" si="57"/>
        <v>1</v>
      </c>
      <c r="Z230" s="483" t="b">
        <f t="shared" si="58"/>
        <v>1</v>
      </c>
      <c r="AA230" s="483" t="b">
        <f t="shared" si="59"/>
        <v>1</v>
      </c>
      <c r="AB230" s="483" t="b">
        <f t="shared" si="60"/>
        <v>1</v>
      </c>
      <c r="AC230" s="483" t="b">
        <f t="shared" si="61"/>
        <v>1</v>
      </c>
      <c r="AD230" s="483" t="b">
        <f t="shared" si="62"/>
        <v>1</v>
      </c>
      <c r="AE230" s="483" t="b">
        <f t="shared" si="63"/>
        <v>1</v>
      </c>
      <c r="AF230" s="483" t="b">
        <f t="shared" si="64"/>
        <v>1</v>
      </c>
      <c r="AG230" s="483" t="b">
        <f t="shared" si="65"/>
        <v>1</v>
      </c>
      <c r="AH230" s="483" t="b">
        <f t="shared" si="66"/>
        <v>1</v>
      </c>
    </row>
    <row r="231" spans="1:34" ht="16.5" thickBot="1" x14ac:dyDescent="0.3">
      <c r="A231" s="416"/>
      <c r="B231" s="472">
        <v>212</v>
      </c>
      <c r="C231" s="9"/>
      <c r="D231" s="28"/>
      <c r="E231" s="472">
        <v>212</v>
      </c>
      <c r="F231" s="9"/>
      <c r="G231" s="28"/>
      <c r="H231" s="472">
        <v>212</v>
      </c>
      <c r="I231" s="9"/>
      <c r="J231" s="28"/>
      <c r="K231" s="472">
        <v>212</v>
      </c>
      <c r="L231" s="9"/>
      <c r="M231" s="472">
        <v>212</v>
      </c>
      <c r="N231" s="9"/>
      <c r="O231" s="472">
        <v>212</v>
      </c>
      <c r="P231" s="9"/>
      <c r="Q231" s="416"/>
      <c r="R231" s="416"/>
      <c r="T231" s="483" t="b">
        <f t="shared" si="52"/>
        <v>1</v>
      </c>
      <c r="U231" s="483" t="b">
        <f t="shared" si="53"/>
        <v>1</v>
      </c>
      <c r="V231" s="483" t="b">
        <f t="shared" si="54"/>
        <v>1</v>
      </c>
      <c r="W231" s="483" t="b">
        <f t="shared" si="55"/>
        <v>1</v>
      </c>
      <c r="X231" s="483" t="b">
        <f t="shared" si="56"/>
        <v>1</v>
      </c>
      <c r="Y231" s="483" t="b">
        <f t="shared" si="57"/>
        <v>1</v>
      </c>
      <c r="Z231" s="483" t="b">
        <f t="shared" si="58"/>
        <v>1</v>
      </c>
      <c r="AA231" s="483" t="b">
        <f t="shared" si="59"/>
        <v>1</v>
      </c>
      <c r="AB231" s="483" t="b">
        <f t="shared" si="60"/>
        <v>1</v>
      </c>
      <c r="AC231" s="483" t="b">
        <f t="shared" si="61"/>
        <v>1</v>
      </c>
      <c r="AD231" s="483" t="b">
        <f t="shared" si="62"/>
        <v>1</v>
      </c>
      <c r="AE231" s="483" t="b">
        <f t="shared" si="63"/>
        <v>1</v>
      </c>
      <c r="AF231" s="483" t="b">
        <f t="shared" si="64"/>
        <v>1</v>
      </c>
      <c r="AG231" s="483" t="b">
        <f t="shared" si="65"/>
        <v>1</v>
      </c>
      <c r="AH231" s="483" t="b">
        <f t="shared" si="66"/>
        <v>1</v>
      </c>
    </row>
    <row r="232" spans="1:34" ht="16.5" thickBot="1" x14ac:dyDescent="0.3">
      <c r="A232" s="416"/>
      <c r="B232" s="472">
        <v>213</v>
      </c>
      <c r="C232" s="9"/>
      <c r="D232" s="28"/>
      <c r="E232" s="472">
        <v>213</v>
      </c>
      <c r="F232" s="9"/>
      <c r="G232" s="28"/>
      <c r="H232" s="472">
        <v>213</v>
      </c>
      <c r="I232" s="9"/>
      <c r="J232" s="28"/>
      <c r="K232" s="472">
        <v>213</v>
      </c>
      <c r="L232" s="9"/>
      <c r="M232" s="472">
        <v>213</v>
      </c>
      <c r="N232" s="9"/>
      <c r="O232" s="472">
        <v>213</v>
      </c>
      <c r="P232" s="9"/>
      <c r="Q232" s="416"/>
      <c r="R232" s="416"/>
      <c r="T232" s="483" t="b">
        <f t="shared" si="52"/>
        <v>1</v>
      </c>
      <c r="U232" s="483" t="b">
        <f t="shared" si="53"/>
        <v>1</v>
      </c>
      <c r="V232" s="483" t="b">
        <f t="shared" si="54"/>
        <v>1</v>
      </c>
      <c r="W232" s="483" t="b">
        <f t="shared" si="55"/>
        <v>1</v>
      </c>
      <c r="X232" s="483" t="b">
        <f t="shared" si="56"/>
        <v>1</v>
      </c>
      <c r="Y232" s="483" t="b">
        <f t="shared" si="57"/>
        <v>1</v>
      </c>
      <c r="Z232" s="483" t="b">
        <f t="shared" si="58"/>
        <v>1</v>
      </c>
      <c r="AA232" s="483" t="b">
        <f t="shared" si="59"/>
        <v>1</v>
      </c>
      <c r="AB232" s="483" t="b">
        <f t="shared" si="60"/>
        <v>1</v>
      </c>
      <c r="AC232" s="483" t="b">
        <f t="shared" si="61"/>
        <v>1</v>
      </c>
      <c r="AD232" s="483" t="b">
        <f t="shared" si="62"/>
        <v>1</v>
      </c>
      <c r="AE232" s="483" t="b">
        <f t="shared" si="63"/>
        <v>1</v>
      </c>
      <c r="AF232" s="483" t="b">
        <f t="shared" si="64"/>
        <v>1</v>
      </c>
      <c r="AG232" s="483" t="b">
        <f t="shared" si="65"/>
        <v>1</v>
      </c>
      <c r="AH232" s="483" t="b">
        <f t="shared" si="66"/>
        <v>1</v>
      </c>
    </row>
    <row r="233" spans="1:34" ht="16.5" thickBot="1" x14ac:dyDescent="0.3">
      <c r="A233" s="416"/>
      <c r="B233" s="472">
        <v>214</v>
      </c>
      <c r="C233" s="9"/>
      <c r="D233" s="28"/>
      <c r="E233" s="472">
        <v>214</v>
      </c>
      <c r="F233" s="9"/>
      <c r="G233" s="28"/>
      <c r="H233" s="472">
        <v>214</v>
      </c>
      <c r="I233" s="9"/>
      <c r="J233" s="28"/>
      <c r="K233" s="472">
        <v>214</v>
      </c>
      <c r="L233" s="9"/>
      <c r="M233" s="472">
        <v>214</v>
      </c>
      <c r="N233" s="9"/>
      <c r="O233" s="472">
        <v>214</v>
      </c>
      <c r="P233" s="9"/>
      <c r="Q233" s="416"/>
      <c r="R233" s="416"/>
      <c r="T233" s="483" t="b">
        <f t="shared" si="52"/>
        <v>1</v>
      </c>
      <c r="U233" s="483" t="b">
        <f t="shared" si="53"/>
        <v>1</v>
      </c>
      <c r="V233" s="483" t="b">
        <f t="shared" si="54"/>
        <v>1</v>
      </c>
      <c r="W233" s="483" t="b">
        <f t="shared" si="55"/>
        <v>1</v>
      </c>
      <c r="X233" s="483" t="b">
        <f t="shared" si="56"/>
        <v>1</v>
      </c>
      <c r="Y233" s="483" t="b">
        <f t="shared" si="57"/>
        <v>1</v>
      </c>
      <c r="Z233" s="483" t="b">
        <f t="shared" si="58"/>
        <v>1</v>
      </c>
      <c r="AA233" s="483" t="b">
        <f t="shared" si="59"/>
        <v>1</v>
      </c>
      <c r="AB233" s="483" t="b">
        <f t="shared" si="60"/>
        <v>1</v>
      </c>
      <c r="AC233" s="483" t="b">
        <f t="shared" si="61"/>
        <v>1</v>
      </c>
      <c r="AD233" s="483" t="b">
        <f t="shared" si="62"/>
        <v>1</v>
      </c>
      <c r="AE233" s="483" t="b">
        <f t="shared" si="63"/>
        <v>1</v>
      </c>
      <c r="AF233" s="483" t="b">
        <f t="shared" si="64"/>
        <v>1</v>
      </c>
      <c r="AG233" s="483" t="b">
        <f t="shared" si="65"/>
        <v>1</v>
      </c>
      <c r="AH233" s="483" t="b">
        <f t="shared" si="66"/>
        <v>1</v>
      </c>
    </row>
    <row r="234" spans="1:34" ht="16.5" thickBot="1" x14ac:dyDescent="0.3">
      <c r="A234" s="416"/>
      <c r="B234" s="472">
        <v>215</v>
      </c>
      <c r="C234" s="9"/>
      <c r="D234" s="28"/>
      <c r="E234" s="472">
        <v>215</v>
      </c>
      <c r="F234" s="9"/>
      <c r="G234" s="28"/>
      <c r="H234" s="472">
        <v>215</v>
      </c>
      <c r="I234" s="9"/>
      <c r="J234" s="28"/>
      <c r="K234" s="472">
        <v>215</v>
      </c>
      <c r="L234" s="9"/>
      <c r="M234" s="472">
        <v>215</v>
      </c>
      <c r="N234" s="9"/>
      <c r="O234" s="472">
        <v>215</v>
      </c>
      <c r="P234" s="9"/>
      <c r="Q234" s="416"/>
      <c r="R234" s="416"/>
      <c r="T234" s="483" t="b">
        <f t="shared" si="52"/>
        <v>1</v>
      </c>
      <c r="U234" s="483" t="b">
        <f t="shared" si="53"/>
        <v>1</v>
      </c>
      <c r="V234" s="483" t="b">
        <f t="shared" si="54"/>
        <v>1</v>
      </c>
      <c r="W234" s="483" t="b">
        <f t="shared" si="55"/>
        <v>1</v>
      </c>
      <c r="X234" s="483" t="b">
        <f t="shared" si="56"/>
        <v>1</v>
      </c>
      <c r="Y234" s="483" t="b">
        <f t="shared" si="57"/>
        <v>1</v>
      </c>
      <c r="Z234" s="483" t="b">
        <f t="shared" si="58"/>
        <v>1</v>
      </c>
      <c r="AA234" s="483" t="b">
        <f t="shared" si="59"/>
        <v>1</v>
      </c>
      <c r="AB234" s="483" t="b">
        <f t="shared" si="60"/>
        <v>1</v>
      </c>
      <c r="AC234" s="483" t="b">
        <f t="shared" si="61"/>
        <v>1</v>
      </c>
      <c r="AD234" s="483" t="b">
        <f t="shared" si="62"/>
        <v>1</v>
      </c>
      <c r="AE234" s="483" t="b">
        <f t="shared" si="63"/>
        <v>1</v>
      </c>
      <c r="AF234" s="483" t="b">
        <f t="shared" si="64"/>
        <v>1</v>
      </c>
      <c r="AG234" s="483" t="b">
        <f t="shared" si="65"/>
        <v>1</v>
      </c>
      <c r="AH234" s="483" t="b">
        <f t="shared" si="66"/>
        <v>1</v>
      </c>
    </row>
    <row r="235" spans="1:34" ht="16.5" thickBot="1" x14ac:dyDescent="0.3">
      <c r="A235" s="416"/>
      <c r="B235" s="472">
        <v>216</v>
      </c>
      <c r="C235" s="9"/>
      <c r="D235" s="28"/>
      <c r="E235" s="472">
        <v>216</v>
      </c>
      <c r="F235" s="9"/>
      <c r="G235" s="28"/>
      <c r="H235" s="472">
        <v>216</v>
      </c>
      <c r="I235" s="9"/>
      <c r="J235" s="28"/>
      <c r="K235" s="472">
        <v>216</v>
      </c>
      <c r="L235" s="9"/>
      <c r="M235" s="472">
        <v>216</v>
      </c>
      <c r="N235" s="9"/>
      <c r="O235" s="472">
        <v>216</v>
      </c>
      <c r="P235" s="9"/>
      <c r="Q235" s="416"/>
      <c r="R235" s="416"/>
      <c r="T235" s="483" t="b">
        <f t="shared" si="52"/>
        <v>1</v>
      </c>
      <c r="U235" s="483" t="b">
        <f t="shared" si="53"/>
        <v>1</v>
      </c>
      <c r="V235" s="483" t="b">
        <f t="shared" si="54"/>
        <v>1</v>
      </c>
      <c r="W235" s="483" t="b">
        <f t="shared" si="55"/>
        <v>1</v>
      </c>
      <c r="X235" s="483" t="b">
        <f t="shared" si="56"/>
        <v>1</v>
      </c>
      <c r="Y235" s="483" t="b">
        <f t="shared" si="57"/>
        <v>1</v>
      </c>
      <c r="Z235" s="483" t="b">
        <f t="shared" si="58"/>
        <v>1</v>
      </c>
      <c r="AA235" s="483" t="b">
        <f t="shared" si="59"/>
        <v>1</v>
      </c>
      <c r="AB235" s="483" t="b">
        <f t="shared" si="60"/>
        <v>1</v>
      </c>
      <c r="AC235" s="483" t="b">
        <f t="shared" si="61"/>
        <v>1</v>
      </c>
      <c r="AD235" s="483" t="b">
        <f t="shared" si="62"/>
        <v>1</v>
      </c>
      <c r="AE235" s="483" t="b">
        <f t="shared" si="63"/>
        <v>1</v>
      </c>
      <c r="AF235" s="483" t="b">
        <f t="shared" si="64"/>
        <v>1</v>
      </c>
      <c r="AG235" s="483" t="b">
        <f t="shared" si="65"/>
        <v>1</v>
      </c>
      <c r="AH235" s="483" t="b">
        <f t="shared" si="66"/>
        <v>1</v>
      </c>
    </row>
    <row r="236" spans="1:34" ht="16.5" thickBot="1" x14ac:dyDescent="0.3">
      <c r="A236" s="416"/>
      <c r="B236" s="472">
        <v>217</v>
      </c>
      <c r="C236" s="9"/>
      <c r="D236" s="28"/>
      <c r="E236" s="472">
        <v>217</v>
      </c>
      <c r="F236" s="9"/>
      <c r="G236" s="28"/>
      <c r="H236" s="472">
        <v>217</v>
      </c>
      <c r="I236" s="9"/>
      <c r="J236" s="28"/>
      <c r="K236" s="472">
        <v>217</v>
      </c>
      <c r="L236" s="9"/>
      <c r="M236" s="472">
        <v>217</v>
      </c>
      <c r="N236" s="9"/>
      <c r="O236" s="472">
        <v>217</v>
      </c>
      <c r="P236" s="9"/>
      <c r="Q236" s="416"/>
      <c r="R236" s="416"/>
      <c r="T236" s="483" t="b">
        <f t="shared" si="52"/>
        <v>1</v>
      </c>
      <c r="U236" s="483" t="b">
        <f t="shared" si="53"/>
        <v>1</v>
      </c>
      <c r="V236" s="483" t="b">
        <f t="shared" si="54"/>
        <v>1</v>
      </c>
      <c r="W236" s="483" t="b">
        <f t="shared" si="55"/>
        <v>1</v>
      </c>
      <c r="X236" s="483" t="b">
        <f t="shared" si="56"/>
        <v>1</v>
      </c>
      <c r="Y236" s="483" t="b">
        <f t="shared" si="57"/>
        <v>1</v>
      </c>
      <c r="Z236" s="483" t="b">
        <f t="shared" si="58"/>
        <v>1</v>
      </c>
      <c r="AA236" s="483" t="b">
        <f t="shared" si="59"/>
        <v>1</v>
      </c>
      <c r="AB236" s="483" t="b">
        <f t="shared" si="60"/>
        <v>1</v>
      </c>
      <c r="AC236" s="483" t="b">
        <f t="shared" si="61"/>
        <v>1</v>
      </c>
      <c r="AD236" s="483" t="b">
        <f t="shared" si="62"/>
        <v>1</v>
      </c>
      <c r="AE236" s="483" t="b">
        <f t="shared" si="63"/>
        <v>1</v>
      </c>
      <c r="AF236" s="483" t="b">
        <f t="shared" si="64"/>
        <v>1</v>
      </c>
      <c r="AG236" s="483" t="b">
        <f t="shared" si="65"/>
        <v>1</v>
      </c>
      <c r="AH236" s="483" t="b">
        <f t="shared" si="66"/>
        <v>1</v>
      </c>
    </row>
    <row r="237" spans="1:34" ht="16.5" thickBot="1" x14ac:dyDescent="0.3">
      <c r="A237" s="416"/>
      <c r="B237" s="472">
        <v>218</v>
      </c>
      <c r="C237" s="9"/>
      <c r="D237" s="28"/>
      <c r="E237" s="472">
        <v>218</v>
      </c>
      <c r="F237" s="9"/>
      <c r="G237" s="28"/>
      <c r="H237" s="472">
        <v>218</v>
      </c>
      <c r="I237" s="9"/>
      <c r="J237" s="28"/>
      <c r="K237" s="472">
        <v>218</v>
      </c>
      <c r="L237" s="9"/>
      <c r="M237" s="472">
        <v>218</v>
      </c>
      <c r="N237" s="9"/>
      <c r="O237" s="472">
        <v>218</v>
      </c>
      <c r="P237" s="9"/>
      <c r="Q237" s="416"/>
      <c r="R237" s="416"/>
      <c r="T237" s="483" t="b">
        <f t="shared" si="52"/>
        <v>1</v>
      </c>
      <c r="U237" s="483" t="b">
        <f t="shared" si="53"/>
        <v>1</v>
      </c>
      <c r="V237" s="483" t="b">
        <f t="shared" si="54"/>
        <v>1</v>
      </c>
      <c r="W237" s="483" t="b">
        <f t="shared" si="55"/>
        <v>1</v>
      </c>
      <c r="X237" s="483" t="b">
        <f t="shared" si="56"/>
        <v>1</v>
      </c>
      <c r="Y237" s="483" t="b">
        <f t="shared" si="57"/>
        <v>1</v>
      </c>
      <c r="Z237" s="483" t="b">
        <f t="shared" si="58"/>
        <v>1</v>
      </c>
      <c r="AA237" s="483" t="b">
        <f t="shared" si="59"/>
        <v>1</v>
      </c>
      <c r="AB237" s="483" t="b">
        <f t="shared" si="60"/>
        <v>1</v>
      </c>
      <c r="AC237" s="483" t="b">
        <f t="shared" si="61"/>
        <v>1</v>
      </c>
      <c r="AD237" s="483" t="b">
        <f t="shared" si="62"/>
        <v>1</v>
      </c>
      <c r="AE237" s="483" t="b">
        <f t="shared" si="63"/>
        <v>1</v>
      </c>
      <c r="AF237" s="483" t="b">
        <f t="shared" si="64"/>
        <v>1</v>
      </c>
      <c r="AG237" s="483" t="b">
        <f t="shared" si="65"/>
        <v>1</v>
      </c>
      <c r="AH237" s="483" t="b">
        <f t="shared" si="66"/>
        <v>1</v>
      </c>
    </row>
    <row r="238" spans="1:34" ht="16.5" thickBot="1" x14ac:dyDescent="0.3">
      <c r="A238" s="416"/>
      <c r="B238" s="472">
        <v>219</v>
      </c>
      <c r="C238" s="9"/>
      <c r="D238" s="28"/>
      <c r="E238" s="472">
        <v>219</v>
      </c>
      <c r="F238" s="9"/>
      <c r="G238" s="28"/>
      <c r="H238" s="472">
        <v>219</v>
      </c>
      <c r="I238" s="9"/>
      <c r="J238" s="28"/>
      <c r="K238" s="472">
        <v>219</v>
      </c>
      <c r="L238" s="9"/>
      <c r="M238" s="472">
        <v>219</v>
      </c>
      <c r="N238" s="9"/>
      <c r="O238" s="472">
        <v>219</v>
      </c>
      <c r="P238" s="9"/>
      <c r="Q238" s="416"/>
      <c r="R238" s="416"/>
      <c r="T238" s="483" t="b">
        <f t="shared" si="52"/>
        <v>1</v>
      </c>
      <c r="U238" s="483" t="b">
        <f t="shared" si="53"/>
        <v>1</v>
      </c>
      <c r="V238" s="483" t="b">
        <f t="shared" si="54"/>
        <v>1</v>
      </c>
      <c r="W238" s="483" t="b">
        <f t="shared" si="55"/>
        <v>1</v>
      </c>
      <c r="X238" s="483" t="b">
        <f t="shared" si="56"/>
        <v>1</v>
      </c>
      <c r="Y238" s="483" t="b">
        <f t="shared" si="57"/>
        <v>1</v>
      </c>
      <c r="Z238" s="483" t="b">
        <f t="shared" si="58"/>
        <v>1</v>
      </c>
      <c r="AA238" s="483" t="b">
        <f t="shared" si="59"/>
        <v>1</v>
      </c>
      <c r="AB238" s="483" t="b">
        <f t="shared" si="60"/>
        <v>1</v>
      </c>
      <c r="AC238" s="483" t="b">
        <f t="shared" si="61"/>
        <v>1</v>
      </c>
      <c r="AD238" s="483" t="b">
        <f t="shared" si="62"/>
        <v>1</v>
      </c>
      <c r="AE238" s="483" t="b">
        <f t="shared" si="63"/>
        <v>1</v>
      </c>
      <c r="AF238" s="483" t="b">
        <f t="shared" si="64"/>
        <v>1</v>
      </c>
      <c r="AG238" s="483" t="b">
        <f t="shared" si="65"/>
        <v>1</v>
      </c>
      <c r="AH238" s="483" t="b">
        <f t="shared" si="66"/>
        <v>1</v>
      </c>
    </row>
    <row r="239" spans="1:34" ht="16.5" thickBot="1" x14ac:dyDescent="0.3">
      <c r="A239" s="416"/>
      <c r="B239" s="472">
        <v>220</v>
      </c>
      <c r="C239" s="9"/>
      <c r="D239" s="28"/>
      <c r="E239" s="472">
        <v>220</v>
      </c>
      <c r="F239" s="9"/>
      <c r="G239" s="28"/>
      <c r="H239" s="472">
        <v>220</v>
      </c>
      <c r="I239" s="9"/>
      <c r="J239" s="28"/>
      <c r="K239" s="472">
        <v>220</v>
      </c>
      <c r="L239" s="9"/>
      <c r="M239" s="472">
        <v>220</v>
      </c>
      <c r="N239" s="9"/>
      <c r="O239" s="472">
        <v>220</v>
      </c>
      <c r="P239" s="9"/>
      <c r="Q239" s="416"/>
      <c r="R239" s="416"/>
      <c r="T239" s="483" t="b">
        <f t="shared" si="52"/>
        <v>1</v>
      </c>
      <c r="U239" s="483" t="b">
        <f t="shared" si="53"/>
        <v>1</v>
      </c>
      <c r="V239" s="483" t="b">
        <f t="shared" si="54"/>
        <v>1</v>
      </c>
      <c r="W239" s="483" t="b">
        <f t="shared" si="55"/>
        <v>1</v>
      </c>
      <c r="X239" s="483" t="b">
        <f t="shared" si="56"/>
        <v>1</v>
      </c>
      <c r="Y239" s="483" t="b">
        <f t="shared" si="57"/>
        <v>1</v>
      </c>
      <c r="Z239" s="483" t="b">
        <f t="shared" si="58"/>
        <v>1</v>
      </c>
      <c r="AA239" s="483" t="b">
        <f t="shared" si="59"/>
        <v>1</v>
      </c>
      <c r="AB239" s="483" t="b">
        <f t="shared" si="60"/>
        <v>1</v>
      </c>
      <c r="AC239" s="483" t="b">
        <f t="shared" si="61"/>
        <v>1</v>
      </c>
      <c r="AD239" s="483" t="b">
        <f t="shared" si="62"/>
        <v>1</v>
      </c>
      <c r="AE239" s="483" t="b">
        <f t="shared" si="63"/>
        <v>1</v>
      </c>
      <c r="AF239" s="483" t="b">
        <f t="shared" si="64"/>
        <v>1</v>
      </c>
      <c r="AG239" s="483" t="b">
        <f t="shared" si="65"/>
        <v>1</v>
      </c>
      <c r="AH239" s="483" t="b">
        <f t="shared" si="66"/>
        <v>1</v>
      </c>
    </row>
    <row r="240" spans="1:34" ht="16.5" thickBot="1" x14ac:dyDescent="0.3">
      <c r="A240" s="416"/>
      <c r="B240" s="472">
        <v>221</v>
      </c>
      <c r="C240" s="9"/>
      <c r="D240" s="28"/>
      <c r="E240" s="472">
        <v>221</v>
      </c>
      <c r="F240" s="9"/>
      <c r="G240" s="28"/>
      <c r="H240" s="472">
        <v>221</v>
      </c>
      <c r="I240" s="9"/>
      <c r="J240" s="28"/>
      <c r="K240" s="472">
        <v>221</v>
      </c>
      <c r="L240" s="9"/>
      <c r="M240" s="472">
        <v>221</v>
      </c>
      <c r="N240" s="9"/>
      <c r="O240" s="472">
        <v>221</v>
      </c>
      <c r="P240" s="9"/>
      <c r="Q240" s="416"/>
      <c r="R240" s="416"/>
      <c r="T240" s="483" t="b">
        <f t="shared" si="52"/>
        <v>1</v>
      </c>
      <c r="U240" s="483" t="b">
        <f t="shared" si="53"/>
        <v>1</v>
      </c>
      <c r="V240" s="483" t="b">
        <f t="shared" si="54"/>
        <v>1</v>
      </c>
      <c r="W240" s="483" t="b">
        <f t="shared" si="55"/>
        <v>1</v>
      </c>
      <c r="X240" s="483" t="b">
        <f t="shared" si="56"/>
        <v>1</v>
      </c>
      <c r="Y240" s="483" t="b">
        <f t="shared" si="57"/>
        <v>1</v>
      </c>
      <c r="Z240" s="483" t="b">
        <f t="shared" si="58"/>
        <v>1</v>
      </c>
      <c r="AA240" s="483" t="b">
        <f t="shared" si="59"/>
        <v>1</v>
      </c>
      <c r="AB240" s="483" t="b">
        <f t="shared" si="60"/>
        <v>1</v>
      </c>
      <c r="AC240" s="483" t="b">
        <f t="shared" si="61"/>
        <v>1</v>
      </c>
      <c r="AD240" s="483" t="b">
        <f t="shared" si="62"/>
        <v>1</v>
      </c>
      <c r="AE240" s="483" t="b">
        <f t="shared" si="63"/>
        <v>1</v>
      </c>
      <c r="AF240" s="483" t="b">
        <f t="shared" si="64"/>
        <v>1</v>
      </c>
      <c r="AG240" s="483" t="b">
        <f t="shared" si="65"/>
        <v>1</v>
      </c>
      <c r="AH240" s="483" t="b">
        <f t="shared" si="66"/>
        <v>1</v>
      </c>
    </row>
    <row r="241" spans="1:34" ht="16.5" thickBot="1" x14ac:dyDescent="0.3">
      <c r="A241" s="416"/>
      <c r="B241" s="472">
        <v>222</v>
      </c>
      <c r="C241" s="9"/>
      <c r="D241" s="28"/>
      <c r="E241" s="472">
        <v>222</v>
      </c>
      <c r="F241" s="9"/>
      <c r="G241" s="28"/>
      <c r="H241" s="472">
        <v>222</v>
      </c>
      <c r="I241" s="9"/>
      <c r="J241" s="28"/>
      <c r="K241" s="472">
        <v>222</v>
      </c>
      <c r="L241" s="9"/>
      <c r="M241" s="472">
        <v>222</v>
      </c>
      <c r="N241" s="9"/>
      <c r="O241" s="472">
        <v>222</v>
      </c>
      <c r="P241" s="9"/>
      <c r="Q241" s="416"/>
      <c r="R241" s="416"/>
      <c r="T241" s="483" t="b">
        <f t="shared" si="52"/>
        <v>1</v>
      </c>
      <c r="U241" s="483" t="b">
        <f t="shared" si="53"/>
        <v>1</v>
      </c>
      <c r="V241" s="483" t="b">
        <f t="shared" si="54"/>
        <v>1</v>
      </c>
      <c r="W241" s="483" t="b">
        <f t="shared" si="55"/>
        <v>1</v>
      </c>
      <c r="X241" s="483" t="b">
        <f t="shared" si="56"/>
        <v>1</v>
      </c>
      <c r="Y241" s="483" t="b">
        <f t="shared" si="57"/>
        <v>1</v>
      </c>
      <c r="Z241" s="483" t="b">
        <f t="shared" si="58"/>
        <v>1</v>
      </c>
      <c r="AA241" s="483" t="b">
        <f t="shared" si="59"/>
        <v>1</v>
      </c>
      <c r="AB241" s="483" t="b">
        <f t="shared" si="60"/>
        <v>1</v>
      </c>
      <c r="AC241" s="483" t="b">
        <f t="shared" si="61"/>
        <v>1</v>
      </c>
      <c r="AD241" s="483" t="b">
        <f t="shared" si="62"/>
        <v>1</v>
      </c>
      <c r="AE241" s="483" t="b">
        <f t="shared" si="63"/>
        <v>1</v>
      </c>
      <c r="AF241" s="483" t="b">
        <f t="shared" si="64"/>
        <v>1</v>
      </c>
      <c r="AG241" s="483" t="b">
        <f t="shared" si="65"/>
        <v>1</v>
      </c>
      <c r="AH241" s="483" t="b">
        <f t="shared" si="66"/>
        <v>1</v>
      </c>
    </row>
    <row r="242" spans="1:34" ht="16.5" thickBot="1" x14ac:dyDescent="0.3">
      <c r="A242" s="416"/>
      <c r="B242" s="472">
        <v>223</v>
      </c>
      <c r="C242" s="9"/>
      <c r="D242" s="28"/>
      <c r="E242" s="472">
        <v>223</v>
      </c>
      <c r="F242" s="9"/>
      <c r="G242" s="28"/>
      <c r="H242" s="472">
        <v>223</v>
      </c>
      <c r="I242" s="9"/>
      <c r="J242" s="28"/>
      <c r="K242" s="472">
        <v>223</v>
      </c>
      <c r="L242" s="9"/>
      <c r="M242" s="472">
        <v>223</v>
      </c>
      <c r="N242" s="9"/>
      <c r="O242" s="472">
        <v>223</v>
      </c>
      <c r="P242" s="9"/>
      <c r="Q242" s="416"/>
      <c r="R242" s="416"/>
      <c r="T242" s="483" t="b">
        <f t="shared" si="52"/>
        <v>1</v>
      </c>
      <c r="U242" s="483" t="b">
        <f t="shared" si="53"/>
        <v>1</v>
      </c>
      <c r="V242" s="483" t="b">
        <f t="shared" si="54"/>
        <v>1</v>
      </c>
      <c r="W242" s="483" t="b">
        <f t="shared" si="55"/>
        <v>1</v>
      </c>
      <c r="X242" s="483" t="b">
        <f t="shared" si="56"/>
        <v>1</v>
      </c>
      <c r="Y242" s="483" t="b">
        <f t="shared" si="57"/>
        <v>1</v>
      </c>
      <c r="Z242" s="483" t="b">
        <f t="shared" si="58"/>
        <v>1</v>
      </c>
      <c r="AA242" s="483" t="b">
        <f t="shared" si="59"/>
        <v>1</v>
      </c>
      <c r="AB242" s="483" t="b">
        <f t="shared" si="60"/>
        <v>1</v>
      </c>
      <c r="AC242" s="483" t="b">
        <f t="shared" si="61"/>
        <v>1</v>
      </c>
      <c r="AD242" s="483" t="b">
        <f t="shared" si="62"/>
        <v>1</v>
      </c>
      <c r="AE242" s="483" t="b">
        <f t="shared" si="63"/>
        <v>1</v>
      </c>
      <c r="AF242" s="483" t="b">
        <f t="shared" si="64"/>
        <v>1</v>
      </c>
      <c r="AG242" s="483" t="b">
        <f t="shared" si="65"/>
        <v>1</v>
      </c>
      <c r="AH242" s="483" t="b">
        <f t="shared" si="66"/>
        <v>1</v>
      </c>
    </row>
    <row r="243" spans="1:34" ht="16.5" thickBot="1" x14ac:dyDescent="0.3">
      <c r="A243" s="416"/>
      <c r="B243" s="472">
        <v>224</v>
      </c>
      <c r="C243" s="9"/>
      <c r="D243" s="28"/>
      <c r="E243" s="472">
        <v>224</v>
      </c>
      <c r="F243" s="9"/>
      <c r="G243" s="28"/>
      <c r="H243" s="472">
        <v>224</v>
      </c>
      <c r="I243" s="9"/>
      <c r="J243" s="28"/>
      <c r="K243" s="472">
        <v>224</v>
      </c>
      <c r="L243" s="9"/>
      <c r="M243" s="472">
        <v>224</v>
      </c>
      <c r="N243" s="9"/>
      <c r="O243" s="472">
        <v>224</v>
      </c>
      <c r="P243" s="9"/>
      <c r="Q243" s="416"/>
      <c r="R243" s="416"/>
      <c r="T243" s="483" t="b">
        <f t="shared" si="52"/>
        <v>1</v>
      </c>
      <c r="U243" s="483" t="b">
        <f t="shared" si="53"/>
        <v>1</v>
      </c>
      <c r="V243" s="483" t="b">
        <f t="shared" si="54"/>
        <v>1</v>
      </c>
      <c r="W243" s="483" t="b">
        <f t="shared" si="55"/>
        <v>1</v>
      </c>
      <c r="X243" s="483" t="b">
        <f t="shared" si="56"/>
        <v>1</v>
      </c>
      <c r="Y243" s="483" t="b">
        <f t="shared" si="57"/>
        <v>1</v>
      </c>
      <c r="Z243" s="483" t="b">
        <f t="shared" si="58"/>
        <v>1</v>
      </c>
      <c r="AA243" s="483" t="b">
        <f t="shared" si="59"/>
        <v>1</v>
      </c>
      <c r="AB243" s="483" t="b">
        <f t="shared" si="60"/>
        <v>1</v>
      </c>
      <c r="AC243" s="483" t="b">
        <f t="shared" si="61"/>
        <v>1</v>
      </c>
      <c r="AD243" s="483" t="b">
        <f t="shared" si="62"/>
        <v>1</v>
      </c>
      <c r="AE243" s="483" t="b">
        <f t="shared" si="63"/>
        <v>1</v>
      </c>
      <c r="AF243" s="483" t="b">
        <f t="shared" si="64"/>
        <v>1</v>
      </c>
      <c r="AG243" s="483" t="b">
        <f t="shared" si="65"/>
        <v>1</v>
      </c>
      <c r="AH243" s="483" t="b">
        <f t="shared" si="66"/>
        <v>1</v>
      </c>
    </row>
    <row r="244" spans="1:34" ht="16.5" thickBot="1" x14ac:dyDescent="0.3">
      <c r="A244" s="416"/>
      <c r="B244" s="472">
        <v>225</v>
      </c>
      <c r="C244" s="9"/>
      <c r="D244" s="28"/>
      <c r="E244" s="472">
        <v>225</v>
      </c>
      <c r="F244" s="9"/>
      <c r="G244" s="28"/>
      <c r="H244" s="472">
        <v>225</v>
      </c>
      <c r="I244" s="9"/>
      <c r="J244" s="28"/>
      <c r="K244" s="472">
        <v>225</v>
      </c>
      <c r="L244" s="9"/>
      <c r="M244" s="472">
        <v>225</v>
      </c>
      <c r="N244" s="9"/>
      <c r="O244" s="472">
        <v>225</v>
      </c>
      <c r="P244" s="9"/>
      <c r="Q244" s="416"/>
      <c r="R244" s="416"/>
      <c r="T244" s="483" t="b">
        <f t="shared" si="52"/>
        <v>1</v>
      </c>
      <c r="U244" s="483" t="b">
        <f t="shared" si="53"/>
        <v>1</v>
      </c>
      <c r="V244" s="483" t="b">
        <f t="shared" si="54"/>
        <v>1</v>
      </c>
      <c r="W244" s="483" t="b">
        <f t="shared" si="55"/>
        <v>1</v>
      </c>
      <c r="X244" s="483" t="b">
        <f t="shared" si="56"/>
        <v>1</v>
      </c>
      <c r="Y244" s="483" t="b">
        <f t="shared" si="57"/>
        <v>1</v>
      </c>
      <c r="Z244" s="483" t="b">
        <f t="shared" si="58"/>
        <v>1</v>
      </c>
      <c r="AA244" s="483" t="b">
        <f t="shared" si="59"/>
        <v>1</v>
      </c>
      <c r="AB244" s="483" t="b">
        <f t="shared" si="60"/>
        <v>1</v>
      </c>
      <c r="AC244" s="483" t="b">
        <f t="shared" si="61"/>
        <v>1</v>
      </c>
      <c r="AD244" s="483" t="b">
        <f t="shared" si="62"/>
        <v>1</v>
      </c>
      <c r="AE244" s="483" t="b">
        <f t="shared" si="63"/>
        <v>1</v>
      </c>
      <c r="AF244" s="483" t="b">
        <f t="shared" si="64"/>
        <v>1</v>
      </c>
      <c r="AG244" s="483" t="b">
        <f t="shared" si="65"/>
        <v>1</v>
      </c>
      <c r="AH244" s="483" t="b">
        <f t="shared" si="66"/>
        <v>1</v>
      </c>
    </row>
    <row r="245" spans="1:34" ht="16.5" thickBot="1" x14ac:dyDescent="0.3">
      <c r="A245" s="416"/>
      <c r="B245" s="472">
        <v>226</v>
      </c>
      <c r="C245" s="9"/>
      <c r="D245" s="28"/>
      <c r="E245" s="472">
        <v>226</v>
      </c>
      <c r="F245" s="9"/>
      <c r="G245" s="28"/>
      <c r="H245" s="472">
        <v>226</v>
      </c>
      <c r="I245" s="9"/>
      <c r="J245" s="28"/>
      <c r="K245" s="472">
        <v>226</v>
      </c>
      <c r="L245" s="9"/>
      <c r="M245" s="472">
        <v>226</v>
      </c>
      <c r="N245" s="9"/>
      <c r="O245" s="472">
        <v>226</v>
      </c>
      <c r="P245" s="9"/>
      <c r="Q245" s="416"/>
      <c r="R245" s="416"/>
      <c r="T245" s="483" t="b">
        <f t="shared" si="52"/>
        <v>1</v>
      </c>
      <c r="U245" s="483" t="b">
        <f t="shared" si="53"/>
        <v>1</v>
      </c>
      <c r="V245" s="483" t="b">
        <f t="shared" si="54"/>
        <v>1</v>
      </c>
      <c r="W245" s="483" t="b">
        <f t="shared" si="55"/>
        <v>1</v>
      </c>
      <c r="X245" s="483" t="b">
        <f t="shared" si="56"/>
        <v>1</v>
      </c>
      <c r="Y245" s="483" t="b">
        <f t="shared" si="57"/>
        <v>1</v>
      </c>
      <c r="Z245" s="483" t="b">
        <f t="shared" si="58"/>
        <v>1</v>
      </c>
      <c r="AA245" s="483" t="b">
        <f t="shared" si="59"/>
        <v>1</v>
      </c>
      <c r="AB245" s="483" t="b">
        <f t="shared" si="60"/>
        <v>1</v>
      </c>
      <c r="AC245" s="483" t="b">
        <f t="shared" si="61"/>
        <v>1</v>
      </c>
      <c r="AD245" s="483" t="b">
        <f t="shared" si="62"/>
        <v>1</v>
      </c>
      <c r="AE245" s="483" t="b">
        <f t="shared" si="63"/>
        <v>1</v>
      </c>
      <c r="AF245" s="483" t="b">
        <f t="shared" si="64"/>
        <v>1</v>
      </c>
      <c r="AG245" s="483" t="b">
        <f t="shared" si="65"/>
        <v>1</v>
      </c>
      <c r="AH245" s="483" t="b">
        <f t="shared" si="66"/>
        <v>1</v>
      </c>
    </row>
    <row r="246" spans="1:34" ht="16.5" thickBot="1" x14ac:dyDescent="0.3">
      <c r="A246" s="416"/>
      <c r="B246" s="472">
        <v>227</v>
      </c>
      <c r="C246" s="9"/>
      <c r="D246" s="28"/>
      <c r="E246" s="472">
        <v>227</v>
      </c>
      <c r="F246" s="9"/>
      <c r="G246" s="28"/>
      <c r="H246" s="472">
        <v>227</v>
      </c>
      <c r="I246" s="9"/>
      <c r="J246" s="28"/>
      <c r="K246" s="472">
        <v>227</v>
      </c>
      <c r="L246" s="9"/>
      <c r="M246" s="472">
        <v>227</v>
      </c>
      <c r="N246" s="9"/>
      <c r="O246" s="472">
        <v>227</v>
      </c>
      <c r="P246" s="9"/>
      <c r="Q246" s="416"/>
      <c r="R246" s="416"/>
      <c r="T246" s="483" t="b">
        <f t="shared" si="52"/>
        <v>1</v>
      </c>
      <c r="U246" s="483" t="b">
        <f t="shared" si="53"/>
        <v>1</v>
      </c>
      <c r="V246" s="483" t="b">
        <f t="shared" si="54"/>
        <v>1</v>
      </c>
      <c r="W246" s="483" t="b">
        <f t="shared" si="55"/>
        <v>1</v>
      </c>
      <c r="X246" s="483" t="b">
        <f t="shared" si="56"/>
        <v>1</v>
      </c>
      <c r="Y246" s="483" t="b">
        <f t="shared" si="57"/>
        <v>1</v>
      </c>
      <c r="Z246" s="483" t="b">
        <f t="shared" si="58"/>
        <v>1</v>
      </c>
      <c r="AA246" s="483" t="b">
        <f t="shared" si="59"/>
        <v>1</v>
      </c>
      <c r="AB246" s="483" t="b">
        <f t="shared" si="60"/>
        <v>1</v>
      </c>
      <c r="AC246" s="483" t="b">
        <f t="shared" si="61"/>
        <v>1</v>
      </c>
      <c r="AD246" s="483" t="b">
        <f t="shared" si="62"/>
        <v>1</v>
      </c>
      <c r="AE246" s="483" t="b">
        <f t="shared" si="63"/>
        <v>1</v>
      </c>
      <c r="AF246" s="483" t="b">
        <f t="shared" si="64"/>
        <v>1</v>
      </c>
      <c r="AG246" s="483" t="b">
        <f t="shared" si="65"/>
        <v>1</v>
      </c>
      <c r="AH246" s="483" t="b">
        <f t="shared" si="66"/>
        <v>1</v>
      </c>
    </row>
    <row r="247" spans="1:34" ht="16.5" thickBot="1" x14ac:dyDescent="0.3">
      <c r="A247" s="416"/>
      <c r="B247" s="472">
        <v>228</v>
      </c>
      <c r="C247" s="9"/>
      <c r="D247" s="28"/>
      <c r="E247" s="472">
        <v>228</v>
      </c>
      <c r="F247" s="9"/>
      <c r="G247" s="28"/>
      <c r="H247" s="472">
        <v>228</v>
      </c>
      <c r="I247" s="9"/>
      <c r="J247" s="28"/>
      <c r="K247" s="472">
        <v>228</v>
      </c>
      <c r="L247" s="9"/>
      <c r="M247" s="472">
        <v>228</v>
      </c>
      <c r="N247" s="9"/>
      <c r="O247" s="472">
        <v>228</v>
      </c>
      <c r="P247" s="9"/>
      <c r="Q247" s="416"/>
      <c r="R247" s="416"/>
      <c r="T247" s="483" t="b">
        <f t="shared" si="52"/>
        <v>1</v>
      </c>
      <c r="U247" s="483" t="b">
        <f t="shared" si="53"/>
        <v>1</v>
      </c>
      <c r="V247" s="483" t="b">
        <f t="shared" si="54"/>
        <v>1</v>
      </c>
      <c r="W247" s="483" t="b">
        <f t="shared" si="55"/>
        <v>1</v>
      </c>
      <c r="X247" s="483" t="b">
        <f t="shared" si="56"/>
        <v>1</v>
      </c>
      <c r="Y247" s="483" t="b">
        <f t="shared" si="57"/>
        <v>1</v>
      </c>
      <c r="Z247" s="483" t="b">
        <f t="shared" si="58"/>
        <v>1</v>
      </c>
      <c r="AA247" s="483" t="b">
        <f t="shared" si="59"/>
        <v>1</v>
      </c>
      <c r="AB247" s="483" t="b">
        <f t="shared" si="60"/>
        <v>1</v>
      </c>
      <c r="AC247" s="483" t="b">
        <f t="shared" si="61"/>
        <v>1</v>
      </c>
      <c r="AD247" s="483" t="b">
        <f t="shared" si="62"/>
        <v>1</v>
      </c>
      <c r="AE247" s="483" t="b">
        <f t="shared" si="63"/>
        <v>1</v>
      </c>
      <c r="AF247" s="483" t="b">
        <f t="shared" si="64"/>
        <v>1</v>
      </c>
      <c r="AG247" s="483" t="b">
        <f t="shared" si="65"/>
        <v>1</v>
      </c>
      <c r="AH247" s="483" t="b">
        <f t="shared" si="66"/>
        <v>1</v>
      </c>
    </row>
    <row r="248" spans="1:34" ht="16.5" thickBot="1" x14ac:dyDescent="0.3">
      <c r="A248" s="416"/>
      <c r="B248" s="472">
        <v>229</v>
      </c>
      <c r="C248" s="9"/>
      <c r="D248" s="28"/>
      <c r="E248" s="472">
        <v>229</v>
      </c>
      <c r="F248" s="9"/>
      <c r="G248" s="28"/>
      <c r="H248" s="472">
        <v>229</v>
      </c>
      <c r="I248" s="9"/>
      <c r="J248" s="28"/>
      <c r="K248" s="472">
        <v>229</v>
      </c>
      <c r="L248" s="9"/>
      <c r="M248" s="472">
        <v>229</v>
      </c>
      <c r="N248" s="9"/>
      <c r="O248" s="472">
        <v>229</v>
      </c>
      <c r="P248" s="9"/>
      <c r="Q248" s="416"/>
      <c r="R248" s="416"/>
      <c r="T248" s="483" t="b">
        <f t="shared" si="52"/>
        <v>1</v>
      </c>
      <c r="U248" s="483" t="b">
        <f t="shared" si="53"/>
        <v>1</v>
      </c>
      <c r="V248" s="483" t="b">
        <f t="shared" si="54"/>
        <v>1</v>
      </c>
      <c r="W248" s="483" t="b">
        <f t="shared" si="55"/>
        <v>1</v>
      </c>
      <c r="X248" s="483" t="b">
        <f t="shared" si="56"/>
        <v>1</v>
      </c>
      <c r="Y248" s="483" t="b">
        <f t="shared" si="57"/>
        <v>1</v>
      </c>
      <c r="Z248" s="483" t="b">
        <f t="shared" si="58"/>
        <v>1</v>
      </c>
      <c r="AA248" s="483" t="b">
        <f t="shared" si="59"/>
        <v>1</v>
      </c>
      <c r="AB248" s="483" t="b">
        <f t="shared" si="60"/>
        <v>1</v>
      </c>
      <c r="AC248" s="483" t="b">
        <f t="shared" si="61"/>
        <v>1</v>
      </c>
      <c r="AD248" s="483" t="b">
        <f t="shared" si="62"/>
        <v>1</v>
      </c>
      <c r="AE248" s="483" t="b">
        <f t="shared" si="63"/>
        <v>1</v>
      </c>
      <c r="AF248" s="483" t="b">
        <f t="shared" si="64"/>
        <v>1</v>
      </c>
      <c r="AG248" s="483" t="b">
        <f t="shared" si="65"/>
        <v>1</v>
      </c>
      <c r="AH248" s="483" t="b">
        <f t="shared" si="66"/>
        <v>1</v>
      </c>
    </row>
    <row r="249" spans="1:34" ht="16.5" thickBot="1" x14ac:dyDescent="0.3">
      <c r="A249" s="416"/>
      <c r="B249" s="472">
        <v>230</v>
      </c>
      <c r="C249" s="9"/>
      <c r="D249" s="28"/>
      <c r="E249" s="472">
        <v>230</v>
      </c>
      <c r="F249" s="9"/>
      <c r="G249" s="28"/>
      <c r="H249" s="472">
        <v>230</v>
      </c>
      <c r="I249" s="9"/>
      <c r="J249" s="28"/>
      <c r="K249" s="472">
        <v>230</v>
      </c>
      <c r="L249" s="9"/>
      <c r="M249" s="472">
        <v>230</v>
      </c>
      <c r="N249" s="9"/>
      <c r="O249" s="472">
        <v>230</v>
      </c>
      <c r="P249" s="9"/>
      <c r="Q249" s="416"/>
      <c r="R249" s="416"/>
      <c r="T249" s="483" t="b">
        <f t="shared" si="52"/>
        <v>1</v>
      </c>
      <c r="U249" s="483" t="b">
        <f t="shared" si="53"/>
        <v>1</v>
      </c>
      <c r="V249" s="483" t="b">
        <f t="shared" si="54"/>
        <v>1</v>
      </c>
      <c r="W249" s="483" t="b">
        <f t="shared" si="55"/>
        <v>1</v>
      </c>
      <c r="X249" s="483" t="b">
        <f t="shared" si="56"/>
        <v>1</v>
      </c>
      <c r="Y249" s="483" t="b">
        <f t="shared" si="57"/>
        <v>1</v>
      </c>
      <c r="Z249" s="483" t="b">
        <f t="shared" si="58"/>
        <v>1</v>
      </c>
      <c r="AA249" s="483" t="b">
        <f t="shared" si="59"/>
        <v>1</v>
      </c>
      <c r="AB249" s="483" t="b">
        <f t="shared" si="60"/>
        <v>1</v>
      </c>
      <c r="AC249" s="483" t="b">
        <f t="shared" si="61"/>
        <v>1</v>
      </c>
      <c r="AD249" s="483" t="b">
        <f t="shared" si="62"/>
        <v>1</v>
      </c>
      <c r="AE249" s="483" t="b">
        <f t="shared" si="63"/>
        <v>1</v>
      </c>
      <c r="AF249" s="483" t="b">
        <f t="shared" si="64"/>
        <v>1</v>
      </c>
      <c r="AG249" s="483" t="b">
        <f t="shared" si="65"/>
        <v>1</v>
      </c>
      <c r="AH249" s="483" t="b">
        <f t="shared" si="66"/>
        <v>1</v>
      </c>
    </row>
    <row r="250" spans="1:34" ht="16.5" thickBot="1" x14ac:dyDescent="0.3">
      <c r="A250" s="416"/>
      <c r="B250" s="472">
        <v>231</v>
      </c>
      <c r="C250" s="9"/>
      <c r="D250" s="28"/>
      <c r="E250" s="472">
        <v>231</v>
      </c>
      <c r="F250" s="9"/>
      <c r="G250" s="28"/>
      <c r="H250" s="472">
        <v>231</v>
      </c>
      <c r="I250" s="9"/>
      <c r="J250" s="28"/>
      <c r="K250" s="472">
        <v>231</v>
      </c>
      <c r="L250" s="9"/>
      <c r="M250" s="472">
        <v>231</v>
      </c>
      <c r="N250" s="9"/>
      <c r="O250" s="472">
        <v>231</v>
      </c>
      <c r="P250" s="9"/>
      <c r="Q250" s="416"/>
      <c r="R250" s="416"/>
      <c r="T250" s="483" t="b">
        <f t="shared" si="52"/>
        <v>1</v>
      </c>
      <c r="U250" s="483" t="b">
        <f t="shared" si="53"/>
        <v>1</v>
      </c>
      <c r="V250" s="483" t="b">
        <f t="shared" si="54"/>
        <v>1</v>
      </c>
      <c r="W250" s="483" t="b">
        <f t="shared" si="55"/>
        <v>1</v>
      </c>
      <c r="X250" s="483" t="b">
        <f t="shared" si="56"/>
        <v>1</v>
      </c>
      <c r="Y250" s="483" t="b">
        <f t="shared" si="57"/>
        <v>1</v>
      </c>
      <c r="Z250" s="483" t="b">
        <f t="shared" si="58"/>
        <v>1</v>
      </c>
      <c r="AA250" s="483" t="b">
        <f t="shared" si="59"/>
        <v>1</v>
      </c>
      <c r="AB250" s="483" t="b">
        <f t="shared" si="60"/>
        <v>1</v>
      </c>
      <c r="AC250" s="483" t="b">
        <f t="shared" si="61"/>
        <v>1</v>
      </c>
      <c r="AD250" s="483" t="b">
        <f t="shared" si="62"/>
        <v>1</v>
      </c>
      <c r="AE250" s="483" t="b">
        <f t="shared" si="63"/>
        <v>1</v>
      </c>
      <c r="AF250" s="483" t="b">
        <f t="shared" si="64"/>
        <v>1</v>
      </c>
      <c r="AG250" s="483" t="b">
        <f t="shared" si="65"/>
        <v>1</v>
      </c>
      <c r="AH250" s="483" t="b">
        <f t="shared" si="66"/>
        <v>1</v>
      </c>
    </row>
    <row r="251" spans="1:34" ht="16.5" thickBot="1" x14ac:dyDescent="0.3">
      <c r="A251" s="416"/>
      <c r="B251" s="472">
        <v>232</v>
      </c>
      <c r="C251" s="9"/>
      <c r="D251" s="28"/>
      <c r="E251" s="472">
        <v>232</v>
      </c>
      <c r="F251" s="9"/>
      <c r="G251" s="28"/>
      <c r="H251" s="472">
        <v>232</v>
      </c>
      <c r="I251" s="9"/>
      <c r="J251" s="28"/>
      <c r="K251" s="472">
        <v>232</v>
      </c>
      <c r="L251" s="9"/>
      <c r="M251" s="472">
        <v>232</v>
      </c>
      <c r="N251" s="9"/>
      <c r="O251" s="472">
        <v>232</v>
      </c>
      <c r="P251" s="9"/>
      <c r="Q251" s="416"/>
      <c r="R251" s="416"/>
      <c r="T251" s="483" t="b">
        <f t="shared" si="52"/>
        <v>1</v>
      </c>
      <c r="U251" s="483" t="b">
        <f t="shared" si="53"/>
        <v>1</v>
      </c>
      <c r="V251" s="483" t="b">
        <f t="shared" si="54"/>
        <v>1</v>
      </c>
      <c r="W251" s="483" t="b">
        <f t="shared" si="55"/>
        <v>1</v>
      </c>
      <c r="X251" s="483" t="b">
        <f t="shared" si="56"/>
        <v>1</v>
      </c>
      <c r="Y251" s="483" t="b">
        <f t="shared" si="57"/>
        <v>1</v>
      </c>
      <c r="Z251" s="483" t="b">
        <f t="shared" si="58"/>
        <v>1</v>
      </c>
      <c r="AA251" s="483" t="b">
        <f t="shared" si="59"/>
        <v>1</v>
      </c>
      <c r="AB251" s="483" t="b">
        <f t="shared" si="60"/>
        <v>1</v>
      </c>
      <c r="AC251" s="483" t="b">
        <f t="shared" si="61"/>
        <v>1</v>
      </c>
      <c r="AD251" s="483" t="b">
        <f t="shared" si="62"/>
        <v>1</v>
      </c>
      <c r="AE251" s="483" t="b">
        <f t="shared" si="63"/>
        <v>1</v>
      </c>
      <c r="AF251" s="483" t="b">
        <f t="shared" si="64"/>
        <v>1</v>
      </c>
      <c r="AG251" s="483" t="b">
        <f t="shared" si="65"/>
        <v>1</v>
      </c>
      <c r="AH251" s="483" t="b">
        <f t="shared" si="66"/>
        <v>1</v>
      </c>
    </row>
    <row r="252" spans="1:34" ht="16.5" thickBot="1" x14ac:dyDescent="0.3">
      <c r="A252" s="416"/>
      <c r="B252" s="472">
        <v>233</v>
      </c>
      <c r="C252" s="9"/>
      <c r="D252" s="28"/>
      <c r="E252" s="472">
        <v>233</v>
      </c>
      <c r="F252" s="9"/>
      <c r="G252" s="28"/>
      <c r="H252" s="472">
        <v>233</v>
      </c>
      <c r="I252" s="9"/>
      <c r="J252" s="28"/>
      <c r="K252" s="472">
        <v>233</v>
      </c>
      <c r="L252" s="9"/>
      <c r="M252" s="472">
        <v>233</v>
      </c>
      <c r="N252" s="9"/>
      <c r="O252" s="472">
        <v>233</v>
      </c>
      <c r="P252" s="9"/>
      <c r="Q252" s="416"/>
      <c r="R252" s="416"/>
      <c r="T252" s="483" t="b">
        <f t="shared" si="52"/>
        <v>1</v>
      </c>
      <c r="U252" s="483" t="b">
        <f t="shared" si="53"/>
        <v>1</v>
      </c>
      <c r="V252" s="483" t="b">
        <f t="shared" si="54"/>
        <v>1</v>
      </c>
      <c r="W252" s="483" t="b">
        <f t="shared" si="55"/>
        <v>1</v>
      </c>
      <c r="X252" s="483" t="b">
        <f t="shared" si="56"/>
        <v>1</v>
      </c>
      <c r="Y252" s="483" t="b">
        <f t="shared" si="57"/>
        <v>1</v>
      </c>
      <c r="Z252" s="483" t="b">
        <f t="shared" si="58"/>
        <v>1</v>
      </c>
      <c r="AA252" s="483" t="b">
        <f t="shared" si="59"/>
        <v>1</v>
      </c>
      <c r="AB252" s="483" t="b">
        <f t="shared" si="60"/>
        <v>1</v>
      </c>
      <c r="AC252" s="483" t="b">
        <f t="shared" si="61"/>
        <v>1</v>
      </c>
      <c r="AD252" s="483" t="b">
        <f t="shared" si="62"/>
        <v>1</v>
      </c>
      <c r="AE252" s="483" t="b">
        <f t="shared" si="63"/>
        <v>1</v>
      </c>
      <c r="AF252" s="483" t="b">
        <f t="shared" si="64"/>
        <v>1</v>
      </c>
      <c r="AG252" s="483" t="b">
        <f t="shared" si="65"/>
        <v>1</v>
      </c>
      <c r="AH252" s="483" t="b">
        <f t="shared" si="66"/>
        <v>1</v>
      </c>
    </row>
    <row r="253" spans="1:34" ht="16.5" thickBot="1" x14ac:dyDescent="0.3">
      <c r="A253" s="416"/>
      <c r="B253" s="472">
        <v>234</v>
      </c>
      <c r="C253" s="9"/>
      <c r="D253" s="28"/>
      <c r="E253" s="472">
        <v>234</v>
      </c>
      <c r="F253" s="9"/>
      <c r="G253" s="28"/>
      <c r="H253" s="472">
        <v>234</v>
      </c>
      <c r="I253" s="9"/>
      <c r="J253" s="28"/>
      <c r="K253" s="472">
        <v>234</v>
      </c>
      <c r="L253" s="9"/>
      <c r="M253" s="472">
        <v>234</v>
      </c>
      <c r="N253" s="9"/>
      <c r="O253" s="472">
        <v>234</v>
      </c>
      <c r="P253" s="9"/>
      <c r="Q253" s="416"/>
      <c r="R253" s="416"/>
      <c r="T253" s="483" t="b">
        <f t="shared" si="52"/>
        <v>1</v>
      </c>
      <c r="U253" s="483" t="b">
        <f t="shared" si="53"/>
        <v>1</v>
      </c>
      <c r="V253" s="483" t="b">
        <f t="shared" si="54"/>
        <v>1</v>
      </c>
      <c r="W253" s="483" t="b">
        <f t="shared" si="55"/>
        <v>1</v>
      </c>
      <c r="X253" s="483" t="b">
        <f t="shared" si="56"/>
        <v>1</v>
      </c>
      <c r="Y253" s="483" t="b">
        <f t="shared" si="57"/>
        <v>1</v>
      </c>
      <c r="Z253" s="483" t="b">
        <f t="shared" si="58"/>
        <v>1</v>
      </c>
      <c r="AA253" s="483" t="b">
        <f t="shared" si="59"/>
        <v>1</v>
      </c>
      <c r="AB253" s="483" t="b">
        <f t="shared" si="60"/>
        <v>1</v>
      </c>
      <c r="AC253" s="483" t="b">
        <f t="shared" si="61"/>
        <v>1</v>
      </c>
      <c r="AD253" s="483" t="b">
        <f t="shared" si="62"/>
        <v>1</v>
      </c>
      <c r="AE253" s="483" t="b">
        <f t="shared" si="63"/>
        <v>1</v>
      </c>
      <c r="AF253" s="483" t="b">
        <f t="shared" si="64"/>
        <v>1</v>
      </c>
      <c r="AG253" s="483" t="b">
        <f t="shared" si="65"/>
        <v>1</v>
      </c>
      <c r="AH253" s="483" t="b">
        <f t="shared" si="66"/>
        <v>1</v>
      </c>
    </row>
    <row r="254" spans="1:34" ht="16.5" thickBot="1" x14ac:dyDescent="0.3">
      <c r="A254" s="416"/>
      <c r="B254" s="472">
        <v>235</v>
      </c>
      <c r="C254" s="9"/>
      <c r="D254" s="28"/>
      <c r="E254" s="472">
        <v>235</v>
      </c>
      <c r="F254" s="9"/>
      <c r="G254" s="28"/>
      <c r="H254" s="472">
        <v>235</v>
      </c>
      <c r="I254" s="9"/>
      <c r="J254" s="28"/>
      <c r="K254" s="472">
        <v>235</v>
      </c>
      <c r="L254" s="9"/>
      <c r="M254" s="472">
        <v>235</v>
      </c>
      <c r="N254" s="9"/>
      <c r="O254" s="472">
        <v>235</v>
      </c>
      <c r="P254" s="9"/>
      <c r="Q254" s="416"/>
      <c r="R254" s="416"/>
      <c r="T254" s="483" t="b">
        <f t="shared" si="52"/>
        <v>1</v>
      </c>
      <c r="U254" s="483" t="b">
        <f t="shared" si="53"/>
        <v>1</v>
      </c>
      <c r="V254" s="483" t="b">
        <f t="shared" si="54"/>
        <v>1</v>
      </c>
      <c r="W254" s="483" t="b">
        <f t="shared" si="55"/>
        <v>1</v>
      </c>
      <c r="X254" s="483" t="b">
        <f t="shared" si="56"/>
        <v>1</v>
      </c>
      <c r="Y254" s="483" t="b">
        <f t="shared" si="57"/>
        <v>1</v>
      </c>
      <c r="Z254" s="483" t="b">
        <f t="shared" si="58"/>
        <v>1</v>
      </c>
      <c r="AA254" s="483" t="b">
        <f t="shared" si="59"/>
        <v>1</v>
      </c>
      <c r="AB254" s="483" t="b">
        <f t="shared" si="60"/>
        <v>1</v>
      </c>
      <c r="AC254" s="483" t="b">
        <f t="shared" si="61"/>
        <v>1</v>
      </c>
      <c r="AD254" s="483" t="b">
        <f t="shared" si="62"/>
        <v>1</v>
      </c>
      <c r="AE254" s="483" t="b">
        <f t="shared" si="63"/>
        <v>1</v>
      </c>
      <c r="AF254" s="483" t="b">
        <f t="shared" si="64"/>
        <v>1</v>
      </c>
      <c r="AG254" s="483" t="b">
        <f t="shared" si="65"/>
        <v>1</v>
      </c>
      <c r="AH254" s="483" t="b">
        <f t="shared" si="66"/>
        <v>1</v>
      </c>
    </row>
    <row r="255" spans="1:34" ht="16.5" thickBot="1" x14ac:dyDescent="0.3">
      <c r="A255" s="416"/>
      <c r="B255" s="472">
        <v>236</v>
      </c>
      <c r="C255" s="9"/>
      <c r="D255" s="28"/>
      <c r="E255" s="472">
        <v>236</v>
      </c>
      <c r="F255" s="9"/>
      <c r="G255" s="28"/>
      <c r="H255" s="472">
        <v>236</v>
      </c>
      <c r="I255" s="9"/>
      <c r="J255" s="28"/>
      <c r="K255" s="472">
        <v>236</v>
      </c>
      <c r="L255" s="9"/>
      <c r="M255" s="472">
        <v>236</v>
      </c>
      <c r="N255" s="9"/>
      <c r="O255" s="472">
        <v>236</v>
      </c>
      <c r="P255" s="9"/>
      <c r="Q255" s="416"/>
      <c r="R255" s="416"/>
      <c r="T255" s="483" t="b">
        <f t="shared" si="52"/>
        <v>1</v>
      </c>
      <c r="U255" s="483" t="b">
        <f t="shared" si="53"/>
        <v>1</v>
      </c>
      <c r="V255" s="483" t="b">
        <f t="shared" si="54"/>
        <v>1</v>
      </c>
      <c r="W255" s="483" t="b">
        <f t="shared" si="55"/>
        <v>1</v>
      </c>
      <c r="X255" s="483" t="b">
        <f t="shared" si="56"/>
        <v>1</v>
      </c>
      <c r="Y255" s="483" t="b">
        <f t="shared" si="57"/>
        <v>1</v>
      </c>
      <c r="Z255" s="483" t="b">
        <f t="shared" si="58"/>
        <v>1</v>
      </c>
      <c r="AA255" s="483" t="b">
        <f t="shared" si="59"/>
        <v>1</v>
      </c>
      <c r="AB255" s="483" t="b">
        <f t="shared" si="60"/>
        <v>1</v>
      </c>
      <c r="AC255" s="483" t="b">
        <f t="shared" si="61"/>
        <v>1</v>
      </c>
      <c r="AD255" s="483" t="b">
        <f t="shared" si="62"/>
        <v>1</v>
      </c>
      <c r="AE255" s="483" t="b">
        <f t="shared" si="63"/>
        <v>1</v>
      </c>
      <c r="AF255" s="483" t="b">
        <f t="shared" si="64"/>
        <v>1</v>
      </c>
      <c r="AG255" s="483" t="b">
        <f t="shared" si="65"/>
        <v>1</v>
      </c>
      <c r="AH255" s="483" t="b">
        <f t="shared" si="66"/>
        <v>1</v>
      </c>
    </row>
    <row r="256" spans="1:34" ht="16.5" thickBot="1" x14ac:dyDescent="0.3">
      <c r="A256" s="416"/>
      <c r="B256" s="472">
        <v>237</v>
      </c>
      <c r="C256" s="9"/>
      <c r="D256" s="28"/>
      <c r="E256" s="472">
        <v>237</v>
      </c>
      <c r="F256" s="9"/>
      <c r="G256" s="28"/>
      <c r="H256" s="472">
        <v>237</v>
      </c>
      <c r="I256" s="9"/>
      <c r="J256" s="28"/>
      <c r="K256" s="472">
        <v>237</v>
      </c>
      <c r="L256" s="9"/>
      <c r="M256" s="472">
        <v>237</v>
      </c>
      <c r="N256" s="9"/>
      <c r="O256" s="472">
        <v>237</v>
      </c>
      <c r="P256" s="9"/>
      <c r="Q256" s="416"/>
      <c r="R256" s="416"/>
      <c r="T256" s="483" t="b">
        <f t="shared" si="52"/>
        <v>1</v>
      </c>
      <c r="U256" s="483" t="b">
        <f t="shared" si="53"/>
        <v>1</v>
      </c>
      <c r="V256" s="483" t="b">
        <f t="shared" si="54"/>
        <v>1</v>
      </c>
      <c r="W256" s="483" t="b">
        <f t="shared" si="55"/>
        <v>1</v>
      </c>
      <c r="X256" s="483" t="b">
        <f t="shared" si="56"/>
        <v>1</v>
      </c>
      <c r="Y256" s="483" t="b">
        <f t="shared" si="57"/>
        <v>1</v>
      </c>
      <c r="Z256" s="483" t="b">
        <f t="shared" si="58"/>
        <v>1</v>
      </c>
      <c r="AA256" s="483" t="b">
        <f t="shared" si="59"/>
        <v>1</v>
      </c>
      <c r="AB256" s="483" t="b">
        <f t="shared" si="60"/>
        <v>1</v>
      </c>
      <c r="AC256" s="483" t="b">
        <f t="shared" si="61"/>
        <v>1</v>
      </c>
      <c r="AD256" s="483" t="b">
        <f t="shared" si="62"/>
        <v>1</v>
      </c>
      <c r="AE256" s="483" t="b">
        <f t="shared" si="63"/>
        <v>1</v>
      </c>
      <c r="AF256" s="483" t="b">
        <f t="shared" si="64"/>
        <v>1</v>
      </c>
      <c r="AG256" s="483" t="b">
        <f t="shared" si="65"/>
        <v>1</v>
      </c>
      <c r="AH256" s="483" t="b">
        <f t="shared" si="66"/>
        <v>1</v>
      </c>
    </row>
    <row r="257" spans="1:34" ht="16.5" thickBot="1" x14ac:dyDescent="0.3">
      <c r="A257" s="416"/>
      <c r="B257" s="472">
        <v>238</v>
      </c>
      <c r="C257" s="9"/>
      <c r="D257" s="28"/>
      <c r="E257" s="472">
        <v>238</v>
      </c>
      <c r="F257" s="9"/>
      <c r="G257" s="28"/>
      <c r="H257" s="472">
        <v>238</v>
      </c>
      <c r="I257" s="9"/>
      <c r="J257" s="28"/>
      <c r="K257" s="472">
        <v>238</v>
      </c>
      <c r="L257" s="9"/>
      <c r="M257" s="472">
        <v>238</v>
      </c>
      <c r="N257" s="9"/>
      <c r="O257" s="472">
        <v>238</v>
      </c>
      <c r="P257" s="9"/>
      <c r="Q257" s="416"/>
      <c r="R257" s="416"/>
      <c r="T257" s="483" t="b">
        <f t="shared" si="52"/>
        <v>1</v>
      </c>
      <c r="U257" s="483" t="b">
        <f t="shared" si="53"/>
        <v>1</v>
      </c>
      <c r="V257" s="483" t="b">
        <f t="shared" si="54"/>
        <v>1</v>
      </c>
      <c r="W257" s="483" t="b">
        <f t="shared" si="55"/>
        <v>1</v>
      </c>
      <c r="X257" s="483" t="b">
        <f t="shared" si="56"/>
        <v>1</v>
      </c>
      <c r="Y257" s="483" t="b">
        <f t="shared" si="57"/>
        <v>1</v>
      </c>
      <c r="Z257" s="483" t="b">
        <f t="shared" si="58"/>
        <v>1</v>
      </c>
      <c r="AA257" s="483" t="b">
        <f t="shared" si="59"/>
        <v>1</v>
      </c>
      <c r="AB257" s="483" t="b">
        <f t="shared" si="60"/>
        <v>1</v>
      </c>
      <c r="AC257" s="483" t="b">
        <f t="shared" si="61"/>
        <v>1</v>
      </c>
      <c r="AD257" s="483" t="b">
        <f t="shared" si="62"/>
        <v>1</v>
      </c>
      <c r="AE257" s="483" t="b">
        <f t="shared" si="63"/>
        <v>1</v>
      </c>
      <c r="AF257" s="483" t="b">
        <f t="shared" si="64"/>
        <v>1</v>
      </c>
      <c r="AG257" s="483" t="b">
        <f t="shared" si="65"/>
        <v>1</v>
      </c>
      <c r="AH257" s="483" t="b">
        <f t="shared" si="66"/>
        <v>1</v>
      </c>
    </row>
    <row r="258" spans="1:34" ht="16.5" thickBot="1" x14ac:dyDescent="0.3">
      <c r="A258" s="416"/>
      <c r="B258" s="472">
        <v>239</v>
      </c>
      <c r="C258" s="9"/>
      <c r="D258" s="28"/>
      <c r="E258" s="472">
        <v>239</v>
      </c>
      <c r="F258" s="9"/>
      <c r="G258" s="28"/>
      <c r="H258" s="472">
        <v>239</v>
      </c>
      <c r="I258" s="9"/>
      <c r="J258" s="28"/>
      <c r="K258" s="472">
        <v>239</v>
      </c>
      <c r="L258" s="9"/>
      <c r="M258" s="472">
        <v>239</v>
      </c>
      <c r="N258" s="9"/>
      <c r="O258" s="472">
        <v>239</v>
      </c>
      <c r="P258" s="9"/>
      <c r="Q258" s="416"/>
      <c r="R258" s="416"/>
      <c r="T258" s="483" t="b">
        <f t="shared" si="52"/>
        <v>1</v>
      </c>
      <c r="U258" s="483" t="b">
        <f t="shared" si="53"/>
        <v>1</v>
      </c>
      <c r="V258" s="483" t="b">
        <f t="shared" si="54"/>
        <v>1</v>
      </c>
      <c r="W258" s="483" t="b">
        <f t="shared" si="55"/>
        <v>1</v>
      </c>
      <c r="X258" s="483" t="b">
        <f t="shared" si="56"/>
        <v>1</v>
      </c>
      <c r="Y258" s="483" t="b">
        <f t="shared" si="57"/>
        <v>1</v>
      </c>
      <c r="Z258" s="483" t="b">
        <f t="shared" si="58"/>
        <v>1</v>
      </c>
      <c r="AA258" s="483" t="b">
        <f t="shared" si="59"/>
        <v>1</v>
      </c>
      <c r="AB258" s="483" t="b">
        <f t="shared" si="60"/>
        <v>1</v>
      </c>
      <c r="AC258" s="483" t="b">
        <f t="shared" si="61"/>
        <v>1</v>
      </c>
      <c r="AD258" s="483" t="b">
        <f t="shared" si="62"/>
        <v>1</v>
      </c>
      <c r="AE258" s="483" t="b">
        <f t="shared" si="63"/>
        <v>1</v>
      </c>
      <c r="AF258" s="483" t="b">
        <f t="shared" si="64"/>
        <v>1</v>
      </c>
      <c r="AG258" s="483" t="b">
        <f t="shared" si="65"/>
        <v>1</v>
      </c>
      <c r="AH258" s="483" t="b">
        <f t="shared" si="66"/>
        <v>1</v>
      </c>
    </row>
    <row r="259" spans="1:34" ht="16.5" thickBot="1" x14ac:dyDescent="0.3">
      <c r="A259" s="416"/>
      <c r="B259" s="472">
        <v>240</v>
      </c>
      <c r="C259" s="9"/>
      <c r="D259" s="28"/>
      <c r="E259" s="472">
        <v>240</v>
      </c>
      <c r="F259" s="9"/>
      <c r="G259" s="28"/>
      <c r="H259" s="472">
        <v>240</v>
      </c>
      <c r="I259" s="9"/>
      <c r="J259" s="28"/>
      <c r="K259" s="472">
        <v>240</v>
      </c>
      <c r="L259" s="9"/>
      <c r="M259" s="472">
        <v>240</v>
      </c>
      <c r="N259" s="9"/>
      <c r="O259" s="472">
        <v>240</v>
      </c>
      <c r="P259" s="9"/>
      <c r="Q259" s="416"/>
      <c r="R259" s="416"/>
      <c r="T259" s="483" t="b">
        <f t="shared" si="52"/>
        <v>1</v>
      </c>
      <c r="U259" s="483" t="b">
        <f t="shared" si="53"/>
        <v>1</v>
      </c>
      <c r="V259" s="483" t="b">
        <f t="shared" si="54"/>
        <v>1</v>
      </c>
      <c r="W259" s="483" t="b">
        <f t="shared" si="55"/>
        <v>1</v>
      </c>
      <c r="X259" s="483" t="b">
        <f t="shared" si="56"/>
        <v>1</v>
      </c>
      <c r="Y259" s="483" t="b">
        <f t="shared" si="57"/>
        <v>1</v>
      </c>
      <c r="Z259" s="483" t="b">
        <f t="shared" si="58"/>
        <v>1</v>
      </c>
      <c r="AA259" s="483" t="b">
        <f t="shared" si="59"/>
        <v>1</v>
      </c>
      <c r="AB259" s="483" t="b">
        <f t="shared" si="60"/>
        <v>1</v>
      </c>
      <c r="AC259" s="483" t="b">
        <f t="shared" si="61"/>
        <v>1</v>
      </c>
      <c r="AD259" s="483" t="b">
        <f t="shared" si="62"/>
        <v>1</v>
      </c>
      <c r="AE259" s="483" t="b">
        <f t="shared" si="63"/>
        <v>1</v>
      </c>
      <c r="AF259" s="483" t="b">
        <f t="shared" si="64"/>
        <v>1</v>
      </c>
      <c r="AG259" s="483" t="b">
        <f t="shared" si="65"/>
        <v>1</v>
      </c>
      <c r="AH259" s="483" t="b">
        <f t="shared" si="66"/>
        <v>1</v>
      </c>
    </row>
    <row r="260" spans="1:34" ht="16.5" thickBot="1" x14ac:dyDescent="0.3">
      <c r="A260" s="416"/>
      <c r="B260" s="472">
        <v>241</v>
      </c>
      <c r="C260" s="9"/>
      <c r="D260" s="28"/>
      <c r="E260" s="472">
        <v>241</v>
      </c>
      <c r="F260" s="9"/>
      <c r="G260" s="28"/>
      <c r="H260" s="472">
        <v>241</v>
      </c>
      <c r="I260" s="9"/>
      <c r="J260" s="28"/>
      <c r="K260" s="472">
        <v>241</v>
      </c>
      <c r="L260" s="9"/>
      <c r="M260" s="472">
        <v>241</v>
      </c>
      <c r="N260" s="9"/>
      <c r="O260" s="472">
        <v>241</v>
      </c>
      <c r="P260" s="9"/>
      <c r="Q260" s="416"/>
      <c r="R260" s="416"/>
      <c r="T260" s="483" t="b">
        <f t="shared" si="52"/>
        <v>1</v>
      </c>
      <c r="U260" s="483" t="b">
        <f t="shared" si="53"/>
        <v>1</v>
      </c>
      <c r="V260" s="483" t="b">
        <f t="shared" si="54"/>
        <v>1</v>
      </c>
      <c r="W260" s="483" t="b">
        <f t="shared" si="55"/>
        <v>1</v>
      </c>
      <c r="X260" s="483" t="b">
        <f t="shared" si="56"/>
        <v>1</v>
      </c>
      <c r="Y260" s="483" t="b">
        <f t="shared" si="57"/>
        <v>1</v>
      </c>
      <c r="Z260" s="483" t="b">
        <f t="shared" si="58"/>
        <v>1</v>
      </c>
      <c r="AA260" s="483" t="b">
        <f t="shared" si="59"/>
        <v>1</v>
      </c>
      <c r="AB260" s="483" t="b">
        <f t="shared" si="60"/>
        <v>1</v>
      </c>
      <c r="AC260" s="483" t="b">
        <f t="shared" si="61"/>
        <v>1</v>
      </c>
      <c r="AD260" s="483" t="b">
        <f t="shared" si="62"/>
        <v>1</v>
      </c>
      <c r="AE260" s="483" t="b">
        <f t="shared" si="63"/>
        <v>1</v>
      </c>
      <c r="AF260" s="483" t="b">
        <f t="shared" si="64"/>
        <v>1</v>
      </c>
      <c r="AG260" s="483" t="b">
        <f t="shared" si="65"/>
        <v>1</v>
      </c>
      <c r="AH260" s="483" t="b">
        <f t="shared" si="66"/>
        <v>1</v>
      </c>
    </row>
    <row r="261" spans="1:34" ht="16.5" thickBot="1" x14ac:dyDescent="0.3">
      <c r="A261" s="416"/>
      <c r="B261" s="472">
        <v>242</v>
      </c>
      <c r="C261" s="9"/>
      <c r="D261" s="28"/>
      <c r="E261" s="472">
        <v>242</v>
      </c>
      <c r="F261" s="9"/>
      <c r="G261" s="28"/>
      <c r="H261" s="472">
        <v>242</v>
      </c>
      <c r="I261" s="9"/>
      <c r="J261" s="28"/>
      <c r="K261" s="472">
        <v>242</v>
      </c>
      <c r="L261" s="9"/>
      <c r="M261" s="472">
        <v>242</v>
      </c>
      <c r="N261" s="9"/>
      <c r="O261" s="472">
        <v>242</v>
      </c>
      <c r="P261" s="9"/>
      <c r="Q261" s="416"/>
      <c r="R261" s="416"/>
      <c r="T261" s="483" t="b">
        <f t="shared" si="52"/>
        <v>1</v>
      </c>
      <c r="U261" s="483" t="b">
        <f t="shared" si="53"/>
        <v>1</v>
      </c>
      <c r="V261" s="483" t="b">
        <f t="shared" si="54"/>
        <v>1</v>
      </c>
      <c r="W261" s="483" t="b">
        <f t="shared" si="55"/>
        <v>1</v>
      </c>
      <c r="X261" s="483" t="b">
        <f t="shared" si="56"/>
        <v>1</v>
      </c>
      <c r="Y261" s="483" t="b">
        <f t="shared" si="57"/>
        <v>1</v>
      </c>
      <c r="Z261" s="483" t="b">
        <f t="shared" si="58"/>
        <v>1</v>
      </c>
      <c r="AA261" s="483" t="b">
        <f t="shared" si="59"/>
        <v>1</v>
      </c>
      <c r="AB261" s="483" t="b">
        <f t="shared" si="60"/>
        <v>1</v>
      </c>
      <c r="AC261" s="483" t="b">
        <f t="shared" si="61"/>
        <v>1</v>
      </c>
      <c r="AD261" s="483" t="b">
        <f t="shared" si="62"/>
        <v>1</v>
      </c>
      <c r="AE261" s="483" t="b">
        <f t="shared" si="63"/>
        <v>1</v>
      </c>
      <c r="AF261" s="483" t="b">
        <f t="shared" si="64"/>
        <v>1</v>
      </c>
      <c r="AG261" s="483" t="b">
        <f t="shared" si="65"/>
        <v>1</v>
      </c>
      <c r="AH261" s="483" t="b">
        <f t="shared" si="66"/>
        <v>1</v>
      </c>
    </row>
    <row r="262" spans="1:34" ht="16.5" thickBot="1" x14ac:dyDescent="0.3">
      <c r="A262" s="416"/>
      <c r="B262" s="472">
        <v>243</v>
      </c>
      <c r="C262" s="9"/>
      <c r="D262" s="28"/>
      <c r="E262" s="472">
        <v>243</v>
      </c>
      <c r="F262" s="9"/>
      <c r="G262" s="28"/>
      <c r="H262" s="472">
        <v>243</v>
      </c>
      <c r="I262" s="9"/>
      <c r="J262" s="28"/>
      <c r="K262" s="472">
        <v>243</v>
      </c>
      <c r="L262" s="9"/>
      <c r="M262" s="472">
        <v>243</v>
      </c>
      <c r="N262" s="9"/>
      <c r="O262" s="472">
        <v>243</v>
      </c>
      <c r="P262" s="9"/>
      <c r="Q262" s="416"/>
      <c r="R262" s="416"/>
      <c r="T262" s="483" t="b">
        <f t="shared" si="52"/>
        <v>1</v>
      </c>
      <c r="U262" s="483" t="b">
        <f t="shared" si="53"/>
        <v>1</v>
      </c>
      <c r="V262" s="483" t="b">
        <f t="shared" si="54"/>
        <v>1</v>
      </c>
      <c r="W262" s="483" t="b">
        <f t="shared" si="55"/>
        <v>1</v>
      </c>
      <c r="X262" s="483" t="b">
        <f t="shared" si="56"/>
        <v>1</v>
      </c>
      <c r="Y262" s="483" t="b">
        <f t="shared" si="57"/>
        <v>1</v>
      </c>
      <c r="Z262" s="483" t="b">
        <f t="shared" si="58"/>
        <v>1</v>
      </c>
      <c r="AA262" s="483" t="b">
        <f t="shared" si="59"/>
        <v>1</v>
      </c>
      <c r="AB262" s="483" t="b">
        <f t="shared" si="60"/>
        <v>1</v>
      </c>
      <c r="AC262" s="483" t="b">
        <f t="shared" si="61"/>
        <v>1</v>
      </c>
      <c r="AD262" s="483" t="b">
        <f t="shared" si="62"/>
        <v>1</v>
      </c>
      <c r="AE262" s="483" t="b">
        <f t="shared" si="63"/>
        <v>1</v>
      </c>
      <c r="AF262" s="483" t="b">
        <f t="shared" si="64"/>
        <v>1</v>
      </c>
      <c r="AG262" s="483" t="b">
        <f t="shared" si="65"/>
        <v>1</v>
      </c>
      <c r="AH262" s="483" t="b">
        <f t="shared" si="66"/>
        <v>1</v>
      </c>
    </row>
    <row r="263" spans="1:34" ht="16.5" thickBot="1" x14ac:dyDescent="0.3">
      <c r="A263" s="416"/>
      <c r="B263" s="472">
        <v>244</v>
      </c>
      <c r="C263" s="9"/>
      <c r="D263" s="28"/>
      <c r="E263" s="472">
        <v>244</v>
      </c>
      <c r="F263" s="9"/>
      <c r="G263" s="28"/>
      <c r="H263" s="472">
        <v>244</v>
      </c>
      <c r="I263" s="9"/>
      <c r="J263" s="28"/>
      <c r="K263" s="472">
        <v>244</v>
      </c>
      <c r="L263" s="9"/>
      <c r="M263" s="472">
        <v>244</v>
      </c>
      <c r="N263" s="9"/>
      <c r="O263" s="472">
        <v>244</v>
      </c>
      <c r="P263" s="9"/>
      <c r="Q263" s="416"/>
      <c r="R263" s="416"/>
      <c r="T263" s="483" t="b">
        <f t="shared" si="52"/>
        <v>1</v>
      </c>
      <c r="U263" s="483" t="b">
        <f t="shared" si="53"/>
        <v>1</v>
      </c>
      <c r="V263" s="483" t="b">
        <f t="shared" si="54"/>
        <v>1</v>
      </c>
      <c r="W263" s="483" t="b">
        <f t="shared" si="55"/>
        <v>1</v>
      </c>
      <c r="X263" s="483" t="b">
        <f t="shared" si="56"/>
        <v>1</v>
      </c>
      <c r="Y263" s="483" t="b">
        <f t="shared" si="57"/>
        <v>1</v>
      </c>
      <c r="Z263" s="483" t="b">
        <f t="shared" si="58"/>
        <v>1</v>
      </c>
      <c r="AA263" s="483" t="b">
        <f t="shared" si="59"/>
        <v>1</v>
      </c>
      <c r="AB263" s="483" t="b">
        <f t="shared" si="60"/>
        <v>1</v>
      </c>
      <c r="AC263" s="483" t="b">
        <f t="shared" si="61"/>
        <v>1</v>
      </c>
      <c r="AD263" s="483" t="b">
        <f t="shared" si="62"/>
        <v>1</v>
      </c>
      <c r="AE263" s="483" t="b">
        <f t="shared" si="63"/>
        <v>1</v>
      </c>
      <c r="AF263" s="483" t="b">
        <f t="shared" si="64"/>
        <v>1</v>
      </c>
      <c r="AG263" s="483" t="b">
        <f t="shared" si="65"/>
        <v>1</v>
      </c>
      <c r="AH263" s="483" t="b">
        <f t="shared" si="66"/>
        <v>1</v>
      </c>
    </row>
    <row r="264" spans="1:34" ht="16.5" thickBot="1" x14ac:dyDescent="0.3">
      <c r="A264" s="416"/>
      <c r="B264" s="472">
        <v>245</v>
      </c>
      <c r="C264" s="9"/>
      <c r="D264" s="28"/>
      <c r="E264" s="472">
        <v>245</v>
      </c>
      <c r="F264" s="9"/>
      <c r="G264" s="28"/>
      <c r="H264" s="472">
        <v>245</v>
      </c>
      <c r="I264" s="9"/>
      <c r="J264" s="28"/>
      <c r="K264" s="472">
        <v>245</v>
      </c>
      <c r="L264" s="9"/>
      <c r="M264" s="472">
        <v>245</v>
      </c>
      <c r="N264" s="9"/>
      <c r="O264" s="472">
        <v>245</v>
      </c>
      <c r="P264" s="9"/>
      <c r="Q264" s="416"/>
      <c r="R264" s="416"/>
      <c r="T264" s="483" t="b">
        <f t="shared" si="52"/>
        <v>1</v>
      </c>
      <c r="U264" s="483" t="b">
        <f t="shared" si="53"/>
        <v>1</v>
      </c>
      <c r="V264" s="483" t="b">
        <f t="shared" si="54"/>
        <v>1</v>
      </c>
      <c r="W264" s="483" t="b">
        <f t="shared" si="55"/>
        <v>1</v>
      </c>
      <c r="X264" s="483" t="b">
        <f t="shared" si="56"/>
        <v>1</v>
      </c>
      <c r="Y264" s="483" t="b">
        <f t="shared" si="57"/>
        <v>1</v>
      </c>
      <c r="Z264" s="483" t="b">
        <f t="shared" si="58"/>
        <v>1</v>
      </c>
      <c r="AA264" s="483" t="b">
        <f t="shared" si="59"/>
        <v>1</v>
      </c>
      <c r="AB264" s="483" t="b">
        <f t="shared" si="60"/>
        <v>1</v>
      </c>
      <c r="AC264" s="483" t="b">
        <f t="shared" si="61"/>
        <v>1</v>
      </c>
      <c r="AD264" s="483" t="b">
        <f t="shared" si="62"/>
        <v>1</v>
      </c>
      <c r="AE264" s="483" t="b">
        <f t="shared" si="63"/>
        <v>1</v>
      </c>
      <c r="AF264" s="483" t="b">
        <f t="shared" si="64"/>
        <v>1</v>
      </c>
      <c r="AG264" s="483" t="b">
        <f t="shared" si="65"/>
        <v>1</v>
      </c>
      <c r="AH264" s="483" t="b">
        <f t="shared" si="66"/>
        <v>1</v>
      </c>
    </row>
    <row r="265" spans="1:34" ht="16.5" thickBot="1" x14ac:dyDescent="0.3">
      <c r="A265" s="416"/>
      <c r="B265" s="472">
        <v>246</v>
      </c>
      <c r="C265" s="9"/>
      <c r="D265" s="28"/>
      <c r="E265" s="472">
        <v>246</v>
      </c>
      <c r="F265" s="9"/>
      <c r="G265" s="28"/>
      <c r="H265" s="472">
        <v>246</v>
      </c>
      <c r="I265" s="9"/>
      <c r="J265" s="28"/>
      <c r="K265" s="472">
        <v>246</v>
      </c>
      <c r="L265" s="9"/>
      <c r="M265" s="472">
        <v>246</v>
      </c>
      <c r="N265" s="9"/>
      <c r="O265" s="472">
        <v>246</v>
      </c>
      <c r="P265" s="9"/>
      <c r="Q265" s="416"/>
      <c r="R265" s="416"/>
      <c r="T265" s="483" t="b">
        <f t="shared" si="52"/>
        <v>1</v>
      </c>
      <c r="U265" s="483" t="b">
        <f t="shared" si="53"/>
        <v>1</v>
      </c>
      <c r="V265" s="483" t="b">
        <f t="shared" si="54"/>
        <v>1</v>
      </c>
      <c r="W265" s="483" t="b">
        <f t="shared" si="55"/>
        <v>1</v>
      </c>
      <c r="X265" s="483" t="b">
        <f t="shared" si="56"/>
        <v>1</v>
      </c>
      <c r="Y265" s="483" t="b">
        <f t="shared" si="57"/>
        <v>1</v>
      </c>
      <c r="Z265" s="483" t="b">
        <f t="shared" si="58"/>
        <v>1</v>
      </c>
      <c r="AA265" s="483" t="b">
        <f t="shared" si="59"/>
        <v>1</v>
      </c>
      <c r="AB265" s="483" t="b">
        <f t="shared" si="60"/>
        <v>1</v>
      </c>
      <c r="AC265" s="483" t="b">
        <f t="shared" si="61"/>
        <v>1</v>
      </c>
      <c r="AD265" s="483" t="b">
        <f t="shared" si="62"/>
        <v>1</v>
      </c>
      <c r="AE265" s="483" t="b">
        <f t="shared" si="63"/>
        <v>1</v>
      </c>
      <c r="AF265" s="483" t="b">
        <f t="shared" si="64"/>
        <v>1</v>
      </c>
      <c r="AG265" s="483" t="b">
        <f t="shared" si="65"/>
        <v>1</v>
      </c>
      <c r="AH265" s="483" t="b">
        <f t="shared" si="66"/>
        <v>1</v>
      </c>
    </row>
    <row r="266" spans="1:34" ht="16.5" thickBot="1" x14ac:dyDescent="0.3">
      <c r="A266" s="416"/>
      <c r="B266" s="472">
        <v>247</v>
      </c>
      <c r="C266" s="9"/>
      <c r="D266" s="28"/>
      <c r="E266" s="472">
        <v>247</v>
      </c>
      <c r="F266" s="9"/>
      <c r="G266" s="28"/>
      <c r="H266" s="472">
        <v>247</v>
      </c>
      <c r="I266" s="9"/>
      <c r="J266" s="28"/>
      <c r="K266" s="472">
        <v>247</v>
      </c>
      <c r="L266" s="9"/>
      <c r="M266" s="472">
        <v>247</v>
      </c>
      <c r="N266" s="9"/>
      <c r="O266" s="472">
        <v>247</v>
      </c>
      <c r="P266" s="9"/>
      <c r="Q266" s="416"/>
      <c r="R266" s="416"/>
      <c r="T266" s="483" t="b">
        <f t="shared" si="52"/>
        <v>1</v>
      </c>
      <c r="U266" s="483" t="b">
        <f t="shared" si="53"/>
        <v>1</v>
      </c>
      <c r="V266" s="483" t="b">
        <f t="shared" si="54"/>
        <v>1</v>
      </c>
      <c r="W266" s="483" t="b">
        <f t="shared" si="55"/>
        <v>1</v>
      </c>
      <c r="X266" s="483" t="b">
        <f t="shared" si="56"/>
        <v>1</v>
      </c>
      <c r="Y266" s="483" t="b">
        <f t="shared" si="57"/>
        <v>1</v>
      </c>
      <c r="Z266" s="483" t="b">
        <f t="shared" si="58"/>
        <v>1</v>
      </c>
      <c r="AA266" s="483" t="b">
        <f t="shared" si="59"/>
        <v>1</v>
      </c>
      <c r="AB266" s="483" t="b">
        <f t="shared" si="60"/>
        <v>1</v>
      </c>
      <c r="AC266" s="483" t="b">
        <f t="shared" si="61"/>
        <v>1</v>
      </c>
      <c r="AD266" s="483" t="b">
        <f t="shared" si="62"/>
        <v>1</v>
      </c>
      <c r="AE266" s="483" t="b">
        <f t="shared" si="63"/>
        <v>1</v>
      </c>
      <c r="AF266" s="483" t="b">
        <f t="shared" si="64"/>
        <v>1</v>
      </c>
      <c r="AG266" s="483" t="b">
        <f t="shared" si="65"/>
        <v>1</v>
      </c>
      <c r="AH266" s="483" t="b">
        <f t="shared" si="66"/>
        <v>1</v>
      </c>
    </row>
    <row r="267" spans="1:34" ht="16.5" thickBot="1" x14ac:dyDescent="0.3">
      <c r="A267" s="416"/>
      <c r="B267" s="472">
        <v>248</v>
      </c>
      <c r="C267" s="9"/>
      <c r="D267" s="28"/>
      <c r="E267" s="472">
        <v>248</v>
      </c>
      <c r="F267" s="9"/>
      <c r="G267" s="28"/>
      <c r="H267" s="472">
        <v>248</v>
      </c>
      <c r="I267" s="9"/>
      <c r="J267" s="28"/>
      <c r="K267" s="472">
        <v>248</v>
      </c>
      <c r="L267" s="9"/>
      <c r="M267" s="472">
        <v>248</v>
      </c>
      <c r="N267" s="9"/>
      <c r="O267" s="472">
        <v>248</v>
      </c>
      <c r="P267" s="9"/>
      <c r="Q267" s="416"/>
      <c r="R267" s="416"/>
      <c r="T267" s="483" t="b">
        <f t="shared" si="52"/>
        <v>1</v>
      </c>
      <c r="U267" s="483" t="b">
        <f t="shared" si="53"/>
        <v>1</v>
      </c>
      <c r="V267" s="483" t="b">
        <f t="shared" si="54"/>
        <v>1</v>
      </c>
      <c r="W267" s="483" t="b">
        <f t="shared" si="55"/>
        <v>1</v>
      </c>
      <c r="X267" s="483" t="b">
        <f t="shared" si="56"/>
        <v>1</v>
      </c>
      <c r="Y267" s="483" t="b">
        <f t="shared" si="57"/>
        <v>1</v>
      </c>
      <c r="Z267" s="483" t="b">
        <f t="shared" si="58"/>
        <v>1</v>
      </c>
      <c r="AA267" s="483" t="b">
        <f t="shared" si="59"/>
        <v>1</v>
      </c>
      <c r="AB267" s="483" t="b">
        <f t="shared" si="60"/>
        <v>1</v>
      </c>
      <c r="AC267" s="483" t="b">
        <f t="shared" si="61"/>
        <v>1</v>
      </c>
      <c r="AD267" s="483" t="b">
        <f t="shared" si="62"/>
        <v>1</v>
      </c>
      <c r="AE267" s="483" t="b">
        <f t="shared" si="63"/>
        <v>1</v>
      </c>
      <c r="AF267" s="483" t="b">
        <f t="shared" si="64"/>
        <v>1</v>
      </c>
      <c r="AG267" s="483" t="b">
        <f t="shared" si="65"/>
        <v>1</v>
      </c>
      <c r="AH267" s="483" t="b">
        <f t="shared" si="66"/>
        <v>1</v>
      </c>
    </row>
    <row r="268" spans="1:34" ht="16.5" thickBot="1" x14ac:dyDescent="0.3">
      <c r="A268" s="416"/>
      <c r="B268" s="472">
        <v>249</v>
      </c>
      <c r="C268" s="9"/>
      <c r="D268" s="28"/>
      <c r="E268" s="472">
        <v>249</v>
      </c>
      <c r="F268" s="9"/>
      <c r="G268" s="28"/>
      <c r="H268" s="472">
        <v>249</v>
      </c>
      <c r="I268" s="9"/>
      <c r="J268" s="28"/>
      <c r="K268" s="472">
        <v>249</v>
      </c>
      <c r="L268" s="9"/>
      <c r="M268" s="472">
        <v>249</v>
      </c>
      <c r="N268" s="9"/>
      <c r="O268" s="472">
        <v>249</v>
      </c>
      <c r="P268" s="9"/>
      <c r="Q268" s="416"/>
      <c r="R268" s="416"/>
      <c r="T268" s="483" t="b">
        <f t="shared" si="52"/>
        <v>1</v>
      </c>
      <c r="U268" s="483" t="b">
        <f t="shared" si="53"/>
        <v>1</v>
      </c>
      <c r="V268" s="483" t="b">
        <f t="shared" si="54"/>
        <v>1</v>
      </c>
      <c r="W268" s="483" t="b">
        <f t="shared" si="55"/>
        <v>1</v>
      </c>
      <c r="X268" s="483" t="b">
        <f t="shared" si="56"/>
        <v>1</v>
      </c>
      <c r="Y268" s="483" t="b">
        <f t="shared" si="57"/>
        <v>1</v>
      </c>
      <c r="Z268" s="483" t="b">
        <f t="shared" si="58"/>
        <v>1</v>
      </c>
      <c r="AA268" s="483" t="b">
        <f t="shared" si="59"/>
        <v>1</v>
      </c>
      <c r="AB268" s="483" t="b">
        <f t="shared" si="60"/>
        <v>1</v>
      </c>
      <c r="AC268" s="483" t="b">
        <f t="shared" si="61"/>
        <v>1</v>
      </c>
      <c r="AD268" s="483" t="b">
        <f t="shared" si="62"/>
        <v>1</v>
      </c>
      <c r="AE268" s="483" t="b">
        <f t="shared" si="63"/>
        <v>1</v>
      </c>
      <c r="AF268" s="483" t="b">
        <f t="shared" si="64"/>
        <v>1</v>
      </c>
      <c r="AG268" s="483" t="b">
        <f t="shared" si="65"/>
        <v>1</v>
      </c>
      <c r="AH268" s="483" t="b">
        <f t="shared" si="66"/>
        <v>1</v>
      </c>
    </row>
    <row r="269" spans="1:34" ht="16.5" thickBot="1" x14ac:dyDescent="0.3">
      <c r="A269" s="416"/>
      <c r="B269" s="472">
        <v>250</v>
      </c>
      <c r="C269" s="9"/>
      <c r="D269" s="28"/>
      <c r="E269" s="472">
        <v>250</v>
      </c>
      <c r="F269" s="9"/>
      <c r="G269" s="28"/>
      <c r="H269" s="472">
        <v>250</v>
      </c>
      <c r="I269" s="9"/>
      <c r="J269" s="28"/>
      <c r="K269" s="472">
        <v>250</v>
      </c>
      <c r="L269" s="9"/>
      <c r="M269" s="472">
        <v>250</v>
      </c>
      <c r="N269" s="9"/>
      <c r="O269" s="472">
        <v>250</v>
      </c>
      <c r="P269" s="9"/>
      <c r="Q269" s="416"/>
      <c r="R269" s="416"/>
      <c r="T269" s="483" t="b">
        <f t="shared" si="52"/>
        <v>1</v>
      </c>
      <c r="U269" s="483" t="b">
        <f t="shared" si="53"/>
        <v>1</v>
      </c>
      <c r="V269" s="483" t="b">
        <f t="shared" si="54"/>
        <v>1</v>
      </c>
      <c r="W269" s="483" t="b">
        <f t="shared" si="55"/>
        <v>1</v>
      </c>
      <c r="X269" s="483" t="b">
        <f t="shared" si="56"/>
        <v>1</v>
      </c>
      <c r="Y269" s="483" t="b">
        <f t="shared" si="57"/>
        <v>1</v>
      </c>
      <c r="Z269" s="483" t="b">
        <f t="shared" si="58"/>
        <v>1</v>
      </c>
      <c r="AA269" s="483" t="b">
        <f t="shared" si="59"/>
        <v>1</v>
      </c>
      <c r="AB269" s="483" t="b">
        <f t="shared" si="60"/>
        <v>1</v>
      </c>
      <c r="AC269" s="483" t="b">
        <f t="shared" si="61"/>
        <v>1</v>
      </c>
      <c r="AD269" s="483" t="b">
        <f t="shared" si="62"/>
        <v>1</v>
      </c>
      <c r="AE269" s="483" t="b">
        <f t="shared" si="63"/>
        <v>1</v>
      </c>
      <c r="AF269" s="483" t="b">
        <f t="shared" si="64"/>
        <v>1</v>
      </c>
      <c r="AG269" s="483" t="b">
        <f t="shared" si="65"/>
        <v>1</v>
      </c>
      <c r="AH269" s="483" t="b">
        <f t="shared" si="66"/>
        <v>1</v>
      </c>
    </row>
    <row r="270" spans="1:34" x14ac:dyDescent="0.25">
      <c r="A270" s="416"/>
      <c r="B270" s="416"/>
      <c r="C270" s="416"/>
      <c r="D270" s="416"/>
      <c r="E270" s="416"/>
      <c r="F270" s="416"/>
      <c r="G270" s="416"/>
      <c r="H270" s="416"/>
      <c r="I270" s="416"/>
      <c r="J270" s="416"/>
      <c r="K270" s="416"/>
      <c r="L270" s="416"/>
      <c r="M270" s="416"/>
      <c r="N270" s="416"/>
      <c r="O270" s="416"/>
      <c r="P270" s="416"/>
      <c r="Q270" s="416"/>
      <c r="R270" s="416"/>
    </row>
    <row r="271" spans="1:34" x14ac:dyDescent="0.25">
      <c r="A271" s="416"/>
      <c r="B271" s="416"/>
      <c r="C271" s="416"/>
      <c r="D271" s="416"/>
      <c r="E271" s="416"/>
      <c r="F271" s="416"/>
      <c r="G271" s="416"/>
      <c r="H271" s="416"/>
      <c r="I271" s="416"/>
      <c r="J271" s="416"/>
      <c r="K271" s="416"/>
      <c r="L271" s="416"/>
      <c r="M271" s="416"/>
      <c r="N271" s="416"/>
      <c r="O271" s="416"/>
      <c r="P271" s="416"/>
      <c r="Q271" s="416"/>
      <c r="R271" s="416"/>
    </row>
  </sheetData>
  <sheetProtection algorithmName="SHA-512" hashValue="ZI0JzJMPsKsJ11qJtcckvmmMRP1WqLrVbWJaL9AYb5In33mzyAKxHrn9HNS+0BpE6jGIlqumgGIQGgNpz9LzvA==" saltValue="K25fn/9ldrv2ps1Hr2DRsQ==" spinCount="100000" sheet="1" objects="1" scenarios="1"/>
  <mergeCells count="11">
    <mergeCell ref="B12:Q12"/>
    <mergeCell ref="B6:Q6"/>
    <mergeCell ref="B8:Q8"/>
    <mergeCell ref="B9:Q9"/>
    <mergeCell ref="B10:Q10"/>
    <mergeCell ref="B11:Q11"/>
    <mergeCell ref="T17:Y17"/>
    <mergeCell ref="Z17:AH17"/>
    <mergeCell ref="C18:D18"/>
    <mergeCell ref="F18:G18"/>
    <mergeCell ref="I18:J18"/>
  </mergeCells>
  <conditionalFormatting sqref="L15">
    <cfRule type="cellIs" dxfId="284" priority="7" operator="equal">
      <formula>"TRUE"</formula>
    </cfRule>
    <cfRule type="cellIs" dxfId="283" priority="8" operator="equal">
      <formula>"FALSE"</formula>
    </cfRule>
  </conditionalFormatting>
  <dataValidations count="3">
    <dataValidation type="list" allowBlank="1" showInputMessage="1" showErrorMessage="1" sqref="N20:N269 L20:L269 P20:P269" xr:uid="{00000000-0002-0000-0E00-000000000000}">
      <formula1>Countries2</formula1>
    </dataValidation>
    <dataValidation type="list" allowBlank="1" showInputMessage="1" showErrorMessage="1" sqref="F20:F269 C20:C269 I20:I269" xr:uid="{00000000-0002-0000-0E00-000001000000}">
      <formula1>countries</formula1>
    </dataValidation>
    <dataValidation type="whole" operator="greaterThanOrEqual" allowBlank="1" showInputMessage="1" showErrorMessage="1" promptTitle="Input data" prompt="Insert a non-negative integer number" sqref="G20:G269 D20:D269 J20:J269" xr:uid="{00000000-0002-0000-0E00-000002000000}">
      <formula1>0</formula1>
    </dataValidation>
  </dataValidations>
  <pageMargins left="0.7" right="0.7" top="0.75" bottom="0.75" header="0.3" footer="0.3"/>
  <pageSetup paperSize="9" scale="56" fitToHeight="0" orientation="landscape" horizontalDpi="300" verticalDpi="300" r:id="rId1"/>
  <colBreaks count="1" manualBreakCount="1">
    <brk id="18"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52"/>
  <sheetViews>
    <sheetView zoomScaleNormal="100" zoomScaleSheetLayoutView="100" workbookViewId="0"/>
  </sheetViews>
  <sheetFormatPr defaultRowHeight="15.75" x14ac:dyDescent="0.25"/>
  <cols>
    <col min="1" max="1" width="2.7109375" style="5" customWidth="1"/>
    <col min="2" max="2" width="6.85546875" style="5" customWidth="1"/>
    <col min="3" max="3" width="30.28515625" style="5" customWidth="1"/>
    <col min="4" max="5" width="20.7109375" style="5" customWidth="1"/>
    <col min="6" max="6" width="20.7109375" style="288" customWidth="1"/>
    <col min="7" max="7" width="8" style="5" customWidth="1"/>
    <col min="8" max="8" width="2.7109375" style="5" customWidth="1"/>
    <col min="9" max="9" width="9.140625" style="5"/>
    <col min="10" max="10" width="9.140625" style="5" customWidth="1"/>
    <col min="11" max="16384" width="9.140625" style="5"/>
  </cols>
  <sheetData>
    <row r="1" spans="1:8" x14ac:dyDescent="0.25">
      <c r="A1" s="6"/>
      <c r="B1" s="8" t="s">
        <v>548</v>
      </c>
      <c r="C1" s="6"/>
      <c r="D1" s="3"/>
      <c r="E1" s="3"/>
      <c r="F1" s="232"/>
      <c r="G1" s="3"/>
      <c r="H1" s="3"/>
    </row>
    <row r="2" spans="1:8" x14ac:dyDescent="0.25">
      <c r="A2" s="57"/>
      <c r="B2" s="57"/>
      <c r="C2" s="57"/>
      <c r="D2" s="3"/>
      <c r="E2" s="3"/>
      <c r="F2" s="232"/>
      <c r="G2" s="3"/>
      <c r="H2" s="3"/>
    </row>
    <row r="3" spans="1:8" x14ac:dyDescent="0.25">
      <c r="A3" s="57"/>
      <c r="B3" s="127">
        <f>'Section A'!E17</f>
        <v>0</v>
      </c>
      <c r="C3" s="57"/>
      <c r="D3" s="3"/>
      <c r="E3" s="3"/>
      <c r="F3" s="232"/>
      <c r="G3" s="3"/>
      <c r="H3" s="3"/>
    </row>
    <row r="4" spans="1:8" x14ac:dyDescent="0.25">
      <c r="A4" s="3"/>
      <c r="B4" s="7"/>
      <c r="C4" s="8"/>
      <c r="D4" s="8"/>
      <c r="E4" s="3"/>
      <c r="F4" s="232"/>
      <c r="G4" s="3"/>
      <c r="H4" s="3"/>
    </row>
    <row r="5" spans="1:8" x14ac:dyDescent="0.25">
      <c r="A5" s="3"/>
      <c r="B5" s="3"/>
      <c r="C5" s="3"/>
      <c r="D5" s="3"/>
      <c r="E5" s="3"/>
      <c r="F5" s="232"/>
      <c r="G5" s="3"/>
      <c r="H5" s="3"/>
    </row>
    <row r="6" spans="1:8" x14ac:dyDescent="0.25">
      <c r="A6" s="3"/>
      <c r="B6" s="693" t="s">
        <v>1231</v>
      </c>
      <c r="C6" s="693"/>
      <c r="D6" s="693"/>
      <c r="E6" s="693"/>
      <c r="F6" s="693"/>
      <c r="G6" s="693"/>
      <c r="H6" s="3"/>
    </row>
    <row r="7" spans="1:8" x14ac:dyDescent="0.25">
      <c r="A7" s="383"/>
      <c r="B7" s="57"/>
      <c r="C7" s="57"/>
      <c r="D7" s="57"/>
      <c r="E7" s="57"/>
      <c r="F7" s="57"/>
      <c r="G7" s="57"/>
      <c r="H7" s="3"/>
    </row>
    <row r="8" spans="1:8" x14ac:dyDescent="0.25">
      <c r="A8" s="383"/>
      <c r="B8" s="711" t="s">
        <v>1253</v>
      </c>
      <c r="C8" s="711"/>
      <c r="D8" s="711"/>
      <c r="E8" s="711"/>
      <c r="F8" s="711"/>
      <c r="G8" s="711"/>
      <c r="H8" s="3"/>
    </row>
    <row r="9" spans="1:8" x14ac:dyDescent="0.25">
      <c r="A9" s="383"/>
      <c r="B9" s="651" t="s">
        <v>1183</v>
      </c>
      <c r="C9" s="651"/>
      <c r="D9" s="651"/>
      <c r="E9" s="651"/>
      <c r="F9" s="651"/>
      <c r="G9" s="651"/>
      <c r="H9" s="3"/>
    </row>
    <row r="10" spans="1:8" x14ac:dyDescent="0.25">
      <c r="A10" s="383"/>
      <c r="B10" s="57"/>
      <c r="C10" s="57"/>
      <c r="D10" s="57"/>
      <c r="E10" s="57"/>
      <c r="F10" s="57"/>
      <c r="G10" s="57"/>
      <c r="H10" s="3"/>
    </row>
    <row r="11" spans="1:8" ht="38.25" customHeight="1" x14ac:dyDescent="0.25">
      <c r="A11" s="3"/>
      <c r="B11" s="793">
        <v>1</v>
      </c>
      <c r="C11" s="655" t="s">
        <v>1252</v>
      </c>
      <c r="D11" s="655"/>
      <c r="E11" s="655"/>
      <c r="F11" s="655"/>
      <c r="G11" s="220"/>
      <c r="H11" s="3"/>
    </row>
    <row r="12" spans="1:8" ht="38.25" customHeight="1" x14ac:dyDescent="0.25">
      <c r="A12" s="3"/>
      <c r="B12" s="794"/>
      <c r="C12" s="644"/>
      <c r="D12" s="644"/>
      <c r="E12" s="644"/>
      <c r="F12" s="644"/>
      <c r="G12" s="50"/>
      <c r="H12" s="3"/>
    </row>
    <row r="13" spans="1:8" x14ac:dyDescent="0.25">
      <c r="A13" s="3"/>
      <c r="B13" s="370"/>
      <c r="C13" s="57"/>
      <c r="D13" s="57"/>
      <c r="E13" s="57"/>
      <c r="F13" s="57"/>
      <c r="G13" s="395"/>
      <c r="H13" s="3"/>
    </row>
    <row r="14" spans="1:8" ht="16.5" thickBot="1" x14ac:dyDescent="0.3">
      <c r="A14" s="3"/>
      <c r="B14" s="221"/>
      <c r="C14" s="57" t="s">
        <v>1184</v>
      </c>
      <c r="D14" s="380" t="s">
        <v>143</v>
      </c>
      <c r="E14" s="380" t="s">
        <v>152</v>
      </c>
      <c r="F14" s="380" t="s">
        <v>166</v>
      </c>
      <c r="G14" s="50"/>
      <c r="H14" s="3"/>
    </row>
    <row r="15" spans="1:8" ht="16.5" thickBot="1" x14ac:dyDescent="0.3">
      <c r="A15" s="3"/>
      <c r="B15" s="221"/>
      <c r="C15" s="45" t="s">
        <v>1195</v>
      </c>
      <c r="D15" s="28"/>
      <c r="E15" s="28"/>
      <c r="F15" s="59">
        <f>IF(E15=0,IF(D15=0,0,100%),((D15-E15)/(ABS(E15))))</f>
        <v>0</v>
      </c>
      <c r="G15" s="228"/>
      <c r="H15" s="3"/>
    </row>
    <row r="16" spans="1:8" ht="16.5" thickBot="1" x14ac:dyDescent="0.3">
      <c r="A16" s="3"/>
      <c r="B16" s="221"/>
      <c r="C16" s="45" t="s">
        <v>1196</v>
      </c>
      <c r="D16" s="28"/>
      <c r="E16" s="28"/>
      <c r="F16" s="59">
        <f t="shared" ref="F16:F19" si="0">IF(E16=0,IF(D16=0,0,100%),((D16-E16)/(ABS(E16))))</f>
        <v>0</v>
      </c>
      <c r="G16" s="395"/>
      <c r="H16" s="3"/>
    </row>
    <row r="17" spans="1:8" ht="16.5" thickBot="1" x14ac:dyDescent="0.3">
      <c r="A17" s="3"/>
      <c r="B17" s="221"/>
      <c r="C17" s="45" t="s">
        <v>1197</v>
      </c>
      <c r="D17" s="28"/>
      <c r="E17" s="28"/>
      <c r="F17" s="59">
        <f t="shared" si="0"/>
        <v>0</v>
      </c>
      <c r="G17" s="395"/>
      <c r="H17" s="3"/>
    </row>
    <row r="18" spans="1:8" ht="16.5" thickBot="1" x14ac:dyDescent="0.3">
      <c r="A18" s="3"/>
      <c r="B18" s="221"/>
      <c r="C18" s="45" t="s">
        <v>1198</v>
      </c>
      <c r="D18" s="28"/>
      <c r="E18" s="28"/>
      <c r="F18" s="59">
        <f t="shared" si="0"/>
        <v>0</v>
      </c>
      <c r="G18" s="395"/>
      <c r="H18" s="3"/>
    </row>
    <row r="19" spans="1:8" ht="16.5" thickBot="1" x14ac:dyDescent="0.3">
      <c r="A19" s="3"/>
      <c r="B19" s="221"/>
      <c r="C19" s="57" t="s">
        <v>1190</v>
      </c>
      <c r="D19" s="548">
        <f>SUM(D15:D18)</f>
        <v>0</v>
      </c>
      <c r="E19" s="548">
        <f>SUM(E15:E18)</f>
        <v>0</v>
      </c>
      <c r="F19" s="549">
        <f t="shared" si="0"/>
        <v>0</v>
      </c>
      <c r="G19" s="395"/>
      <c r="H19" s="3"/>
    </row>
    <row r="20" spans="1:8" x14ac:dyDescent="0.25">
      <c r="A20" s="3"/>
      <c r="B20" s="224"/>
      <c r="C20" s="106"/>
      <c r="D20" s="564"/>
      <c r="E20" s="106"/>
      <c r="F20" s="106"/>
      <c r="G20" s="48"/>
      <c r="H20" s="3"/>
    </row>
    <row r="21" spans="1:8" x14ac:dyDescent="0.25">
      <c r="A21" s="3"/>
      <c r="B21" s="3"/>
      <c r="C21" s="57"/>
      <c r="D21" s="57"/>
      <c r="E21" s="57"/>
      <c r="F21" s="57"/>
      <c r="G21" s="57"/>
      <c r="H21" s="3"/>
    </row>
    <row r="22" spans="1:8" x14ac:dyDescent="0.25">
      <c r="A22" s="3"/>
      <c r="B22" s="793">
        <v>2</v>
      </c>
      <c r="C22" s="795" t="s">
        <v>1290</v>
      </c>
      <c r="D22" s="655"/>
      <c r="E22" s="655"/>
      <c r="F22" s="655"/>
      <c r="G22" s="220"/>
      <c r="H22" s="3"/>
    </row>
    <row r="23" spans="1:8" x14ac:dyDescent="0.25">
      <c r="A23" s="3"/>
      <c r="B23" s="794"/>
      <c r="C23" s="644"/>
      <c r="D23" s="644"/>
      <c r="E23" s="644"/>
      <c r="F23" s="644"/>
      <c r="G23" s="50"/>
      <c r="H23" s="3"/>
    </row>
    <row r="24" spans="1:8" x14ac:dyDescent="0.25">
      <c r="A24" s="3"/>
      <c r="B24" s="370"/>
      <c r="C24" s="57"/>
      <c r="D24" s="57"/>
      <c r="E24" s="57"/>
      <c r="F24" s="57"/>
      <c r="G24" s="395"/>
      <c r="H24" s="3"/>
    </row>
    <row r="25" spans="1:8" ht="16.5" thickBot="1" x14ac:dyDescent="0.3">
      <c r="A25" s="3"/>
      <c r="B25" s="221"/>
      <c r="C25" s="57" t="s">
        <v>1185</v>
      </c>
      <c r="D25" s="380" t="s">
        <v>143</v>
      </c>
      <c r="E25" s="380" t="s">
        <v>152</v>
      </c>
      <c r="F25" s="380" t="s">
        <v>166</v>
      </c>
      <c r="G25" s="50"/>
      <c r="H25" s="3"/>
    </row>
    <row r="26" spans="1:8" ht="16.5" thickBot="1" x14ac:dyDescent="0.3">
      <c r="A26" s="3"/>
      <c r="B26" s="221"/>
      <c r="C26" s="45" t="s">
        <v>1186</v>
      </c>
      <c r="D26" s="28"/>
      <c r="E26" s="28"/>
      <c r="F26" s="59">
        <f>IF(E26=0,IF(D26=0,0,100%),((D26-E26)/(ABS(E26))))</f>
        <v>0</v>
      </c>
      <c r="G26" s="228"/>
      <c r="H26" s="3"/>
    </row>
    <row r="27" spans="1:8" ht="16.5" thickBot="1" x14ac:dyDescent="0.3">
      <c r="A27" s="3"/>
      <c r="B27" s="221"/>
      <c r="C27" s="45" t="s">
        <v>1187</v>
      </c>
      <c r="D27" s="28"/>
      <c r="E27" s="28"/>
      <c r="F27" s="59">
        <f t="shared" ref="F27:F30" si="1">IF(E27=0,IF(D27=0,0,100%),((D27-E27)/(ABS(E27))))</f>
        <v>0</v>
      </c>
      <c r="G27" s="395"/>
      <c r="H27" s="3"/>
    </row>
    <row r="28" spans="1:8" ht="16.5" thickBot="1" x14ac:dyDescent="0.3">
      <c r="A28" s="3"/>
      <c r="B28" s="221"/>
      <c r="C28" s="45" t="s">
        <v>1188</v>
      </c>
      <c r="D28" s="28"/>
      <c r="E28" s="28"/>
      <c r="F28" s="59">
        <f t="shared" si="1"/>
        <v>0</v>
      </c>
      <c r="G28" s="395"/>
      <c r="H28" s="3"/>
    </row>
    <row r="29" spans="1:8" ht="16.5" thickBot="1" x14ac:dyDescent="0.3">
      <c r="A29" s="3"/>
      <c r="B29" s="221"/>
      <c r="C29" s="45" t="s">
        <v>1189</v>
      </c>
      <c r="D29" s="28"/>
      <c r="E29" s="28"/>
      <c r="F29" s="59">
        <f t="shared" si="1"/>
        <v>0</v>
      </c>
      <c r="G29" s="395"/>
      <c r="H29" s="3"/>
    </row>
    <row r="30" spans="1:8" ht="32.25" thickBot="1" x14ac:dyDescent="0.3">
      <c r="A30" s="3"/>
      <c r="B30" s="221"/>
      <c r="C30" s="57" t="s">
        <v>1289</v>
      </c>
      <c r="D30" s="548">
        <f>SUM(D26:D29)</f>
        <v>0</v>
      </c>
      <c r="E30" s="548">
        <f>SUM(E26:E29)</f>
        <v>0</v>
      </c>
      <c r="F30" s="549">
        <f t="shared" si="1"/>
        <v>0</v>
      </c>
      <c r="G30" s="395"/>
      <c r="H30" s="3"/>
    </row>
    <row r="31" spans="1:8" x14ac:dyDescent="0.25">
      <c r="A31" s="3"/>
      <c r="B31" s="224"/>
      <c r="C31" s="575"/>
      <c r="D31" s="106"/>
      <c r="E31" s="106"/>
      <c r="F31" s="106"/>
      <c r="G31" s="48"/>
      <c r="H31" s="3"/>
    </row>
    <row r="32" spans="1:8" x14ac:dyDescent="0.25">
      <c r="A32" s="3"/>
      <c r="B32" s="3"/>
      <c r="C32" s="57"/>
      <c r="D32" s="57"/>
      <c r="E32" s="57"/>
      <c r="F32" s="57"/>
      <c r="G32" s="57"/>
      <c r="H32" s="3"/>
    </row>
    <row r="33" spans="1:8" ht="29.25" customHeight="1" x14ac:dyDescent="0.25">
      <c r="A33" s="3"/>
      <c r="B33" s="793">
        <v>3</v>
      </c>
      <c r="C33" s="795" t="s">
        <v>1291</v>
      </c>
      <c r="D33" s="655"/>
      <c r="E33" s="655"/>
      <c r="F33" s="655"/>
      <c r="G33" s="220"/>
      <c r="H33" s="3"/>
    </row>
    <row r="34" spans="1:8" ht="29.25" customHeight="1" x14ac:dyDescent="0.25">
      <c r="A34" s="3"/>
      <c r="B34" s="794"/>
      <c r="C34" s="644"/>
      <c r="D34" s="644"/>
      <c r="E34" s="644"/>
      <c r="F34" s="644"/>
      <c r="G34" s="50"/>
      <c r="H34" s="3"/>
    </row>
    <row r="35" spans="1:8" x14ac:dyDescent="0.25">
      <c r="A35" s="3"/>
      <c r="B35" s="370"/>
      <c r="C35" s="57"/>
      <c r="D35" s="57"/>
      <c r="E35" s="57"/>
      <c r="F35" s="57"/>
      <c r="G35" s="395"/>
      <c r="H35" s="3"/>
    </row>
    <row r="36" spans="1:8" ht="16.5" thickBot="1" x14ac:dyDescent="0.3">
      <c r="A36" s="3"/>
      <c r="B36" s="221"/>
      <c r="C36" s="57"/>
      <c r="D36" s="380" t="s">
        <v>143</v>
      </c>
      <c r="E36" s="380" t="s">
        <v>152</v>
      </c>
      <c r="F36" s="380" t="s">
        <v>166</v>
      </c>
      <c r="G36" s="50"/>
      <c r="H36" s="3"/>
    </row>
    <row r="37" spans="1:8" ht="16.5" thickBot="1" x14ac:dyDescent="0.3">
      <c r="A37" s="3"/>
      <c r="B37" s="221"/>
      <c r="C37" s="57" t="s">
        <v>1191</v>
      </c>
      <c r="D37" s="28"/>
      <c r="E37" s="28"/>
      <c r="F37" s="59">
        <f>IF(E37=0,IF(D37=0,0,100%),((D37-E37)/(ABS(E37))))</f>
        <v>0</v>
      </c>
      <c r="G37" s="228"/>
      <c r="H37" s="3"/>
    </row>
    <row r="38" spans="1:8" x14ac:dyDescent="0.25">
      <c r="A38" s="3"/>
      <c r="B38" s="224"/>
      <c r="C38" s="106"/>
      <c r="D38" s="106"/>
      <c r="E38" s="106"/>
      <c r="F38" s="106"/>
      <c r="G38" s="48"/>
      <c r="H38" s="3"/>
    </row>
    <row r="39" spans="1:8" x14ac:dyDescent="0.25">
      <c r="A39" s="3"/>
      <c r="B39" s="3"/>
      <c r="C39" s="57"/>
      <c r="D39" s="57"/>
      <c r="E39" s="57"/>
      <c r="F39" s="57"/>
      <c r="G39" s="57"/>
      <c r="H39" s="3"/>
    </row>
    <row r="40" spans="1:8" ht="60" customHeight="1" x14ac:dyDescent="0.25">
      <c r="A40" s="3"/>
      <c r="B40" s="793">
        <v>4</v>
      </c>
      <c r="C40" s="795" t="s">
        <v>1254</v>
      </c>
      <c r="D40" s="795"/>
      <c r="E40" s="795"/>
      <c r="F40" s="795"/>
      <c r="G40" s="220"/>
      <c r="H40" s="3"/>
    </row>
    <row r="41" spans="1:8" ht="60" customHeight="1" x14ac:dyDescent="0.25">
      <c r="A41" s="3"/>
      <c r="B41" s="794"/>
      <c r="C41" s="711"/>
      <c r="D41" s="711"/>
      <c r="E41" s="711"/>
      <c r="F41" s="711"/>
      <c r="G41" s="50"/>
      <c r="H41" s="3"/>
    </row>
    <row r="42" spans="1:8" x14ac:dyDescent="0.25">
      <c r="A42" s="3"/>
      <c r="B42" s="370"/>
      <c r="C42" s="57"/>
      <c r="D42" s="57"/>
      <c r="E42" s="57"/>
      <c r="F42" s="57"/>
      <c r="G42" s="50"/>
      <c r="H42" s="3"/>
    </row>
    <row r="43" spans="1:8" ht="16.5" thickBot="1" x14ac:dyDescent="0.3">
      <c r="A43" s="3"/>
      <c r="B43" s="370"/>
      <c r="C43" s="57"/>
      <c r="D43" s="380" t="s">
        <v>143</v>
      </c>
      <c r="E43" s="380" t="s">
        <v>152</v>
      </c>
      <c r="F43" s="380" t="s">
        <v>166</v>
      </c>
      <c r="G43" s="50"/>
      <c r="H43" s="3"/>
    </row>
    <row r="44" spans="1:8" ht="16.5" thickBot="1" x14ac:dyDescent="0.3">
      <c r="A44" s="3"/>
      <c r="B44" s="221"/>
      <c r="C44" s="566" t="s">
        <v>1259</v>
      </c>
      <c r="D44" s="28"/>
      <c r="E44" s="28"/>
      <c r="F44" s="59">
        <f>IF(E44=0,IF(D44=0,0,100%),((D44-E44)/(ABS(E44))))</f>
        <v>0</v>
      </c>
      <c r="G44" s="395"/>
      <c r="H44" s="3"/>
    </row>
    <row r="45" spans="1:8" ht="16.5" thickBot="1" x14ac:dyDescent="0.3">
      <c r="A45" s="3"/>
      <c r="B45" s="221"/>
      <c r="C45" s="566" t="s">
        <v>1260</v>
      </c>
      <c r="D45" s="28"/>
      <c r="E45" s="28"/>
      <c r="F45" s="59">
        <f>IF(E45=0,IF(D45=0,0,100%),((D45-E45)/(ABS(E45))))</f>
        <v>0</v>
      </c>
      <c r="G45" s="395"/>
      <c r="H45" s="3"/>
    </row>
    <row r="46" spans="1:8" x14ac:dyDescent="0.25">
      <c r="A46" s="3"/>
      <c r="B46" s="370"/>
      <c r="C46" s="57"/>
      <c r="D46" s="57"/>
      <c r="E46" s="57"/>
      <c r="F46" s="57"/>
      <c r="G46" s="50"/>
      <c r="H46" s="3"/>
    </row>
    <row r="47" spans="1:8" ht="162" customHeight="1" x14ac:dyDescent="0.25">
      <c r="A47" s="3"/>
      <c r="B47" s="370"/>
      <c r="C47" s="796" t="s">
        <v>1258</v>
      </c>
      <c r="D47" s="796"/>
      <c r="E47" s="796"/>
      <c r="F47" s="796"/>
      <c r="G47" s="50"/>
      <c r="H47" s="3"/>
    </row>
    <row r="48" spans="1:8" x14ac:dyDescent="0.25">
      <c r="A48" s="3"/>
      <c r="B48" s="224"/>
      <c r="C48" s="106"/>
      <c r="D48" s="106"/>
      <c r="E48" s="106"/>
      <c r="F48" s="106"/>
      <c r="G48" s="48"/>
      <c r="H48" s="3"/>
    </row>
    <row r="49" spans="1:8" x14ac:dyDescent="0.25">
      <c r="A49" s="3"/>
      <c r="B49" s="3"/>
      <c r="C49" s="57"/>
      <c r="D49" s="57"/>
      <c r="E49" s="57"/>
      <c r="F49" s="57"/>
      <c r="G49" s="57"/>
      <c r="H49" s="3"/>
    </row>
    <row r="50" spans="1:8" ht="15" customHeight="1" x14ac:dyDescent="0.25">
      <c r="A50" s="3"/>
      <c r="B50" s="57"/>
      <c r="C50" s="380"/>
      <c r="D50" s="683" t="s">
        <v>513</v>
      </c>
      <c r="E50" s="683"/>
      <c r="F50" s="234"/>
      <c r="G50" s="3"/>
      <c r="H50" s="3"/>
    </row>
    <row r="51" spans="1:8" x14ac:dyDescent="0.25">
      <c r="A51" s="3"/>
      <c r="B51" s="380"/>
      <c r="C51" s="380"/>
      <c r="D51" s="683" t="str">
        <f>IF(OR(ISBLANK(D15),ISBLANK(D16),ISBLANK(D17),ISBLANK(D18),ISBLANK(E15),ISBLANK(E16),ISBLANK(E17),ISBLANK(E18),ISBLANK(D26),ISBLANK(D27),ISBLANK(D28),ISBLANK(D29),ISBLANK(E26),ISBLANK(E27),ISBLANK(E28),ISBLANK(E29),ISBLANK(D37),ISBLANK(E37),ISBLANK(D44),ISBLANK(D45),ISBLANK(E44),ISBLANK(E45)),"FALSE","TRUE")</f>
        <v>FALSE</v>
      </c>
      <c r="E51" s="683"/>
      <c r="F51" s="380"/>
      <c r="G51" s="3"/>
      <c r="H51" s="3"/>
    </row>
    <row r="52" spans="1:8" x14ac:dyDescent="0.25">
      <c r="A52" s="3"/>
      <c r="B52" s="55"/>
      <c r="C52" s="1"/>
      <c r="D52" s="1"/>
      <c r="E52" s="3"/>
      <c r="F52" s="234"/>
      <c r="G52" s="3"/>
      <c r="H52" s="3"/>
    </row>
  </sheetData>
  <sheetProtection algorithmName="SHA-512" hashValue="hQO81QH3cojFgUGJchOB7cvTb1rwavsYadRkpiJ0gmR9MV2KyTYvMDwACxZp13BM2C9sfFSg/k3O9nKK9A21XQ==" saltValue="twwWduFLiOMcgBRMmhfBYA==" spinCount="100000" sheet="1" objects="1" scenarios="1"/>
  <mergeCells count="14">
    <mergeCell ref="D51:E51"/>
    <mergeCell ref="B6:G6"/>
    <mergeCell ref="B8:G8"/>
    <mergeCell ref="B11:B12"/>
    <mergeCell ref="C11:F12"/>
    <mergeCell ref="B9:G9"/>
    <mergeCell ref="B22:B23"/>
    <mergeCell ref="C22:F23"/>
    <mergeCell ref="B33:B34"/>
    <mergeCell ref="C33:F34"/>
    <mergeCell ref="D50:E50"/>
    <mergeCell ref="B40:B41"/>
    <mergeCell ref="C40:F41"/>
    <mergeCell ref="C47:F47"/>
  </mergeCells>
  <conditionalFormatting sqref="D51">
    <cfRule type="containsText" dxfId="282" priority="1" operator="containsText" text="TRUE">
      <formula>NOT(ISERROR(SEARCH("TRUE",D51)))</formula>
    </cfRule>
    <cfRule type="containsText" dxfId="281" priority="2" operator="containsText" text="FALSE">
      <formula>NOT(ISERROR(SEARCH("FALSE",D51)))</formula>
    </cfRule>
  </conditionalFormatting>
  <dataValidations count="2">
    <dataValidation type="whole" operator="greaterThanOrEqual" allowBlank="1" showInputMessage="1" showErrorMessage="1" sqref="D30:E30 D19:E19" xr:uid="{00000000-0002-0000-0F00-000000000000}">
      <formula1>0</formula1>
    </dataValidation>
    <dataValidation type="whole" operator="greaterThanOrEqual" allowBlank="1" showInputMessage="1" showErrorMessage="1" promptTitle="Input data" prompt="Insert a non-negative integer number" sqref="D15:E18 D26:E29 D37:E37 D44:E45" xr:uid="{00000000-0002-0000-0F00-000001000000}">
      <formula1>0</formula1>
    </dataValidation>
  </dataValidations>
  <pageMargins left="0.7" right="0.7" top="0.75" bottom="0.75" header="0.3" footer="0.3"/>
  <pageSetup paperSize="9" scale="77" fitToHeight="0" orientation="portrait" r:id="rId1"/>
  <rowBreaks count="1" manualBreakCount="1">
    <brk id="39"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36CC-0129-4831-B844-B2637AA7E298}">
  <sheetPr>
    <pageSetUpPr fitToPage="1"/>
  </sheetPr>
  <dimension ref="A1:R90"/>
  <sheetViews>
    <sheetView zoomScaleNormal="100" zoomScaleSheetLayoutView="100" workbookViewId="0"/>
  </sheetViews>
  <sheetFormatPr defaultRowHeight="15" x14ac:dyDescent="0.25"/>
  <cols>
    <col min="1" max="1" width="2.7109375" style="624" customWidth="1"/>
    <col min="2" max="2" width="7.7109375" style="624" customWidth="1"/>
    <col min="3" max="3" width="31.5703125" style="624" customWidth="1"/>
    <col min="4" max="11" width="29" style="624" customWidth="1"/>
    <col min="12" max="12" width="9.7109375" style="624" customWidth="1"/>
    <col min="13" max="13" width="9.140625" style="624"/>
    <col min="14" max="14" width="10.42578125" style="624" bestFit="1" customWidth="1"/>
    <col min="15" max="16" width="10.7109375" style="624" bestFit="1" customWidth="1"/>
    <col min="17" max="17" width="11" style="624" bestFit="1" customWidth="1"/>
    <col min="18" max="18" width="11.140625" style="624" bestFit="1" customWidth="1"/>
    <col min="19" max="16384" width="9.140625" style="624"/>
  </cols>
  <sheetData>
    <row r="1" spans="1:18" s="594" customFormat="1" ht="15.75" customHeight="1" x14ac:dyDescent="0.25">
      <c r="A1" s="6"/>
      <c r="B1" s="8" t="s">
        <v>548</v>
      </c>
      <c r="C1" s="6"/>
      <c r="D1" s="19"/>
      <c r="E1" s="13"/>
      <c r="F1" s="148"/>
      <c r="G1" s="148"/>
      <c r="H1" s="148"/>
      <c r="I1" s="148"/>
      <c r="J1" s="586"/>
      <c r="K1" s="586"/>
      <c r="L1" s="586"/>
      <c r="N1" s="624"/>
      <c r="O1" s="624"/>
      <c r="P1" s="624"/>
      <c r="Q1" s="624"/>
      <c r="R1" s="624"/>
    </row>
    <row r="2" spans="1:18" s="594" customFormat="1" ht="15.75" customHeight="1" x14ac:dyDescent="0.25">
      <c r="A2" s="13"/>
      <c r="B2" s="10"/>
      <c r="C2" s="8"/>
      <c r="D2" s="8"/>
      <c r="E2" s="13"/>
      <c r="F2" s="148"/>
      <c r="G2" s="148"/>
      <c r="H2" s="148"/>
      <c r="I2" s="148"/>
      <c r="J2" s="586"/>
      <c r="K2" s="586"/>
      <c r="L2" s="586"/>
      <c r="N2" s="624"/>
      <c r="O2" s="624"/>
      <c r="P2" s="624"/>
      <c r="Q2" s="624"/>
      <c r="R2" s="624"/>
    </row>
    <row r="3" spans="1:18" s="594" customFormat="1" ht="15.75" customHeight="1" x14ac:dyDescent="0.25">
      <c r="A3" s="13"/>
      <c r="B3" s="127">
        <f>'Section A'!E17</f>
        <v>0</v>
      </c>
      <c r="C3" s="8"/>
      <c r="D3" s="8"/>
      <c r="E3" s="13"/>
      <c r="F3" s="148"/>
      <c r="G3" s="148"/>
      <c r="H3" s="148"/>
      <c r="I3" s="148"/>
      <c r="J3" s="586"/>
      <c r="K3" s="586"/>
      <c r="L3" s="586"/>
      <c r="N3" s="624"/>
      <c r="O3" s="624"/>
      <c r="P3" s="624"/>
      <c r="Q3" s="624"/>
      <c r="R3" s="624"/>
    </row>
    <row r="4" spans="1:18" s="594" customFormat="1" ht="15.75" customHeight="1" x14ac:dyDescent="0.25">
      <c r="A4" s="13"/>
      <c r="B4" s="10"/>
      <c r="C4" s="8"/>
      <c r="D4" s="8"/>
      <c r="E4" s="13"/>
      <c r="F4" s="148"/>
      <c r="G4" s="148"/>
      <c r="H4" s="148"/>
      <c r="I4" s="148"/>
      <c r="J4" s="586"/>
      <c r="K4" s="586"/>
      <c r="L4" s="586"/>
      <c r="N4" s="624"/>
      <c r="O4" s="624"/>
      <c r="P4" s="624"/>
      <c r="Q4" s="624"/>
      <c r="R4" s="624"/>
    </row>
    <row r="5" spans="1:18" s="594" customFormat="1" ht="15.75" customHeight="1" x14ac:dyDescent="0.25">
      <c r="A5" s="13"/>
      <c r="B5" s="13"/>
      <c r="C5" s="19"/>
      <c r="D5" s="19"/>
      <c r="E5" s="13"/>
      <c r="F5" s="148"/>
      <c r="G5" s="148"/>
      <c r="H5" s="148"/>
      <c r="I5" s="148"/>
      <c r="J5" s="586"/>
      <c r="K5" s="586"/>
      <c r="L5" s="586"/>
      <c r="N5" s="624"/>
      <c r="O5" s="624"/>
      <c r="P5" s="624"/>
      <c r="Q5" s="624"/>
      <c r="R5" s="624"/>
    </row>
    <row r="6" spans="1:18" s="594" customFormat="1" ht="15.75" x14ac:dyDescent="0.25">
      <c r="A6" s="13"/>
      <c r="B6" s="641" t="s">
        <v>1369</v>
      </c>
      <c r="C6" s="641"/>
      <c r="D6" s="641"/>
      <c r="E6" s="641"/>
      <c r="F6" s="641"/>
      <c r="G6" s="641"/>
      <c r="H6" s="641"/>
      <c r="I6" s="641"/>
      <c r="J6" s="641"/>
      <c r="K6" s="641"/>
      <c r="L6" s="641"/>
      <c r="N6" s="624"/>
      <c r="O6" s="624"/>
      <c r="P6" s="624"/>
      <c r="Q6" s="624"/>
      <c r="R6" s="624"/>
    </row>
    <row r="7" spans="1:18" s="594" customFormat="1" ht="15.75" x14ac:dyDescent="0.25">
      <c r="A7" s="122"/>
      <c r="B7" s="579"/>
      <c r="C7" s="579"/>
      <c r="D7" s="579"/>
      <c r="E7" s="579"/>
      <c r="F7" s="579"/>
      <c r="G7" s="579"/>
      <c r="H7" s="579"/>
      <c r="I7" s="579"/>
      <c r="J7" s="586"/>
      <c r="K7" s="586"/>
      <c r="L7" s="586"/>
      <c r="N7" s="624"/>
      <c r="O7" s="624"/>
      <c r="P7" s="624"/>
      <c r="Q7" s="624"/>
      <c r="R7" s="624"/>
    </row>
    <row r="8" spans="1:18" s="594" customFormat="1" x14ac:dyDescent="0.25">
      <c r="A8" s="586"/>
      <c r="B8" s="586"/>
      <c r="C8" s="586"/>
      <c r="D8" s="586"/>
      <c r="E8" s="586"/>
      <c r="F8" s="586"/>
      <c r="G8" s="586"/>
      <c r="H8" s="586"/>
      <c r="I8" s="586"/>
      <c r="J8" s="586"/>
      <c r="K8" s="586"/>
      <c r="L8" s="586"/>
      <c r="N8" s="624"/>
      <c r="O8" s="624"/>
      <c r="P8" s="624"/>
      <c r="Q8" s="624"/>
      <c r="R8" s="624"/>
    </row>
    <row r="9" spans="1:18" s="594" customFormat="1" ht="15.75" x14ac:dyDescent="0.25">
      <c r="A9" s="577"/>
      <c r="B9" s="578" t="s">
        <v>666</v>
      </c>
      <c r="C9" s="807" t="s">
        <v>1391</v>
      </c>
      <c r="D9" s="807"/>
      <c r="E9" s="807"/>
      <c r="F9" s="807"/>
      <c r="G9" s="807"/>
      <c r="H9" s="807"/>
      <c r="I9" s="807"/>
      <c r="J9" s="807"/>
      <c r="K9" s="807"/>
      <c r="L9" s="807"/>
      <c r="N9" s="624"/>
      <c r="O9" s="624"/>
      <c r="P9" s="624"/>
      <c r="Q9" s="624"/>
      <c r="R9" s="624"/>
    </row>
    <row r="10" spans="1:18" s="594" customFormat="1" ht="15.75" x14ac:dyDescent="0.25">
      <c r="A10" s="325"/>
      <c r="B10" s="580"/>
      <c r="C10" s="807" t="s">
        <v>1392</v>
      </c>
      <c r="D10" s="807"/>
      <c r="E10" s="807"/>
      <c r="F10" s="807"/>
      <c r="G10" s="807"/>
      <c r="H10" s="807"/>
      <c r="I10" s="807"/>
      <c r="J10" s="807"/>
      <c r="K10" s="807"/>
      <c r="L10" s="807"/>
      <c r="N10" s="624"/>
      <c r="O10" s="624"/>
      <c r="P10" s="624"/>
      <c r="Q10" s="624"/>
      <c r="R10" s="624"/>
    </row>
    <row r="11" spans="1:18" s="594" customFormat="1" ht="15.75" x14ac:dyDescent="0.25">
      <c r="A11" s="325"/>
      <c r="B11" s="325"/>
      <c r="C11" s="808" t="s">
        <v>1296</v>
      </c>
      <c r="D11" s="808"/>
      <c r="E11" s="808"/>
      <c r="F11" s="808"/>
      <c r="G11" s="808"/>
      <c r="H11" s="808"/>
      <c r="I11" s="808"/>
      <c r="J11" s="808"/>
      <c r="K11" s="808"/>
      <c r="L11" s="808"/>
      <c r="N11" s="624"/>
      <c r="O11" s="624"/>
      <c r="P11" s="624"/>
      <c r="Q11" s="624"/>
      <c r="R11" s="624"/>
    </row>
    <row r="12" spans="1:18" s="594" customFormat="1" x14ac:dyDescent="0.25">
      <c r="A12" s="576"/>
      <c r="B12" s="576"/>
      <c r="C12" s="576"/>
      <c r="D12" s="576"/>
      <c r="E12" s="576"/>
      <c r="F12" s="576"/>
      <c r="G12" s="576"/>
      <c r="H12" s="576"/>
      <c r="I12" s="576"/>
      <c r="J12" s="576"/>
      <c r="K12" s="576"/>
      <c r="L12" s="576"/>
      <c r="N12" s="624"/>
      <c r="O12" s="624"/>
      <c r="P12" s="624"/>
      <c r="Q12" s="624"/>
      <c r="R12" s="624"/>
    </row>
    <row r="13" spans="1:18" s="594" customFormat="1" ht="15" customHeight="1" x14ac:dyDescent="0.25">
      <c r="A13" s="576"/>
      <c r="B13" s="576"/>
      <c r="C13" s="800" t="s">
        <v>1375</v>
      </c>
      <c r="D13" s="800"/>
      <c r="E13" s="800"/>
      <c r="F13" s="800"/>
      <c r="G13" s="800"/>
      <c r="H13" s="800"/>
      <c r="I13" s="800"/>
      <c r="J13" s="800"/>
      <c r="K13" s="800"/>
      <c r="L13" s="800"/>
      <c r="N13" s="624"/>
      <c r="O13" s="624"/>
      <c r="P13" s="624"/>
      <c r="Q13" s="624"/>
      <c r="R13" s="624"/>
    </row>
    <row r="14" spans="1:18" s="594" customFormat="1" x14ac:dyDescent="0.25">
      <c r="A14" s="576"/>
      <c r="B14" s="576"/>
      <c r="C14" s="576"/>
      <c r="D14" s="576"/>
      <c r="E14" s="576"/>
      <c r="F14" s="576"/>
      <c r="G14" s="576"/>
      <c r="H14" s="576"/>
      <c r="I14" s="576"/>
      <c r="J14" s="576"/>
      <c r="K14" s="576"/>
      <c r="L14" s="576"/>
      <c r="N14" s="624"/>
      <c r="O14" s="624"/>
      <c r="P14" s="624"/>
      <c r="Q14" s="624"/>
      <c r="R14" s="624"/>
    </row>
    <row r="15" spans="1:18" s="594" customFormat="1" ht="21" customHeight="1" x14ac:dyDescent="0.25">
      <c r="A15" s="576"/>
      <c r="B15" s="809" t="s">
        <v>1367</v>
      </c>
      <c r="C15" s="587" t="s">
        <v>1297</v>
      </c>
      <c r="D15" s="801" t="s">
        <v>1353</v>
      </c>
      <c r="E15" s="797" t="s">
        <v>1354</v>
      </c>
      <c r="F15" s="797" t="s">
        <v>1370</v>
      </c>
      <c r="G15" s="797" t="s">
        <v>1371</v>
      </c>
      <c r="H15" s="797" t="s">
        <v>1357</v>
      </c>
      <c r="I15" s="797" t="s">
        <v>1358</v>
      </c>
      <c r="J15" s="797" t="s">
        <v>1359</v>
      </c>
      <c r="K15" s="797" t="s">
        <v>1360</v>
      </c>
      <c r="L15" s="576"/>
      <c r="N15" s="625" t="s">
        <v>740</v>
      </c>
      <c r="O15" s="625" t="s">
        <v>1372</v>
      </c>
      <c r="P15" s="625" t="s">
        <v>1372</v>
      </c>
      <c r="Q15" s="625" t="s">
        <v>1373</v>
      </c>
      <c r="R15" s="625" t="s">
        <v>1374</v>
      </c>
    </row>
    <row r="16" spans="1:18" s="594" customFormat="1" ht="21" customHeight="1" x14ac:dyDescent="0.25">
      <c r="A16" s="576"/>
      <c r="B16" s="810"/>
      <c r="C16" s="588" t="s">
        <v>1298</v>
      </c>
      <c r="D16" s="802"/>
      <c r="E16" s="798"/>
      <c r="F16" s="798"/>
      <c r="G16" s="798"/>
      <c r="H16" s="798"/>
      <c r="I16" s="798"/>
      <c r="J16" s="798"/>
      <c r="K16" s="798"/>
      <c r="L16" s="576"/>
      <c r="N16" s="626" t="b">
        <f>IF(ISNA(MATCH(FALSE,N18:N37,0)),TRUE,FALSE)</f>
        <v>1</v>
      </c>
      <c r="O16" s="626" t="b">
        <f>IF(ISNA(MATCH(FALSE,O18:O37,0)),TRUE,FALSE)</f>
        <v>1</v>
      </c>
      <c r="P16" s="626" t="b">
        <f>IF(ISNA(MATCH(FALSE,P18:P37,0)),TRUE,FALSE)</f>
        <v>1</v>
      </c>
      <c r="Q16" s="626" t="b">
        <f>IF(ISNA(MATCH(FALSE,Q18:Q37,0)),TRUE,FALSE)</f>
        <v>1</v>
      </c>
      <c r="R16" s="626" t="b">
        <f>IF(SUM(R18:R37)&gt;0,FALSE,TRUE)</f>
        <v>1</v>
      </c>
    </row>
    <row r="17" spans="1:18" s="594" customFormat="1" ht="21" customHeight="1" x14ac:dyDescent="0.25">
      <c r="A17" s="576"/>
      <c r="B17" s="811"/>
      <c r="C17" s="589" t="s">
        <v>1299</v>
      </c>
      <c r="D17" s="803"/>
      <c r="E17" s="799"/>
      <c r="F17" s="799"/>
      <c r="G17" s="799"/>
      <c r="H17" s="799"/>
      <c r="I17" s="799"/>
      <c r="J17" s="799"/>
      <c r="K17" s="799"/>
      <c r="L17" s="576"/>
      <c r="N17" s="624"/>
      <c r="O17" s="624"/>
      <c r="P17" s="624"/>
      <c r="Q17" s="624"/>
      <c r="R17" s="624"/>
    </row>
    <row r="18" spans="1:18" s="594" customFormat="1" ht="15.75" x14ac:dyDescent="0.25">
      <c r="A18" s="576"/>
      <c r="B18" s="583">
        <v>1</v>
      </c>
      <c r="C18" s="590"/>
      <c r="D18" s="581"/>
      <c r="E18" s="581"/>
      <c r="F18" s="582"/>
      <c r="G18" s="582"/>
      <c r="H18" s="582"/>
      <c r="I18" s="582"/>
      <c r="J18" s="582"/>
      <c r="K18" s="582"/>
      <c r="L18" s="576"/>
      <c r="N18" s="627" t="b">
        <f>E18&lt;=D18</f>
        <v>1</v>
      </c>
      <c r="O18" s="627" t="b">
        <f>IF(AND(C18&lt;&gt;"",OR(D18="",E18="",F18="",G18="",H18="",I18="",J18="",K18="")),FALSE,TRUE)</f>
        <v>1</v>
      </c>
      <c r="P18" s="627" t="b">
        <f>IF(AND(C18="",OR(D18&lt;&gt;"",E18&lt;&gt;"",F18&lt;&gt;"",G18&lt;&gt;"",H18&lt;&gt;"",I18&lt;&gt;"",J18&lt;&gt;"",K18&lt;&gt;"")),FALSE,TRUE)</f>
        <v>1</v>
      </c>
      <c r="Q18" s="627" t="b">
        <f t="shared" ref="Q18:Q37" si="0">IF(C18="",TRUE,(IF(ISNUMBER(MATCH(C18,Regime,0)),TRUE,FALSE)))</f>
        <v>1</v>
      </c>
      <c r="R18" s="627">
        <f>IF(C18="",0,IF(COUNTIF(C18:$C$37,C18)&gt;1,1,0))</f>
        <v>0</v>
      </c>
    </row>
    <row r="19" spans="1:18" s="594" customFormat="1" ht="15.75" x14ac:dyDescent="0.25">
      <c r="A19" s="576"/>
      <c r="B19" s="583">
        <v>2</v>
      </c>
      <c r="C19" s="590"/>
      <c r="D19" s="581"/>
      <c r="E19" s="581"/>
      <c r="F19" s="582"/>
      <c r="G19" s="582"/>
      <c r="H19" s="582"/>
      <c r="I19" s="582"/>
      <c r="J19" s="582"/>
      <c r="K19" s="582"/>
      <c r="L19" s="576"/>
      <c r="N19" s="627" t="b">
        <f t="shared" ref="N19:N37" si="1">E19&lt;=D19</f>
        <v>1</v>
      </c>
      <c r="O19" s="627" t="b">
        <f t="shared" ref="O19:O37" si="2">IF(AND(C19&lt;&gt;"",OR(D19="",E19="",F19="",G19="",H19="",I19="",J19="",K19="")),FALSE,TRUE)</f>
        <v>1</v>
      </c>
      <c r="P19" s="627" t="b">
        <f t="shared" ref="P19:P37" si="3">IF(AND(C19="",OR(D19&lt;&gt;"",E19&lt;&gt;"",F19&lt;&gt;"",G19&lt;&gt;"",H19&lt;&gt;"",I19&lt;&gt;"",J19&lt;&gt;"",K19&lt;&gt;"")),FALSE,TRUE)</f>
        <v>1</v>
      </c>
      <c r="Q19" s="627" t="b">
        <f t="shared" si="0"/>
        <v>1</v>
      </c>
      <c r="R19" s="627">
        <f>IF(C19="",0,IF(COUNTIF(C19:$C$37,C19)&gt;1,1,0))</f>
        <v>0</v>
      </c>
    </row>
    <row r="20" spans="1:18" s="594" customFormat="1" ht="15.75" x14ac:dyDescent="0.25">
      <c r="A20" s="576"/>
      <c r="B20" s="583">
        <v>3</v>
      </c>
      <c r="C20" s="590"/>
      <c r="D20" s="581"/>
      <c r="E20" s="581"/>
      <c r="F20" s="582"/>
      <c r="G20" s="582"/>
      <c r="H20" s="582"/>
      <c r="I20" s="582"/>
      <c r="J20" s="582"/>
      <c r="K20" s="582"/>
      <c r="L20" s="576"/>
      <c r="N20" s="627" t="b">
        <f t="shared" si="1"/>
        <v>1</v>
      </c>
      <c r="O20" s="627" t="b">
        <f t="shared" si="2"/>
        <v>1</v>
      </c>
      <c r="P20" s="627" t="b">
        <f t="shared" si="3"/>
        <v>1</v>
      </c>
      <c r="Q20" s="627" t="b">
        <f t="shared" si="0"/>
        <v>1</v>
      </c>
      <c r="R20" s="627">
        <f>IF(C20="",0,IF(COUNTIF(C20:$C$37,C20)&gt;1,1,0))</f>
        <v>0</v>
      </c>
    </row>
    <row r="21" spans="1:18" s="594" customFormat="1" ht="15.75" x14ac:dyDescent="0.25">
      <c r="A21" s="576"/>
      <c r="B21" s="583">
        <v>4</v>
      </c>
      <c r="C21" s="590"/>
      <c r="D21" s="581"/>
      <c r="E21" s="581"/>
      <c r="F21" s="582"/>
      <c r="G21" s="582"/>
      <c r="H21" s="582"/>
      <c r="I21" s="582"/>
      <c r="J21" s="582"/>
      <c r="K21" s="582"/>
      <c r="L21" s="576"/>
      <c r="N21" s="627" t="b">
        <f t="shared" si="1"/>
        <v>1</v>
      </c>
      <c r="O21" s="627" t="b">
        <f t="shared" si="2"/>
        <v>1</v>
      </c>
      <c r="P21" s="627" t="b">
        <f t="shared" si="3"/>
        <v>1</v>
      </c>
      <c r="Q21" s="627" t="b">
        <f t="shared" si="0"/>
        <v>1</v>
      </c>
      <c r="R21" s="627">
        <f>IF(C21="",0,IF(COUNTIF(C21:$C$37,C21)&gt;1,1,0))</f>
        <v>0</v>
      </c>
    </row>
    <row r="22" spans="1:18" s="594" customFormat="1" ht="15.75" x14ac:dyDescent="0.25">
      <c r="A22" s="576"/>
      <c r="B22" s="583">
        <v>5</v>
      </c>
      <c r="C22" s="590"/>
      <c r="D22" s="581"/>
      <c r="E22" s="581"/>
      <c r="F22" s="582"/>
      <c r="G22" s="582"/>
      <c r="H22" s="582"/>
      <c r="I22" s="582"/>
      <c r="J22" s="582"/>
      <c r="K22" s="582"/>
      <c r="L22" s="576"/>
      <c r="N22" s="627" t="b">
        <f t="shared" si="1"/>
        <v>1</v>
      </c>
      <c r="O22" s="627" t="b">
        <f t="shared" si="2"/>
        <v>1</v>
      </c>
      <c r="P22" s="627" t="b">
        <f t="shared" si="3"/>
        <v>1</v>
      </c>
      <c r="Q22" s="627" t="b">
        <f t="shared" si="0"/>
        <v>1</v>
      </c>
      <c r="R22" s="627">
        <f>IF(C22="",0,IF(COUNTIF(C22:$C$37,C22)&gt;1,1,0))</f>
        <v>0</v>
      </c>
    </row>
    <row r="23" spans="1:18" s="594" customFormat="1" ht="15.75" x14ac:dyDescent="0.25">
      <c r="A23" s="576"/>
      <c r="B23" s="583">
        <v>6</v>
      </c>
      <c r="C23" s="590"/>
      <c r="D23" s="581"/>
      <c r="E23" s="581"/>
      <c r="F23" s="582"/>
      <c r="G23" s="582"/>
      <c r="H23" s="582"/>
      <c r="I23" s="582"/>
      <c r="J23" s="582"/>
      <c r="K23" s="582"/>
      <c r="L23" s="576"/>
      <c r="N23" s="627" t="b">
        <f t="shared" si="1"/>
        <v>1</v>
      </c>
      <c r="O23" s="627" t="b">
        <f t="shared" si="2"/>
        <v>1</v>
      </c>
      <c r="P23" s="627" t="b">
        <f t="shared" si="3"/>
        <v>1</v>
      </c>
      <c r="Q23" s="627" t="b">
        <f t="shared" si="0"/>
        <v>1</v>
      </c>
      <c r="R23" s="627">
        <f>IF(C23="",0,IF(COUNTIF(C23:$C$37,C23)&gt;1,1,0))</f>
        <v>0</v>
      </c>
    </row>
    <row r="24" spans="1:18" s="594" customFormat="1" ht="15.75" x14ac:dyDescent="0.25">
      <c r="A24" s="576"/>
      <c r="B24" s="583">
        <v>7</v>
      </c>
      <c r="C24" s="590"/>
      <c r="D24" s="581"/>
      <c r="E24" s="581"/>
      <c r="F24" s="582"/>
      <c r="G24" s="582"/>
      <c r="H24" s="582"/>
      <c r="I24" s="582"/>
      <c r="J24" s="582"/>
      <c r="K24" s="582"/>
      <c r="L24" s="576"/>
      <c r="N24" s="627" t="b">
        <f t="shared" si="1"/>
        <v>1</v>
      </c>
      <c r="O24" s="627" t="b">
        <f t="shared" si="2"/>
        <v>1</v>
      </c>
      <c r="P24" s="627" t="b">
        <f t="shared" si="3"/>
        <v>1</v>
      </c>
      <c r="Q24" s="627" t="b">
        <f t="shared" si="0"/>
        <v>1</v>
      </c>
      <c r="R24" s="627">
        <f>IF(C24="",0,IF(COUNTIF(C24:$C$37,C24)&gt;1,1,0))</f>
        <v>0</v>
      </c>
    </row>
    <row r="25" spans="1:18" s="594" customFormat="1" ht="15.75" x14ac:dyDescent="0.25">
      <c r="A25" s="576"/>
      <c r="B25" s="583">
        <v>8</v>
      </c>
      <c r="C25" s="590"/>
      <c r="D25" s="581"/>
      <c r="E25" s="581"/>
      <c r="F25" s="582"/>
      <c r="G25" s="582"/>
      <c r="H25" s="582"/>
      <c r="I25" s="582"/>
      <c r="J25" s="582"/>
      <c r="K25" s="582"/>
      <c r="L25" s="576"/>
      <c r="N25" s="627" t="b">
        <f t="shared" si="1"/>
        <v>1</v>
      </c>
      <c r="O25" s="627" t="b">
        <f t="shared" si="2"/>
        <v>1</v>
      </c>
      <c r="P25" s="627" t="b">
        <f t="shared" si="3"/>
        <v>1</v>
      </c>
      <c r="Q25" s="627" t="b">
        <f t="shared" si="0"/>
        <v>1</v>
      </c>
      <c r="R25" s="627">
        <f>IF(C25="",0,IF(COUNTIF(C25:$C$37,C25)&gt;1,1,0))</f>
        <v>0</v>
      </c>
    </row>
    <row r="26" spans="1:18" s="594" customFormat="1" ht="15.75" x14ac:dyDescent="0.25">
      <c r="A26" s="576"/>
      <c r="B26" s="583">
        <v>9</v>
      </c>
      <c r="C26" s="590"/>
      <c r="D26" s="581"/>
      <c r="E26" s="581"/>
      <c r="F26" s="582"/>
      <c r="G26" s="582"/>
      <c r="H26" s="582"/>
      <c r="I26" s="582"/>
      <c r="J26" s="582"/>
      <c r="K26" s="582"/>
      <c r="L26" s="576"/>
      <c r="N26" s="627" t="b">
        <f t="shared" si="1"/>
        <v>1</v>
      </c>
      <c r="O26" s="627" t="b">
        <f t="shared" si="2"/>
        <v>1</v>
      </c>
      <c r="P26" s="627" t="b">
        <f t="shared" si="3"/>
        <v>1</v>
      </c>
      <c r="Q26" s="627" t="b">
        <f t="shared" si="0"/>
        <v>1</v>
      </c>
      <c r="R26" s="627">
        <f>IF(C26="",0,IF(COUNTIF(C26:$C$37,C26)&gt;1,1,0))</f>
        <v>0</v>
      </c>
    </row>
    <row r="27" spans="1:18" s="594" customFormat="1" ht="15.75" x14ac:dyDescent="0.25">
      <c r="A27" s="576"/>
      <c r="B27" s="583">
        <v>10</v>
      </c>
      <c r="C27" s="590"/>
      <c r="D27" s="581"/>
      <c r="E27" s="581"/>
      <c r="F27" s="582"/>
      <c r="G27" s="582"/>
      <c r="H27" s="582"/>
      <c r="I27" s="582"/>
      <c r="J27" s="582"/>
      <c r="K27" s="582"/>
      <c r="L27" s="576"/>
      <c r="N27" s="627" t="b">
        <f t="shared" si="1"/>
        <v>1</v>
      </c>
      <c r="O27" s="627" t="b">
        <f t="shared" si="2"/>
        <v>1</v>
      </c>
      <c r="P27" s="627" t="b">
        <f t="shared" si="3"/>
        <v>1</v>
      </c>
      <c r="Q27" s="627" t="b">
        <f t="shared" si="0"/>
        <v>1</v>
      </c>
      <c r="R27" s="627">
        <f>IF(C27="",0,IF(COUNTIF(C27:$C$37,C27)&gt;1,1,0))</f>
        <v>0</v>
      </c>
    </row>
    <row r="28" spans="1:18" s="594" customFormat="1" ht="15.75" x14ac:dyDescent="0.25">
      <c r="A28" s="576"/>
      <c r="B28" s="583">
        <v>11</v>
      </c>
      <c r="C28" s="590"/>
      <c r="D28" s="581"/>
      <c r="E28" s="581"/>
      <c r="F28" s="582"/>
      <c r="G28" s="582"/>
      <c r="H28" s="582"/>
      <c r="I28" s="582"/>
      <c r="J28" s="582"/>
      <c r="K28" s="582"/>
      <c r="L28" s="576"/>
      <c r="N28" s="627" t="b">
        <f t="shared" si="1"/>
        <v>1</v>
      </c>
      <c r="O28" s="627" t="b">
        <f t="shared" si="2"/>
        <v>1</v>
      </c>
      <c r="P28" s="627" t="b">
        <f t="shared" si="3"/>
        <v>1</v>
      </c>
      <c r="Q28" s="627" t="b">
        <f t="shared" si="0"/>
        <v>1</v>
      </c>
      <c r="R28" s="627">
        <f>IF(C28="",0,IF(COUNTIF(C28:$C$37,C28)&gt;1,1,0))</f>
        <v>0</v>
      </c>
    </row>
    <row r="29" spans="1:18" s="594" customFormat="1" ht="15.75" x14ac:dyDescent="0.25">
      <c r="A29" s="576"/>
      <c r="B29" s="583">
        <v>12</v>
      </c>
      <c r="C29" s="590"/>
      <c r="D29" s="581"/>
      <c r="E29" s="581"/>
      <c r="F29" s="582"/>
      <c r="G29" s="582"/>
      <c r="H29" s="582"/>
      <c r="I29" s="582"/>
      <c r="J29" s="582"/>
      <c r="K29" s="582"/>
      <c r="L29" s="576"/>
      <c r="N29" s="627" t="b">
        <f t="shared" si="1"/>
        <v>1</v>
      </c>
      <c r="O29" s="627" t="b">
        <f t="shared" si="2"/>
        <v>1</v>
      </c>
      <c r="P29" s="627" t="b">
        <f t="shared" si="3"/>
        <v>1</v>
      </c>
      <c r="Q29" s="627" t="b">
        <f t="shared" si="0"/>
        <v>1</v>
      </c>
      <c r="R29" s="627">
        <f>IF(C29="",0,IF(COUNTIF(C29:$C$37,C29)&gt;1,1,0))</f>
        <v>0</v>
      </c>
    </row>
    <row r="30" spans="1:18" s="594" customFormat="1" ht="15.75" x14ac:dyDescent="0.25">
      <c r="A30" s="576"/>
      <c r="B30" s="583">
        <v>13</v>
      </c>
      <c r="C30" s="590"/>
      <c r="D30" s="581"/>
      <c r="E30" s="581"/>
      <c r="F30" s="582"/>
      <c r="G30" s="582"/>
      <c r="H30" s="582"/>
      <c r="I30" s="582"/>
      <c r="J30" s="582"/>
      <c r="K30" s="582"/>
      <c r="L30" s="576"/>
      <c r="N30" s="627" t="b">
        <f t="shared" si="1"/>
        <v>1</v>
      </c>
      <c r="O30" s="627" t="b">
        <f t="shared" si="2"/>
        <v>1</v>
      </c>
      <c r="P30" s="627" t="b">
        <f t="shared" si="3"/>
        <v>1</v>
      </c>
      <c r="Q30" s="627" t="b">
        <f t="shared" si="0"/>
        <v>1</v>
      </c>
      <c r="R30" s="627">
        <f>IF(C30="",0,IF(COUNTIF(C30:$C$37,C30)&gt;1,1,0))</f>
        <v>0</v>
      </c>
    </row>
    <row r="31" spans="1:18" s="594" customFormat="1" ht="15.75" x14ac:dyDescent="0.25">
      <c r="A31" s="576"/>
      <c r="B31" s="583">
        <v>14</v>
      </c>
      <c r="C31" s="590"/>
      <c r="D31" s="581"/>
      <c r="E31" s="581"/>
      <c r="F31" s="582"/>
      <c r="G31" s="582"/>
      <c r="H31" s="582"/>
      <c r="I31" s="582"/>
      <c r="J31" s="582"/>
      <c r="K31" s="582"/>
      <c r="L31" s="576"/>
      <c r="N31" s="627" t="b">
        <f t="shared" si="1"/>
        <v>1</v>
      </c>
      <c r="O31" s="627" t="b">
        <f t="shared" si="2"/>
        <v>1</v>
      </c>
      <c r="P31" s="627" t="b">
        <f t="shared" si="3"/>
        <v>1</v>
      </c>
      <c r="Q31" s="627" t="b">
        <f t="shared" si="0"/>
        <v>1</v>
      </c>
      <c r="R31" s="627">
        <f>IF(C31="",0,IF(COUNTIF(C31:$C$37,C31)&gt;1,1,0))</f>
        <v>0</v>
      </c>
    </row>
    <row r="32" spans="1:18" s="594" customFormat="1" ht="15.75" x14ac:dyDescent="0.25">
      <c r="A32" s="576"/>
      <c r="B32" s="583">
        <v>15</v>
      </c>
      <c r="C32" s="590"/>
      <c r="D32" s="581"/>
      <c r="E32" s="581"/>
      <c r="F32" s="582"/>
      <c r="G32" s="582"/>
      <c r="H32" s="582"/>
      <c r="I32" s="582"/>
      <c r="J32" s="582"/>
      <c r="K32" s="582"/>
      <c r="L32" s="576"/>
      <c r="N32" s="627" t="b">
        <f t="shared" si="1"/>
        <v>1</v>
      </c>
      <c r="O32" s="627" t="b">
        <f t="shared" si="2"/>
        <v>1</v>
      </c>
      <c r="P32" s="627" t="b">
        <f t="shared" si="3"/>
        <v>1</v>
      </c>
      <c r="Q32" s="627" t="b">
        <f t="shared" si="0"/>
        <v>1</v>
      </c>
      <c r="R32" s="627">
        <f>IF(C32="",0,IF(COUNTIF(C32:$C$37,C32)&gt;1,1,0))</f>
        <v>0</v>
      </c>
    </row>
    <row r="33" spans="1:18" s="594" customFormat="1" ht="15.75" x14ac:dyDescent="0.25">
      <c r="A33" s="576"/>
      <c r="B33" s="583">
        <v>16</v>
      </c>
      <c r="C33" s="590"/>
      <c r="D33" s="581"/>
      <c r="E33" s="581"/>
      <c r="F33" s="582"/>
      <c r="G33" s="582"/>
      <c r="H33" s="582"/>
      <c r="I33" s="582"/>
      <c r="J33" s="582"/>
      <c r="K33" s="582"/>
      <c r="L33" s="576"/>
      <c r="N33" s="627" t="b">
        <f t="shared" si="1"/>
        <v>1</v>
      </c>
      <c r="O33" s="627" t="b">
        <f t="shared" si="2"/>
        <v>1</v>
      </c>
      <c r="P33" s="627" t="b">
        <f t="shared" si="3"/>
        <v>1</v>
      </c>
      <c r="Q33" s="627" t="b">
        <f t="shared" si="0"/>
        <v>1</v>
      </c>
      <c r="R33" s="627">
        <f>IF(C33="",0,IF(COUNTIF(C33:$C$37,C33)&gt;1,1,0))</f>
        <v>0</v>
      </c>
    </row>
    <row r="34" spans="1:18" s="594" customFormat="1" ht="15.75" x14ac:dyDescent="0.25">
      <c r="A34" s="576"/>
      <c r="B34" s="583">
        <v>17</v>
      </c>
      <c r="C34" s="590"/>
      <c r="D34" s="581"/>
      <c r="E34" s="581"/>
      <c r="F34" s="582"/>
      <c r="G34" s="582"/>
      <c r="H34" s="582"/>
      <c r="I34" s="582"/>
      <c r="J34" s="582"/>
      <c r="K34" s="582"/>
      <c r="L34" s="576"/>
      <c r="N34" s="627" t="b">
        <f t="shared" si="1"/>
        <v>1</v>
      </c>
      <c r="O34" s="627" t="b">
        <f t="shared" si="2"/>
        <v>1</v>
      </c>
      <c r="P34" s="627" t="b">
        <f t="shared" si="3"/>
        <v>1</v>
      </c>
      <c r="Q34" s="627" t="b">
        <f t="shared" si="0"/>
        <v>1</v>
      </c>
      <c r="R34" s="627">
        <f>IF(C34="",0,IF(COUNTIF(C34:$C$37,C34)&gt;1,1,0))</f>
        <v>0</v>
      </c>
    </row>
    <row r="35" spans="1:18" s="594" customFormat="1" ht="15.75" x14ac:dyDescent="0.25">
      <c r="A35" s="576"/>
      <c r="B35" s="583">
        <v>18</v>
      </c>
      <c r="C35" s="590"/>
      <c r="D35" s="581"/>
      <c r="E35" s="581"/>
      <c r="F35" s="582"/>
      <c r="G35" s="582"/>
      <c r="H35" s="582"/>
      <c r="I35" s="582"/>
      <c r="J35" s="582"/>
      <c r="K35" s="582"/>
      <c r="L35" s="576"/>
      <c r="N35" s="627" t="b">
        <f t="shared" si="1"/>
        <v>1</v>
      </c>
      <c r="O35" s="627" t="b">
        <f t="shared" si="2"/>
        <v>1</v>
      </c>
      <c r="P35" s="627" t="b">
        <f t="shared" si="3"/>
        <v>1</v>
      </c>
      <c r="Q35" s="627" t="b">
        <f t="shared" si="0"/>
        <v>1</v>
      </c>
      <c r="R35" s="627">
        <f>IF(C35="",0,IF(COUNTIF(C35:$C$37,C35)&gt;1,1,0))</f>
        <v>0</v>
      </c>
    </row>
    <row r="36" spans="1:18" s="594" customFormat="1" ht="15.75" x14ac:dyDescent="0.25">
      <c r="A36" s="576"/>
      <c r="B36" s="583">
        <v>19</v>
      </c>
      <c r="C36" s="590"/>
      <c r="D36" s="581"/>
      <c r="E36" s="581"/>
      <c r="F36" s="582"/>
      <c r="G36" s="582"/>
      <c r="H36" s="582"/>
      <c r="I36" s="582"/>
      <c r="J36" s="582"/>
      <c r="K36" s="582"/>
      <c r="L36" s="576"/>
      <c r="N36" s="627" t="b">
        <f t="shared" si="1"/>
        <v>1</v>
      </c>
      <c r="O36" s="627" t="b">
        <f t="shared" si="2"/>
        <v>1</v>
      </c>
      <c r="P36" s="627" t="b">
        <f t="shared" si="3"/>
        <v>1</v>
      </c>
      <c r="Q36" s="627" t="b">
        <f t="shared" si="0"/>
        <v>1</v>
      </c>
      <c r="R36" s="627">
        <f>IF(C36="",0,IF(COUNTIF(C36:$C$37,C36)&gt;1,1,0))</f>
        <v>0</v>
      </c>
    </row>
    <row r="37" spans="1:18" s="594" customFormat="1" ht="15.75" x14ac:dyDescent="0.25">
      <c r="A37" s="576"/>
      <c r="B37" s="583">
        <v>20</v>
      </c>
      <c r="C37" s="590"/>
      <c r="D37" s="581"/>
      <c r="E37" s="581"/>
      <c r="F37" s="582"/>
      <c r="G37" s="582"/>
      <c r="H37" s="582"/>
      <c r="I37" s="582"/>
      <c r="J37" s="582"/>
      <c r="K37" s="582"/>
      <c r="L37" s="576"/>
      <c r="N37" s="627" t="b">
        <f t="shared" si="1"/>
        <v>1</v>
      </c>
      <c r="O37" s="627" t="b">
        <f t="shared" si="2"/>
        <v>1</v>
      </c>
      <c r="P37" s="627" t="b">
        <f t="shared" si="3"/>
        <v>1</v>
      </c>
      <c r="Q37" s="627" t="b">
        <f t="shared" si="0"/>
        <v>1</v>
      </c>
      <c r="R37" s="627">
        <f>IF(C37="",0,IF(COUNTIF(C37:$C$37,C37)&gt;1,1,0))</f>
        <v>0</v>
      </c>
    </row>
    <row r="38" spans="1:18" s="594" customFormat="1" ht="15.75" x14ac:dyDescent="0.25">
      <c r="A38" s="576"/>
      <c r="B38" s="591"/>
      <c r="C38" s="592" t="s">
        <v>157</v>
      </c>
      <c r="D38" s="622">
        <f t="shared" ref="D38:K38" si="4">SUM(D18:D37)</f>
        <v>0</v>
      </c>
      <c r="E38" s="622">
        <f t="shared" si="4"/>
        <v>0</v>
      </c>
      <c r="F38" s="623">
        <f t="shared" si="4"/>
        <v>0</v>
      </c>
      <c r="G38" s="623">
        <f t="shared" si="4"/>
        <v>0</v>
      </c>
      <c r="H38" s="623">
        <f t="shared" si="4"/>
        <v>0</v>
      </c>
      <c r="I38" s="623">
        <f t="shared" si="4"/>
        <v>0</v>
      </c>
      <c r="J38" s="623">
        <f t="shared" si="4"/>
        <v>0</v>
      </c>
      <c r="K38" s="623">
        <f t="shared" si="4"/>
        <v>0</v>
      </c>
      <c r="L38" s="576"/>
      <c r="N38" s="624"/>
      <c r="O38" s="624"/>
      <c r="P38" s="624"/>
      <c r="Q38" s="624"/>
      <c r="R38" s="624"/>
    </row>
    <row r="39" spans="1:18" s="594" customFormat="1" x14ac:dyDescent="0.25">
      <c r="A39" s="576"/>
      <c r="B39" s="584"/>
      <c r="C39" s="576"/>
      <c r="D39" s="576"/>
      <c r="E39" s="576"/>
      <c r="F39" s="576"/>
      <c r="G39" s="576"/>
      <c r="H39" s="576"/>
      <c r="I39" s="576"/>
      <c r="J39" s="576"/>
      <c r="K39" s="576"/>
      <c r="L39" s="576"/>
      <c r="N39" s="624"/>
      <c r="O39" s="624"/>
      <c r="P39" s="624"/>
      <c r="Q39" s="624"/>
      <c r="R39" s="624"/>
    </row>
    <row r="40" spans="1:18" s="594" customFormat="1" x14ac:dyDescent="0.25">
      <c r="A40" s="576"/>
      <c r="B40" s="576"/>
      <c r="C40" s="576"/>
      <c r="D40" s="576"/>
      <c r="E40" s="576"/>
      <c r="F40" s="576"/>
      <c r="G40" s="576"/>
      <c r="H40" s="576"/>
      <c r="I40" s="576"/>
      <c r="J40" s="576"/>
      <c r="K40" s="576"/>
      <c r="L40" s="576"/>
      <c r="N40" s="624"/>
      <c r="O40" s="624"/>
      <c r="P40" s="624"/>
      <c r="Q40" s="624"/>
      <c r="R40" s="624"/>
    </row>
    <row r="41" spans="1:18" s="594" customFormat="1" ht="15.75" x14ac:dyDescent="0.25">
      <c r="A41" s="576"/>
      <c r="B41" s="578" t="s">
        <v>86</v>
      </c>
      <c r="C41" s="804" t="s">
        <v>1368</v>
      </c>
      <c r="D41" s="804"/>
      <c r="E41" s="804"/>
      <c r="F41" s="804"/>
      <c r="G41" s="804"/>
      <c r="H41" s="804"/>
      <c r="I41" s="804"/>
      <c r="J41" s="804"/>
      <c r="K41" s="804"/>
      <c r="L41" s="804"/>
      <c r="N41" s="625" t="s">
        <v>1372</v>
      </c>
      <c r="O41" s="625" t="s">
        <v>1372</v>
      </c>
      <c r="P41" s="624"/>
      <c r="Q41" s="624"/>
      <c r="R41" s="624"/>
    </row>
    <row r="42" spans="1:18" s="594" customFormat="1" ht="15.75" x14ac:dyDescent="0.25">
      <c r="A42" s="576"/>
      <c r="B42" s="576"/>
      <c r="C42" s="805"/>
      <c r="D42" s="806"/>
      <c r="E42" s="576"/>
      <c r="F42" s="576"/>
      <c r="G42" s="576"/>
      <c r="H42" s="576"/>
      <c r="I42" s="576"/>
      <c r="J42" s="576"/>
      <c r="K42" s="576"/>
      <c r="L42" s="576"/>
      <c r="N42" s="625" t="b">
        <f>IF(AND(OR(C18="Any other Sanctions Regime (EU/UN)",C19="Any other Sanctions Regime (EU/UN)",C20="Any other Sanctions Regime (EU/UN)",C21="Any other Sanctions Regime (EU/UN)",C22="Any other Sanctions Regime (EU/UN)",C23="Any other Sanctions Regime (EU/UN)",C24="Any other Sanctions Regime (EU/UN)",C25="Any other Sanctions Regime (EU/UN)",C26="Any other Sanctions Regime (EU/UN)",C27="Any other Sanctions Regime (EU/UN)",C28="Any other Sanctions Regime (EU/UN)",C29="Any other Sanctions Regime (EU/UN)",C30="Any other Sanctions Regime (EU/UN)",C31="Any other Sanctions Regime (EU/UN)",C32="Any other Sanctions Regime (EU/UN)",C33="Any other Sanctions Regime (EU/UN)",C34="Any other Sanctions Regime (EU/UN)",C35="Any other Sanctions Regime (EU/UN)",C36="Any other Sanctions Regime (EU/UN)",C37="Any other Sanctions Regime (EU/UN)"),C42=""),FALSE,TRUE)</f>
        <v>1</v>
      </c>
      <c r="O42" s="625" t="b">
        <f>IF(AND(C18&lt;&gt;"Any other Sanctions Regime (EU/UN)",C19&lt;&gt;"Any other Sanctions Regime (EU/UN)",C20&lt;&gt;"Any other Sanctions Regime (EU/UN)",C21&lt;&gt;"Any other Sanctions Regime (EU/UN)",C22&lt;&gt;"Any other Sanctions Regime (EU/UN)",C23&lt;&gt;"Any other Sanctions Regime (EU/UN)",C24&lt;&gt;"Any other Sanctions Regime (EU/UN)",C25&lt;&gt;"Any other Sanctions Regime (EU/UN)",C26&lt;&gt;"Any other Sanctions Regime (EU/UN)",C27&lt;&gt;"Any other Sanctions Regime (EU/UN)",C28&lt;&gt;"Any other Sanctions Regime (EU/UN)",C29&lt;&gt;"Any other Sanctions Regime (EU/UN)",C30&lt;&gt;"Any other Sanctions Regime (EU/UN)",C31&lt;&gt;"Any other Sanctions Regime (EU/UN)",C32&lt;&gt;"Any other Sanctions Regime (EU/UN)",C33&lt;&gt;"Any other Sanctions Regime (EU/UN)",C34&lt;&gt;"Any other Sanctions Regime (EU/UN)",C35&lt;&gt;"Any other Sanctions Regime (EU/UN)",C36&lt;&gt;"Any other Sanctions Regime (EU/UN)",C37&lt;&gt;"Any other Sanctions Regime (EU/UN)",C42&lt;&gt;""),FALSE,TRUE)</f>
        <v>1</v>
      </c>
      <c r="P42" s="624"/>
      <c r="Q42" s="624"/>
      <c r="R42" s="624"/>
    </row>
    <row r="43" spans="1:18" s="594" customFormat="1" x14ac:dyDescent="0.25">
      <c r="A43" s="576"/>
      <c r="B43" s="576"/>
      <c r="C43" s="576"/>
      <c r="D43" s="576"/>
      <c r="E43" s="576"/>
      <c r="F43" s="576"/>
      <c r="G43" s="576"/>
      <c r="H43" s="576"/>
      <c r="I43" s="576"/>
      <c r="J43" s="576"/>
      <c r="K43" s="576"/>
      <c r="L43" s="576"/>
      <c r="N43" s="624"/>
      <c r="O43" s="624"/>
      <c r="P43" s="624"/>
      <c r="Q43" s="624"/>
      <c r="R43" s="624"/>
    </row>
    <row r="44" spans="1:18" s="594" customFormat="1" x14ac:dyDescent="0.25">
      <c r="A44" s="576"/>
      <c r="B44" s="576"/>
      <c r="C44" s="576"/>
      <c r="D44" s="576"/>
      <c r="E44" s="576"/>
      <c r="F44" s="576"/>
      <c r="G44" s="576"/>
      <c r="H44" s="576"/>
      <c r="I44" s="576"/>
      <c r="J44" s="576"/>
      <c r="K44" s="576"/>
      <c r="L44" s="576"/>
      <c r="N44" s="624"/>
      <c r="O44" s="624"/>
      <c r="P44" s="624"/>
      <c r="Q44" s="624"/>
      <c r="R44" s="624"/>
    </row>
    <row r="45" spans="1:18" s="594" customFormat="1" ht="15.75" x14ac:dyDescent="0.25">
      <c r="A45" s="576"/>
      <c r="B45" s="578" t="s">
        <v>72</v>
      </c>
      <c r="C45" s="807" t="s">
        <v>1393</v>
      </c>
      <c r="D45" s="807"/>
      <c r="E45" s="807"/>
      <c r="F45" s="807"/>
      <c r="G45" s="807"/>
      <c r="H45" s="807"/>
      <c r="I45" s="807"/>
      <c r="J45" s="807"/>
      <c r="K45" s="807"/>
      <c r="L45" s="807"/>
      <c r="N45" s="624"/>
      <c r="O45" s="624"/>
      <c r="P45" s="624"/>
      <c r="Q45" s="624"/>
      <c r="R45" s="624"/>
    </row>
    <row r="46" spans="1:18" s="594" customFormat="1" x14ac:dyDescent="0.25">
      <c r="A46" s="576"/>
      <c r="B46" s="576"/>
      <c r="C46" s="576"/>
      <c r="D46" s="576"/>
      <c r="E46" s="576"/>
      <c r="F46" s="576"/>
      <c r="G46" s="576"/>
      <c r="H46" s="576"/>
      <c r="I46" s="576"/>
      <c r="J46" s="576"/>
      <c r="K46" s="576"/>
      <c r="L46" s="576"/>
      <c r="N46" s="624"/>
      <c r="O46" s="624"/>
      <c r="P46" s="624"/>
      <c r="Q46" s="624"/>
      <c r="R46" s="624"/>
    </row>
    <row r="47" spans="1:18" s="594" customFormat="1" x14ac:dyDescent="0.25">
      <c r="A47" s="576"/>
      <c r="B47" s="576"/>
      <c r="C47" s="800" t="s">
        <v>1377</v>
      </c>
      <c r="D47" s="800"/>
      <c r="E47" s="800"/>
      <c r="F47" s="800"/>
      <c r="G47" s="800"/>
      <c r="H47" s="800"/>
      <c r="I47" s="800"/>
      <c r="J47" s="800"/>
      <c r="K47" s="800"/>
      <c r="L47" s="800"/>
      <c r="N47" s="624"/>
      <c r="O47" s="624"/>
      <c r="P47" s="624"/>
      <c r="Q47" s="624"/>
      <c r="R47" s="624"/>
    </row>
    <row r="48" spans="1:18" s="594" customFormat="1" x14ac:dyDescent="0.25">
      <c r="A48" s="576"/>
      <c r="B48" s="576"/>
      <c r="C48" s="576"/>
      <c r="D48" s="576"/>
      <c r="E48" s="576"/>
      <c r="F48" s="576"/>
      <c r="G48" s="576"/>
      <c r="H48" s="576"/>
      <c r="I48" s="576"/>
      <c r="J48" s="576"/>
      <c r="K48" s="576"/>
      <c r="L48" s="576"/>
      <c r="N48" s="624"/>
      <c r="O48" s="624"/>
      <c r="P48" s="624"/>
      <c r="Q48" s="624"/>
      <c r="R48" s="624"/>
    </row>
    <row r="49" spans="1:18" s="594" customFormat="1" ht="45" x14ac:dyDescent="0.25">
      <c r="A49" s="576"/>
      <c r="B49" s="576"/>
      <c r="C49" s="585" t="s">
        <v>1361</v>
      </c>
      <c r="D49" s="585" t="s">
        <v>1354</v>
      </c>
      <c r="E49" s="585" t="s">
        <v>1355</v>
      </c>
      <c r="F49" s="585" t="s">
        <v>1356</v>
      </c>
      <c r="G49" s="585" t="s">
        <v>1362</v>
      </c>
      <c r="H49" s="585" t="s">
        <v>1363</v>
      </c>
      <c r="I49" s="586"/>
      <c r="J49" s="576"/>
      <c r="K49" s="576"/>
      <c r="L49" s="576"/>
      <c r="N49" s="625" t="s">
        <v>740</v>
      </c>
      <c r="O49" s="625" t="s">
        <v>1372</v>
      </c>
      <c r="P49" s="625" t="s">
        <v>1372</v>
      </c>
      <c r="Q49" s="624"/>
      <c r="R49" s="624"/>
    </row>
    <row r="50" spans="1:18" s="594" customFormat="1" ht="15.75" x14ac:dyDescent="0.25">
      <c r="A50" s="576"/>
      <c r="B50" s="576"/>
      <c r="C50" s="581"/>
      <c r="D50" s="581"/>
      <c r="E50" s="582"/>
      <c r="F50" s="582"/>
      <c r="G50" s="582"/>
      <c r="H50" s="582"/>
      <c r="I50" s="586"/>
      <c r="J50" s="576"/>
      <c r="K50" s="576"/>
      <c r="L50" s="576"/>
      <c r="N50" s="625" t="b">
        <f>D50&lt;=C50</f>
        <v>1</v>
      </c>
      <c r="O50" s="625" t="b">
        <f>IF(AND(C50="",OR(D50&lt;&gt;"",E50&lt;&gt;"",F50&lt;&gt;"",G50&lt;&gt;"",H50&lt;&gt;"")),FALSE,TRUE)</f>
        <v>1</v>
      </c>
      <c r="P50" s="625" t="b">
        <f>IF(AND(C50&lt;&gt;"",OR(D50="",E50="",F50="",G50="",H50="")),FALSE,TRUE)</f>
        <v>1</v>
      </c>
      <c r="Q50" s="624"/>
      <c r="R50" s="624"/>
    </row>
    <row r="51" spans="1:18" s="594" customFormat="1" x14ac:dyDescent="0.25">
      <c r="A51" s="576"/>
      <c r="B51" s="576"/>
      <c r="C51" s="576"/>
      <c r="D51" s="576"/>
      <c r="E51" s="576"/>
      <c r="F51" s="576"/>
      <c r="G51" s="576"/>
      <c r="H51" s="576"/>
      <c r="I51" s="576"/>
      <c r="J51" s="576"/>
      <c r="K51" s="576"/>
      <c r="L51" s="576"/>
      <c r="N51" s="624"/>
      <c r="O51" s="624"/>
      <c r="P51" s="624"/>
      <c r="Q51" s="624"/>
      <c r="R51" s="624"/>
    </row>
    <row r="52" spans="1:18" s="594" customFormat="1" x14ac:dyDescent="0.25">
      <c r="A52" s="576"/>
      <c r="B52" s="576"/>
      <c r="C52" s="576"/>
      <c r="D52" s="576"/>
      <c r="E52" s="576"/>
      <c r="F52" s="576"/>
      <c r="G52" s="576"/>
      <c r="H52" s="576"/>
      <c r="I52" s="576"/>
      <c r="J52" s="576"/>
      <c r="K52" s="576"/>
      <c r="L52" s="576"/>
      <c r="N52" s="624"/>
      <c r="O52" s="624"/>
      <c r="P52" s="624"/>
      <c r="Q52" s="624"/>
      <c r="R52" s="624"/>
    </row>
    <row r="53" spans="1:18" s="594" customFormat="1" ht="15.75" x14ac:dyDescent="0.25">
      <c r="A53" s="576"/>
      <c r="B53" s="578" t="s">
        <v>73</v>
      </c>
      <c r="C53" s="808" t="s">
        <v>1394</v>
      </c>
      <c r="D53" s="808"/>
      <c r="E53" s="808"/>
      <c r="F53" s="808"/>
      <c r="G53" s="808"/>
      <c r="H53" s="808"/>
      <c r="I53" s="808"/>
      <c r="J53" s="808"/>
      <c r="K53" s="808"/>
      <c r="L53" s="808"/>
      <c r="N53" s="624"/>
      <c r="O53" s="624"/>
      <c r="P53" s="624"/>
      <c r="Q53" s="624"/>
      <c r="R53" s="624"/>
    </row>
    <row r="54" spans="1:18" s="594" customFormat="1" x14ac:dyDescent="0.25">
      <c r="A54" s="576"/>
      <c r="B54" s="576"/>
      <c r="C54" s="576"/>
      <c r="D54" s="576"/>
      <c r="E54" s="576"/>
      <c r="F54" s="576"/>
      <c r="G54" s="576"/>
      <c r="H54" s="576"/>
      <c r="I54" s="576"/>
      <c r="J54" s="576"/>
      <c r="K54" s="576"/>
      <c r="L54" s="576"/>
      <c r="N54" s="624"/>
      <c r="O54" s="624"/>
      <c r="P54" s="624"/>
      <c r="Q54" s="624"/>
      <c r="R54" s="624"/>
    </row>
    <row r="55" spans="1:18" s="594" customFormat="1" x14ac:dyDescent="0.25">
      <c r="A55" s="576"/>
      <c r="B55" s="576"/>
      <c r="C55" s="800" t="s">
        <v>1376</v>
      </c>
      <c r="D55" s="800"/>
      <c r="E55" s="800"/>
      <c r="F55" s="800"/>
      <c r="G55" s="800"/>
      <c r="H55" s="800"/>
      <c r="I55" s="800"/>
      <c r="J55" s="800"/>
      <c r="K55" s="800"/>
      <c r="L55" s="800"/>
      <c r="N55" s="624"/>
      <c r="O55" s="624"/>
      <c r="P55" s="624"/>
      <c r="Q55" s="624"/>
      <c r="R55" s="624"/>
    </row>
    <row r="56" spans="1:18" s="594" customFormat="1" x14ac:dyDescent="0.25">
      <c r="A56" s="576"/>
      <c r="B56" s="576"/>
      <c r="C56" s="576"/>
      <c r="D56" s="576"/>
      <c r="E56" s="576"/>
      <c r="F56" s="576"/>
      <c r="G56" s="576"/>
      <c r="H56" s="576"/>
      <c r="I56" s="576"/>
      <c r="J56" s="576"/>
      <c r="K56" s="576"/>
      <c r="L56" s="576"/>
      <c r="N56" s="624"/>
      <c r="O56" s="624"/>
      <c r="P56" s="624"/>
      <c r="Q56" s="624"/>
      <c r="R56" s="624"/>
    </row>
    <row r="57" spans="1:18" s="594" customFormat="1" ht="75" x14ac:dyDescent="0.25">
      <c r="A57" s="576"/>
      <c r="B57" s="576"/>
      <c r="C57" s="585" t="s">
        <v>1364</v>
      </c>
      <c r="D57" s="585" t="s">
        <v>1354</v>
      </c>
      <c r="E57" s="585" t="s">
        <v>1370</v>
      </c>
      <c r="F57" s="585" t="s">
        <v>1371</v>
      </c>
      <c r="G57" s="585" t="s">
        <v>1365</v>
      </c>
      <c r="H57" s="585" t="s">
        <v>1366</v>
      </c>
      <c r="I57" s="576"/>
      <c r="J57" s="576"/>
      <c r="K57" s="576"/>
      <c r="L57" s="576"/>
      <c r="N57" s="625" t="s">
        <v>740</v>
      </c>
      <c r="O57" s="625" t="s">
        <v>1372</v>
      </c>
      <c r="P57" s="625" t="s">
        <v>1372</v>
      </c>
      <c r="Q57" s="624"/>
      <c r="R57" s="624"/>
    </row>
    <row r="58" spans="1:18" s="594" customFormat="1" ht="15.75" x14ac:dyDescent="0.25">
      <c r="A58" s="576"/>
      <c r="B58" s="576"/>
      <c r="C58" s="581"/>
      <c r="D58" s="581"/>
      <c r="E58" s="582"/>
      <c r="F58" s="582"/>
      <c r="G58" s="582"/>
      <c r="H58" s="582"/>
      <c r="I58" s="576"/>
      <c r="J58" s="576"/>
      <c r="K58" s="576"/>
      <c r="L58" s="576"/>
      <c r="N58" s="625" t="b">
        <f>D58&lt;=C58</f>
        <v>1</v>
      </c>
      <c r="O58" s="625" t="b">
        <f>IF(AND(C58="",OR(D58&lt;&gt;"",E58&lt;&gt;"",F58&lt;&gt;"",G58&lt;&gt;"",H58&lt;&gt;"")),FALSE,TRUE)</f>
        <v>1</v>
      </c>
      <c r="P58" s="625" t="b">
        <f>IF(AND(C58&lt;&gt;"",OR(D58="",E58="",F58="",G58="",H58="")),FALSE,TRUE)</f>
        <v>1</v>
      </c>
      <c r="Q58" s="624"/>
      <c r="R58" s="624"/>
    </row>
    <row r="59" spans="1:18" s="594" customFormat="1" x14ac:dyDescent="0.25">
      <c r="A59" s="576"/>
      <c r="B59" s="576"/>
      <c r="C59" s="576"/>
      <c r="D59" s="576"/>
      <c r="E59" s="576"/>
      <c r="F59" s="576"/>
      <c r="G59" s="576"/>
      <c r="H59" s="576"/>
      <c r="I59" s="576"/>
      <c r="J59" s="576"/>
      <c r="K59" s="576"/>
      <c r="L59" s="576"/>
      <c r="N59" s="624"/>
      <c r="O59" s="624"/>
      <c r="P59" s="624"/>
      <c r="Q59" s="624"/>
      <c r="R59" s="624"/>
    </row>
    <row r="60" spans="1:18" s="594" customFormat="1" x14ac:dyDescent="0.25">
      <c r="A60" s="576"/>
      <c r="B60" s="576"/>
      <c r="C60" s="576"/>
      <c r="D60" s="576"/>
      <c r="E60" s="576"/>
      <c r="F60" s="576"/>
      <c r="G60" s="576"/>
      <c r="H60" s="576"/>
      <c r="I60" s="576"/>
      <c r="J60" s="576"/>
      <c r="K60" s="576"/>
      <c r="L60" s="576"/>
      <c r="N60" s="624"/>
      <c r="O60" s="624"/>
      <c r="P60" s="624"/>
      <c r="Q60" s="624"/>
      <c r="R60" s="624"/>
    </row>
    <row r="61" spans="1:18" s="594" customFormat="1" ht="15.75" x14ac:dyDescent="0.25">
      <c r="A61" s="576"/>
      <c r="B61" s="576"/>
      <c r="C61" s="576"/>
      <c r="D61" s="576"/>
      <c r="E61" s="683" t="s">
        <v>513</v>
      </c>
      <c r="F61" s="683"/>
      <c r="G61" s="380"/>
      <c r="H61" s="576"/>
      <c r="I61" s="576"/>
      <c r="J61" s="576"/>
      <c r="K61" s="576"/>
      <c r="L61" s="576"/>
      <c r="N61" s="624"/>
      <c r="O61" s="624"/>
      <c r="P61" s="624"/>
      <c r="Q61" s="624"/>
      <c r="R61" s="624"/>
    </row>
    <row r="62" spans="1:18" s="594" customFormat="1" ht="15.75" x14ac:dyDescent="0.25">
      <c r="A62" s="576"/>
      <c r="B62" s="586"/>
      <c r="C62" s="586"/>
      <c r="D62" s="586"/>
      <c r="E62" s="683" t="b">
        <f>IF(OR(N16=FALSE,O16=FALSE,P16=FALSE,Q16=FALSE,R16=FALSE,N42=FALSE,O42=FALSE,N50=FALSE,O50=FALSE,P50=FALSE,N58=FALSE,O58=FALSE,P58=FALSE),FALSE,TRUE)</f>
        <v>1</v>
      </c>
      <c r="F62" s="683"/>
      <c r="G62" s="380"/>
      <c r="H62" s="586"/>
      <c r="I62" s="586"/>
      <c r="J62" s="586"/>
      <c r="K62" s="586"/>
      <c r="L62" s="586"/>
      <c r="N62" s="624"/>
      <c r="O62" s="624"/>
      <c r="P62" s="624"/>
      <c r="Q62" s="624"/>
      <c r="R62" s="624"/>
    </row>
    <row r="63" spans="1:18" s="594" customFormat="1" x14ac:dyDescent="0.25">
      <c r="A63" s="576"/>
      <c r="B63" s="586"/>
      <c r="C63" s="586"/>
      <c r="D63" s="586"/>
      <c r="E63" s="586"/>
      <c r="F63" s="586"/>
      <c r="G63" s="586"/>
      <c r="H63" s="586"/>
      <c r="I63" s="586"/>
      <c r="J63" s="586"/>
      <c r="K63" s="586"/>
      <c r="L63" s="586"/>
      <c r="N63" s="624"/>
      <c r="O63" s="624"/>
      <c r="P63" s="624"/>
      <c r="Q63" s="624"/>
      <c r="R63" s="624"/>
    </row>
    <row r="64" spans="1:18" s="594" customFormat="1" x14ac:dyDescent="0.25">
      <c r="A64" s="576"/>
      <c r="B64" s="586"/>
      <c r="C64" s="586"/>
      <c r="D64" s="586"/>
      <c r="E64" s="586"/>
      <c r="F64" s="586"/>
      <c r="G64" s="586"/>
      <c r="H64" s="586"/>
      <c r="I64" s="586"/>
      <c r="J64" s="586"/>
      <c r="K64" s="586"/>
      <c r="L64" s="586"/>
      <c r="N64" s="624"/>
      <c r="O64" s="624"/>
      <c r="P64" s="624"/>
      <c r="Q64" s="624"/>
      <c r="R64" s="624"/>
    </row>
    <row r="65" spans="1:1" x14ac:dyDescent="0.25">
      <c r="A65" s="628"/>
    </row>
    <row r="66" spans="1:1" x14ac:dyDescent="0.25">
      <c r="A66" s="628"/>
    </row>
    <row r="67" spans="1:1" x14ac:dyDescent="0.25">
      <c r="A67" s="628"/>
    </row>
    <row r="68" spans="1:1" x14ac:dyDescent="0.25">
      <c r="A68" s="628"/>
    </row>
    <row r="69" spans="1:1" x14ac:dyDescent="0.25">
      <c r="A69" s="628"/>
    </row>
    <row r="70" spans="1:1" ht="15.75" x14ac:dyDescent="0.25">
      <c r="A70" s="629"/>
    </row>
    <row r="71" spans="1:1" ht="15.75" x14ac:dyDescent="0.25">
      <c r="A71" s="629"/>
    </row>
    <row r="72" spans="1:1" x14ac:dyDescent="0.25">
      <c r="A72" s="628"/>
    </row>
    <row r="73" spans="1:1" x14ac:dyDescent="0.25">
      <c r="A73" s="628"/>
    </row>
    <row r="74" spans="1:1" x14ac:dyDescent="0.25">
      <c r="A74" s="628"/>
    </row>
    <row r="75" spans="1:1" x14ac:dyDescent="0.25">
      <c r="A75" s="628"/>
    </row>
    <row r="76" spans="1:1" x14ac:dyDescent="0.25">
      <c r="A76" s="628"/>
    </row>
    <row r="77" spans="1:1" x14ac:dyDescent="0.25">
      <c r="A77" s="628"/>
    </row>
    <row r="78" spans="1:1" x14ac:dyDescent="0.25">
      <c r="A78" s="628"/>
    </row>
    <row r="79" spans="1:1" x14ac:dyDescent="0.25">
      <c r="A79" s="628"/>
    </row>
    <row r="80" spans="1:1" x14ac:dyDescent="0.25">
      <c r="A80" s="628"/>
    </row>
    <row r="81" spans="1:1" x14ac:dyDescent="0.25">
      <c r="A81" s="628"/>
    </row>
    <row r="82" spans="1:1" x14ac:dyDescent="0.25">
      <c r="A82" s="628"/>
    </row>
    <row r="83" spans="1:1" x14ac:dyDescent="0.25">
      <c r="A83" s="628"/>
    </row>
    <row r="84" spans="1:1" x14ac:dyDescent="0.25">
      <c r="A84" s="628"/>
    </row>
    <row r="85" spans="1:1" x14ac:dyDescent="0.25">
      <c r="A85" s="628"/>
    </row>
    <row r="86" spans="1:1" x14ac:dyDescent="0.25">
      <c r="A86" s="628"/>
    </row>
    <row r="87" spans="1:1" x14ac:dyDescent="0.25">
      <c r="A87" s="628"/>
    </row>
    <row r="88" spans="1:1" x14ac:dyDescent="0.25">
      <c r="A88" s="628"/>
    </row>
    <row r="89" spans="1:1" x14ac:dyDescent="0.25">
      <c r="A89" s="628"/>
    </row>
    <row r="90" spans="1:1" x14ac:dyDescent="0.25">
      <c r="A90" s="628"/>
    </row>
  </sheetData>
  <sheetProtection algorithmName="SHA-512" hashValue="utlLtd7C00HvZ7VMUgQ1sM5JdqHnskl1roLQsjTmBxb7hBsiwphdnSptZ8AFxsXpdQvvRRcDPfbl8FTLuoafng==" saltValue="7iTiQJPlWneoB4ThICqK2A==" spinCount="100000" sheet="1" objects="1" scenarios="1"/>
  <mergeCells count="22">
    <mergeCell ref="C55:L55"/>
    <mergeCell ref="B6:L6"/>
    <mergeCell ref="C9:L9"/>
    <mergeCell ref="C10:L10"/>
    <mergeCell ref="C11:L11"/>
    <mergeCell ref="B15:B17"/>
    <mergeCell ref="E61:F61"/>
    <mergeCell ref="E62:F62"/>
    <mergeCell ref="G15:G17"/>
    <mergeCell ref="I15:I17"/>
    <mergeCell ref="C13:L13"/>
    <mergeCell ref="D15:D17"/>
    <mergeCell ref="E15:E17"/>
    <mergeCell ref="F15:F17"/>
    <mergeCell ref="H15:H17"/>
    <mergeCell ref="J15:J17"/>
    <mergeCell ref="K15:K17"/>
    <mergeCell ref="C41:L41"/>
    <mergeCell ref="C42:D42"/>
    <mergeCell ref="C45:L45"/>
    <mergeCell ref="C47:L47"/>
    <mergeCell ref="C53:L53"/>
  </mergeCells>
  <conditionalFormatting sqref="E62">
    <cfRule type="containsText" dxfId="280" priority="1" operator="containsText" text="TRUE">
      <formula>NOT(ISERROR(SEARCH("TRUE",E62)))</formula>
    </cfRule>
    <cfRule type="containsText" dxfId="279" priority="2" operator="containsText" text="FALSE">
      <formula>NOT(ISERROR(SEARCH("FALSE",E62)))</formula>
    </cfRule>
  </conditionalFormatting>
  <dataValidations count="5">
    <dataValidation type="whole" operator="greaterThanOrEqual" allowBlank="1" showInputMessage="1" showErrorMessage="1" promptTitle="Input data" sqref="D38:K38" xr:uid="{273FF2E4-5DCB-4B1A-A6CF-0A43EEBF7A59}">
      <formula1>0</formula1>
    </dataValidation>
    <dataValidation type="whole" operator="greaterThan" allowBlank="1" showInputMessage="1" showErrorMessage="1" promptTitle="Input data" prompt="Insert positive integer number" sqref="C58 C50 D18:D37" xr:uid="{CE3E4FA2-139E-444F-894E-AA759C1F9264}">
      <formula1>0</formula1>
    </dataValidation>
    <dataValidation type="decimal" operator="greaterThanOrEqual" allowBlank="1" showInputMessage="1" showErrorMessage="1" promptTitle="Input data" prompt="Insert non-negative value" sqref="F18:K37 E50:H50 E58:H58" xr:uid="{A7004586-A5EA-4223-85F5-75C02AEDF413}">
      <formula1>0</formula1>
    </dataValidation>
    <dataValidation type="list" allowBlank="1" showInputMessage="1" showErrorMessage="1" sqref="C18:C37" xr:uid="{E6575193-6102-4991-A14B-71141A6176CB}">
      <formula1>Regime</formula1>
    </dataValidation>
    <dataValidation type="whole" operator="greaterThanOrEqual" allowBlank="1" showInputMessage="1" showErrorMessage="1" promptTitle="Input data" prompt="Insert non-negative integer number" sqref="D58 D50 E18:E37" xr:uid="{89B9DCBD-C006-462D-8F64-258F0D67BD07}">
      <formula1>0</formula1>
    </dataValidation>
  </dataValidations>
  <hyperlinks>
    <hyperlink ref="C10:K10" r:id="rId1" display="in the European Union Consolidated Financial Sanctions List (EU Sanctions List) (segregation of customers according to the relevant sanctions regime)" xr:uid="{088B5D59-ADB0-4061-B5AC-866B4FC322AD}"/>
    <hyperlink ref="C11" r:id="rId2" xr:uid="{1A87825C-9AB7-4D0C-94F4-3BD27A31BABD}"/>
    <hyperlink ref="C16" r:id="rId3" location="/main" xr:uid="{7FFE5D8F-C1FB-4390-9C4E-480166DDAD23}"/>
    <hyperlink ref="C17" r:id="rId4" xr:uid="{93EDC980-BC59-438A-B159-AFFB650F8D29}"/>
    <hyperlink ref="C45" r:id="rId5" xr:uid="{674DE55A-2327-406E-B6AB-D37D3330346D}"/>
    <hyperlink ref="C53:K53" r:id="rId6" display="Customers included in the U.K. Designated Persons Sanctions List" xr:uid="{3C188629-7684-4757-AFEA-86649E473B5A}"/>
    <hyperlink ref="C9:L9" r:id="rId7" display="Customers included in the United Nations Security Council Consolidated List (UN Sanctions List) and/or" xr:uid="{54F21F4C-2BA2-4735-9F90-4513BB8CD36D}"/>
    <hyperlink ref="C10:L10" r:id="rId8" display="in the European Union Consolidated Financial Sanctions List (EU Sanctions List) (segregation of customers according to the relevant sanctions regime)" xr:uid="{79A54D27-72A1-494F-AD0B-62F190B7ED2E}"/>
    <hyperlink ref="C11:L11" r:id="rId9" display="https://www.cysec.gov.cy/en-GB/legislation/sanctions/" xr:uid="{2D5C3C9C-3370-4165-A501-51EB590F649D}"/>
  </hyperlinks>
  <pageMargins left="0.7" right="0.7" top="0.75" bottom="0.75" header="0.3" footer="0.3"/>
  <pageSetup scale="43" fitToHeight="0" orientation="landscape" r:id="rId10"/>
  <rowBreaks count="1" manualBreakCount="1">
    <brk id="44" max="16383" man="1"/>
  </rowBreaks>
  <drawing r:id="rId1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H489"/>
  <sheetViews>
    <sheetView zoomScaleNormal="100" zoomScaleSheetLayoutView="100" workbookViewId="0"/>
  </sheetViews>
  <sheetFormatPr defaultRowHeight="15.75" x14ac:dyDescent="0.25"/>
  <cols>
    <col min="1" max="2" width="2.5703125" style="16" customWidth="1"/>
    <col min="3" max="3" width="5.7109375" style="22" customWidth="1"/>
    <col min="4" max="4" width="154.5703125" style="16" customWidth="1"/>
    <col min="5" max="5" width="2.5703125" style="16" customWidth="1"/>
    <col min="6" max="6" width="23.42578125" style="16" customWidth="1"/>
    <col min="7" max="7" width="5.7109375" style="16" customWidth="1"/>
    <col min="8" max="8" width="2.5703125" style="16" customWidth="1"/>
    <col min="9" max="16384" width="9.140625" style="16"/>
  </cols>
  <sheetData>
    <row r="1" spans="1:8" x14ac:dyDescent="0.25">
      <c r="A1" s="17"/>
      <c r="B1" s="8" t="s">
        <v>548</v>
      </c>
      <c r="C1" s="17"/>
      <c r="D1" s="13"/>
      <c r="E1" s="13"/>
      <c r="F1" s="13"/>
      <c r="G1" s="13"/>
      <c r="H1" s="13"/>
    </row>
    <row r="2" spans="1:8" x14ac:dyDescent="0.25">
      <c r="A2" s="17"/>
      <c r="B2" s="13"/>
      <c r="C2" s="17"/>
      <c r="D2" s="13"/>
      <c r="E2" s="13"/>
      <c r="F2" s="13"/>
      <c r="G2" s="13"/>
      <c r="H2" s="13"/>
    </row>
    <row r="3" spans="1:8" x14ac:dyDescent="0.25">
      <c r="A3" s="17"/>
      <c r="B3" s="20"/>
      <c r="C3" s="17"/>
      <c r="D3" s="13"/>
      <c r="E3" s="13"/>
      <c r="F3" s="13"/>
      <c r="G3" s="13"/>
      <c r="H3" s="13"/>
    </row>
    <row r="4" spans="1:8" x14ac:dyDescent="0.25">
      <c r="A4" s="17"/>
      <c r="B4" s="13"/>
      <c r="C4" s="17"/>
      <c r="D4" s="13"/>
      <c r="E4" s="13"/>
      <c r="F4" s="13"/>
      <c r="G4" s="13"/>
      <c r="H4" s="13"/>
    </row>
    <row r="5" spans="1:8" x14ac:dyDescent="0.25">
      <c r="A5" s="17"/>
      <c r="B5" s="13"/>
      <c r="C5" s="17"/>
      <c r="D5" s="13"/>
      <c r="E5" s="13"/>
      <c r="F5" s="13"/>
      <c r="G5" s="13"/>
      <c r="H5" s="13"/>
    </row>
    <row r="6" spans="1:8" x14ac:dyDescent="0.25">
      <c r="A6" s="17"/>
      <c r="B6" s="641" t="s">
        <v>216</v>
      </c>
      <c r="C6" s="641"/>
      <c r="D6" s="641"/>
      <c r="E6" s="641"/>
      <c r="F6" s="641"/>
      <c r="G6" s="641"/>
      <c r="H6" s="13"/>
    </row>
    <row r="7" spans="1:8" x14ac:dyDescent="0.25">
      <c r="A7" s="17"/>
      <c r="B7" s="815"/>
      <c r="C7" s="815"/>
      <c r="D7" s="815"/>
      <c r="E7" s="815"/>
      <c r="F7" s="815"/>
      <c r="G7" s="815"/>
      <c r="H7" s="815"/>
    </row>
    <row r="8" spans="1:8" x14ac:dyDescent="0.25">
      <c r="A8" s="17"/>
      <c r="B8" s="816" t="s">
        <v>19</v>
      </c>
      <c r="C8" s="816"/>
      <c r="D8" s="816"/>
      <c r="E8" s="11"/>
      <c r="F8" s="11"/>
      <c r="G8" s="341"/>
      <c r="H8" s="13"/>
    </row>
    <row r="9" spans="1:8" x14ac:dyDescent="0.25">
      <c r="A9" s="17"/>
      <c r="B9" s="13"/>
      <c r="C9" s="17"/>
      <c r="D9" s="132"/>
      <c r="E9" s="132"/>
      <c r="F9" s="132"/>
      <c r="G9" s="13"/>
      <c r="H9" s="13"/>
    </row>
    <row r="10" spans="1:8" x14ac:dyDescent="0.25">
      <c r="A10" s="17"/>
      <c r="B10" s="17"/>
      <c r="C10" s="653">
        <v>2</v>
      </c>
      <c r="D10" s="655" t="s">
        <v>829</v>
      </c>
      <c r="E10" s="655"/>
      <c r="F10" s="655"/>
      <c r="G10" s="734"/>
      <c r="H10" s="13"/>
    </row>
    <row r="11" spans="1:8" x14ac:dyDescent="0.25">
      <c r="A11" s="17"/>
      <c r="B11" s="17"/>
      <c r="C11" s="654"/>
      <c r="D11" s="644"/>
      <c r="E11" s="644"/>
      <c r="F11" s="644"/>
      <c r="G11" s="735"/>
      <c r="H11" s="13"/>
    </row>
    <row r="12" spans="1:8" x14ac:dyDescent="0.25">
      <c r="A12" s="17"/>
      <c r="B12" s="17"/>
      <c r="C12" s="370"/>
      <c r="D12" s="6"/>
      <c r="E12" s="6"/>
      <c r="F12" s="6"/>
      <c r="G12" s="395"/>
      <c r="H12" s="13"/>
    </row>
    <row r="13" spans="1:8" ht="30.95" customHeight="1" x14ac:dyDescent="0.25">
      <c r="A13" s="17"/>
      <c r="B13" s="17"/>
      <c r="C13" s="370"/>
      <c r="D13" s="122" t="s">
        <v>830</v>
      </c>
      <c r="E13" s="122"/>
      <c r="F13" s="380" t="b">
        <f>('Section B'!C32+'Section B'!C52+'Section B'!C72)='Section B'!D12</f>
        <v>1</v>
      </c>
      <c r="G13" s="23"/>
      <c r="H13" s="13"/>
    </row>
    <row r="14" spans="1:8" x14ac:dyDescent="0.25">
      <c r="A14" s="17"/>
      <c r="B14" s="17"/>
      <c r="C14" s="370"/>
      <c r="D14" s="6"/>
      <c r="E14" s="6"/>
      <c r="F14" s="380"/>
      <c r="G14" s="23"/>
      <c r="H14" s="13"/>
    </row>
    <row r="15" spans="1:8" ht="30.95" customHeight="1" x14ac:dyDescent="0.25">
      <c r="A15" s="17"/>
      <c r="B15" s="17"/>
      <c r="C15" s="370"/>
      <c r="D15" s="14" t="s">
        <v>831</v>
      </c>
      <c r="E15" s="340"/>
      <c r="F15" s="380" t="b">
        <f>('Section B'!C34+'Section B'!C54+'Section B'!C74)='Section B'!D15</f>
        <v>1</v>
      </c>
      <c r="G15" s="23"/>
      <c r="H15" s="13"/>
    </row>
    <row r="16" spans="1:8" x14ac:dyDescent="0.25">
      <c r="A16" s="17"/>
      <c r="B16" s="17"/>
      <c r="C16" s="370"/>
      <c r="D16" s="6"/>
      <c r="E16" s="6"/>
      <c r="F16" s="380"/>
      <c r="G16" s="23"/>
      <c r="H16" s="13"/>
    </row>
    <row r="17" spans="1:8" ht="30.95" customHeight="1" x14ac:dyDescent="0.25">
      <c r="A17" s="17"/>
      <c r="B17" s="17"/>
      <c r="C17" s="370"/>
      <c r="D17" s="122" t="s">
        <v>832</v>
      </c>
      <c r="E17" s="122"/>
      <c r="F17" s="380" t="b">
        <f>'Section B'!C36+'Section B'!C56+'Section B'!C76='Section D'!D15</f>
        <v>1</v>
      </c>
      <c r="G17" s="23"/>
      <c r="H17" s="13"/>
    </row>
    <row r="18" spans="1:8" x14ac:dyDescent="0.25">
      <c r="A18" s="17"/>
      <c r="B18" s="17"/>
      <c r="C18" s="370"/>
      <c r="D18" s="6"/>
      <c r="E18" s="6"/>
      <c r="F18" s="6"/>
      <c r="G18" s="23"/>
      <c r="H18" s="13"/>
    </row>
    <row r="19" spans="1:8" ht="30.95" customHeight="1" x14ac:dyDescent="0.25">
      <c r="A19" s="17"/>
      <c r="B19" s="17"/>
      <c r="C19" s="370"/>
      <c r="D19" s="122" t="s">
        <v>836</v>
      </c>
      <c r="E19" s="122"/>
      <c r="F19" s="380" t="b">
        <f>'Section B'!C42+'Section B'!C62+'Section B'!C82='Section B'!D19</f>
        <v>1</v>
      </c>
      <c r="G19" s="23"/>
      <c r="H19" s="13"/>
    </row>
    <row r="20" spans="1:8" x14ac:dyDescent="0.25">
      <c r="A20" s="17"/>
      <c r="B20" s="17"/>
      <c r="C20" s="370"/>
      <c r="D20" s="6"/>
      <c r="E20" s="6"/>
      <c r="F20" s="122"/>
      <c r="G20" s="23"/>
      <c r="H20" s="13"/>
    </row>
    <row r="21" spans="1:8" ht="30.95" customHeight="1" x14ac:dyDescent="0.25">
      <c r="A21" s="17"/>
      <c r="B21" s="17"/>
      <c r="C21" s="370"/>
      <c r="D21" s="122" t="s">
        <v>837</v>
      </c>
      <c r="E21" s="122"/>
      <c r="F21" s="380" t="b">
        <f>'Section B'!C45+'Section B'!C65+'Section B'!C85='Section B'!D22</f>
        <v>1</v>
      </c>
      <c r="G21" s="23"/>
      <c r="H21" s="13"/>
    </row>
    <row r="22" spans="1:8" x14ac:dyDescent="0.25">
      <c r="A22" s="17"/>
      <c r="B22" s="17"/>
      <c r="C22" s="370"/>
      <c r="D22" s="6"/>
      <c r="E22" s="6"/>
      <c r="F22" s="6"/>
      <c r="G22" s="395"/>
      <c r="H22" s="13"/>
    </row>
    <row r="23" spans="1:8" x14ac:dyDescent="0.25">
      <c r="A23" s="17"/>
      <c r="B23" s="17"/>
      <c r="C23" s="393" t="s">
        <v>1</v>
      </c>
      <c r="D23" s="6" t="s">
        <v>742</v>
      </c>
      <c r="E23" s="6"/>
      <c r="F23" s="6"/>
      <c r="G23" s="38"/>
      <c r="H23" s="13"/>
    </row>
    <row r="24" spans="1:8" x14ac:dyDescent="0.25">
      <c r="A24" s="17"/>
      <c r="B24" s="17"/>
      <c r="C24" s="41"/>
      <c r="D24" s="6"/>
      <c r="E24" s="6"/>
      <c r="F24" s="6"/>
      <c r="G24" s="38"/>
      <c r="H24" s="13"/>
    </row>
    <row r="25" spans="1:8" ht="30.95" customHeight="1" x14ac:dyDescent="0.25">
      <c r="A25" s="17"/>
      <c r="B25" s="17"/>
      <c r="C25" s="39"/>
      <c r="D25" s="122" t="s">
        <v>833</v>
      </c>
      <c r="E25" s="122"/>
      <c r="F25" s="380" t="b">
        <f>'Section B'!C32&lt;='Section B'!D12</f>
        <v>1</v>
      </c>
      <c r="G25" s="40"/>
      <c r="H25" s="13"/>
    </row>
    <row r="26" spans="1:8" x14ac:dyDescent="0.25">
      <c r="A26" s="17"/>
      <c r="B26" s="17"/>
      <c r="C26" s="41"/>
      <c r="D26" s="6"/>
      <c r="E26" s="6"/>
      <c r="F26" s="6"/>
      <c r="G26" s="40"/>
      <c r="H26" s="13"/>
    </row>
    <row r="27" spans="1:8" ht="30.95" customHeight="1" x14ac:dyDescent="0.25">
      <c r="A27" s="17"/>
      <c r="B27" s="17"/>
      <c r="C27" s="39"/>
      <c r="D27" s="122" t="s">
        <v>834</v>
      </c>
      <c r="E27" s="122"/>
      <c r="F27" s="380" t="b">
        <f>'Section B'!C34&lt;='Section B'!D15</f>
        <v>1</v>
      </c>
      <c r="G27" s="40"/>
      <c r="H27" s="13"/>
    </row>
    <row r="28" spans="1:8" x14ac:dyDescent="0.25">
      <c r="A28" s="17"/>
      <c r="B28" s="17"/>
      <c r="C28" s="41"/>
      <c r="D28" s="6"/>
      <c r="E28" s="6"/>
      <c r="F28" s="6"/>
      <c r="G28" s="40"/>
      <c r="H28" s="13"/>
    </row>
    <row r="29" spans="1:8" ht="30.95" customHeight="1" x14ac:dyDescent="0.25">
      <c r="A29" s="17"/>
      <c r="B29" s="17"/>
      <c r="C29" s="39"/>
      <c r="D29" s="122" t="s">
        <v>168</v>
      </c>
      <c r="E29" s="122"/>
      <c r="F29" s="380" t="b">
        <f>'Section B'!C36&lt;='Section D'!D15</f>
        <v>1</v>
      </c>
      <c r="G29" s="40"/>
      <c r="H29" s="13"/>
    </row>
    <row r="30" spans="1:8" x14ac:dyDescent="0.25">
      <c r="A30" s="17"/>
      <c r="B30" s="17"/>
      <c r="C30" s="41"/>
      <c r="D30" s="6"/>
      <c r="E30" s="6"/>
      <c r="F30" s="6"/>
      <c r="G30" s="40"/>
      <c r="H30" s="13"/>
    </row>
    <row r="31" spans="1:8" ht="30.95" customHeight="1" x14ac:dyDescent="0.25">
      <c r="A31" s="17"/>
      <c r="B31" s="17"/>
      <c r="C31" s="370"/>
      <c r="D31" s="122" t="s">
        <v>835</v>
      </c>
      <c r="E31" s="122"/>
      <c r="F31" s="380" t="b">
        <f>'Section B'!C42&lt;='Section B'!D19</f>
        <v>1</v>
      </c>
      <c r="G31" s="395"/>
      <c r="H31" s="13"/>
    </row>
    <row r="32" spans="1:8" x14ac:dyDescent="0.25">
      <c r="A32" s="17"/>
      <c r="B32" s="17"/>
      <c r="C32" s="370"/>
      <c r="D32" s="122"/>
      <c r="E32" s="122"/>
      <c r="F32" s="122"/>
      <c r="G32" s="395"/>
      <c r="H32" s="13"/>
    </row>
    <row r="33" spans="1:8" ht="30.95" customHeight="1" x14ac:dyDescent="0.25">
      <c r="A33" s="17"/>
      <c r="B33" s="17"/>
      <c r="C33" s="370"/>
      <c r="D33" s="122" t="s">
        <v>838</v>
      </c>
      <c r="E33" s="122"/>
      <c r="F33" s="380" t="b">
        <f>'Section B'!C45&lt;='Section B'!D22</f>
        <v>1</v>
      </c>
      <c r="G33" s="395"/>
      <c r="H33" s="13"/>
    </row>
    <row r="34" spans="1:8" x14ac:dyDescent="0.25">
      <c r="A34" s="17"/>
      <c r="B34" s="17"/>
      <c r="C34" s="30"/>
      <c r="D34" s="13"/>
      <c r="E34" s="13"/>
      <c r="F34" s="13"/>
      <c r="G34" s="40"/>
      <c r="H34" s="13"/>
    </row>
    <row r="35" spans="1:8" x14ac:dyDescent="0.25">
      <c r="A35" s="17"/>
      <c r="B35" s="17"/>
      <c r="C35" s="393" t="s">
        <v>2</v>
      </c>
      <c r="D35" s="6" t="s">
        <v>745</v>
      </c>
      <c r="E35" s="6"/>
      <c r="F35" s="6"/>
      <c r="G35" s="40"/>
      <c r="H35" s="13"/>
    </row>
    <row r="36" spans="1:8" x14ac:dyDescent="0.25">
      <c r="A36" s="17"/>
      <c r="B36" s="17"/>
      <c r="C36" s="393"/>
      <c r="D36" s="6"/>
      <c r="E36" s="6"/>
      <c r="F36" s="380"/>
      <c r="G36" s="40"/>
      <c r="H36" s="13"/>
    </row>
    <row r="37" spans="1:8" ht="30.95" customHeight="1" x14ac:dyDescent="0.25">
      <c r="A37" s="17"/>
      <c r="B37" s="17"/>
      <c r="C37" s="41"/>
      <c r="D37" s="122" t="s">
        <v>839</v>
      </c>
      <c r="E37" s="122"/>
      <c r="F37" s="380" t="b">
        <f>'Section B'!C52&lt;='Section B'!D12</f>
        <v>1</v>
      </c>
      <c r="G37" s="40"/>
      <c r="H37" s="13"/>
    </row>
    <row r="38" spans="1:8" x14ac:dyDescent="0.25">
      <c r="A38" s="17"/>
      <c r="B38" s="17"/>
      <c r="C38" s="39"/>
      <c r="D38" s="6"/>
      <c r="E38" s="6"/>
      <c r="F38" s="6"/>
      <c r="G38" s="40"/>
      <c r="H38" s="13"/>
    </row>
    <row r="39" spans="1:8" ht="30.95" customHeight="1" x14ac:dyDescent="0.25">
      <c r="A39" s="17"/>
      <c r="B39" s="17"/>
      <c r="C39" s="41"/>
      <c r="D39" s="122" t="s">
        <v>840</v>
      </c>
      <c r="E39" s="122"/>
      <c r="F39" s="380" t="b">
        <f>'Section B'!C54&lt;='Section B'!D15</f>
        <v>1</v>
      </c>
      <c r="G39" s="40"/>
      <c r="H39" s="13"/>
    </row>
    <row r="40" spans="1:8" x14ac:dyDescent="0.25">
      <c r="A40" s="17"/>
      <c r="B40" s="17"/>
      <c r="C40" s="39"/>
      <c r="D40" s="6"/>
      <c r="E40" s="6"/>
      <c r="F40" s="6"/>
      <c r="G40" s="40"/>
      <c r="H40" s="13"/>
    </row>
    <row r="41" spans="1:8" ht="30.95" customHeight="1" x14ac:dyDescent="0.25">
      <c r="A41" s="17"/>
      <c r="B41" s="17"/>
      <c r="C41" s="41"/>
      <c r="D41" s="122" t="s">
        <v>254</v>
      </c>
      <c r="E41" s="122"/>
      <c r="F41" s="380" t="b">
        <f>'Section B'!C56&lt;='Section D'!D15</f>
        <v>1</v>
      </c>
      <c r="G41" s="40"/>
      <c r="H41" s="13"/>
    </row>
    <row r="42" spans="1:8" x14ac:dyDescent="0.25">
      <c r="A42" s="17"/>
      <c r="B42" s="17"/>
      <c r="C42" s="39"/>
      <c r="D42" s="6"/>
      <c r="E42" s="6"/>
      <c r="F42" s="6"/>
      <c r="G42" s="40"/>
      <c r="H42" s="13"/>
    </row>
    <row r="43" spans="1:8" ht="30.95" customHeight="1" x14ac:dyDescent="0.25">
      <c r="A43" s="17"/>
      <c r="B43" s="17"/>
      <c r="C43" s="41"/>
      <c r="D43" s="122" t="s">
        <v>841</v>
      </c>
      <c r="E43" s="122"/>
      <c r="F43" s="380" t="b">
        <f>'Section B'!C62&lt;='Section B'!D19</f>
        <v>1</v>
      </c>
      <c r="G43" s="40"/>
      <c r="H43" s="13"/>
    </row>
    <row r="44" spans="1:8" x14ac:dyDescent="0.25">
      <c r="A44" s="17"/>
      <c r="B44" s="17"/>
      <c r="C44" s="41"/>
      <c r="D44" s="122"/>
      <c r="E44" s="122"/>
      <c r="F44" s="122"/>
      <c r="G44" s="40"/>
      <c r="H44" s="13"/>
    </row>
    <row r="45" spans="1:8" ht="30.95" customHeight="1" x14ac:dyDescent="0.25">
      <c r="A45" s="17"/>
      <c r="B45" s="17"/>
      <c r="C45" s="39"/>
      <c r="D45" s="122" t="s">
        <v>842</v>
      </c>
      <c r="E45" s="122"/>
      <c r="F45" s="380" t="b">
        <f>'Section B'!C65&lt;='Section B'!D22</f>
        <v>1</v>
      </c>
      <c r="G45" s="40"/>
      <c r="H45" s="13"/>
    </row>
    <row r="46" spans="1:8" x14ac:dyDescent="0.25">
      <c r="A46" s="17"/>
      <c r="B46" s="17"/>
      <c r="C46" s="370"/>
      <c r="D46" s="6"/>
      <c r="E46" s="6"/>
      <c r="F46" s="6"/>
      <c r="G46" s="23"/>
      <c r="H46" s="13"/>
    </row>
    <row r="47" spans="1:8" x14ac:dyDescent="0.25">
      <c r="A47" s="17"/>
      <c r="B47" s="17"/>
      <c r="C47" s="393" t="s">
        <v>3</v>
      </c>
      <c r="D47" s="6" t="s">
        <v>746</v>
      </c>
      <c r="E47" s="6"/>
      <c r="F47" s="6"/>
      <c r="G47" s="40"/>
      <c r="H47" s="13"/>
    </row>
    <row r="48" spans="1:8" x14ac:dyDescent="0.25">
      <c r="A48" s="17"/>
      <c r="B48" s="17"/>
      <c r="C48" s="393"/>
      <c r="D48" s="6"/>
      <c r="E48" s="6"/>
      <c r="F48" s="6"/>
      <c r="G48" s="40"/>
      <c r="H48" s="13"/>
    </row>
    <row r="49" spans="1:8" ht="30.95" customHeight="1" x14ac:dyDescent="0.25">
      <c r="A49" s="17"/>
      <c r="B49" s="17"/>
      <c r="C49" s="41"/>
      <c r="D49" s="122" t="s">
        <v>843</v>
      </c>
      <c r="E49" s="122"/>
      <c r="F49" s="380" t="b">
        <f>'Section B'!C72&lt;='Section B'!D12</f>
        <v>1</v>
      </c>
      <c r="G49" s="40"/>
      <c r="H49" s="13"/>
    </row>
    <row r="50" spans="1:8" x14ac:dyDescent="0.25">
      <c r="A50" s="17"/>
      <c r="B50" s="17"/>
      <c r="C50" s="39"/>
      <c r="D50" s="6"/>
      <c r="E50" s="6"/>
      <c r="F50" s="6"/>
      <c r="G50" s="40"/>
      <c r="H50" s="13"/>
    </row>
    <row r="51" spans="1:8" ht="30.95" customHeight="1" x14ac:dyDescent="0.25">
      <c r="A51" s="17"/>
      <c r="B51" s="17"/>
      <c r="C51" s="41"/>
      <c r="D51" s="122" t="s">
        <v>844</v>
      </c>
      <c r="E51" s="122"/>
      <c r="F51" s="380" t="b">
        <f>'Section B'!C74&lt;='Section B'!D15</f>
        <v>1</v>
      </c>
      <c r="G51" s="40"/>
      <c r="H51" s="13"/>
    </row>
    <row r="52" spans="1:8" x14ac:dyDescent="0.25">
      <c r="A52" s="17"/>
      <c r="B52" s="17"/>
      <c r="C52" s="39"/>
      <c r="D52" s="6"/>
      <c r="E52" s="6"/>
      <c r="F52" s="6"/>
      <c r="G52" s="40"/>
      <c r="H52" s="13"/>
    </row>
    <row r="53" spans="1:8" ht="30.95" customHeight="1" x14ac:dyDescent="0.25">
      <c r="A53" s="17"/>
      <c r="B53" s="17"/>
      <c r="C53" s="39"/>
      <c r="D53" s="122" t="s">
        <v>169</v>
      </c>
      <c r="E53" s="122"/>
      <c r="F53" s="380" t="b">
        <f>'Section B'!C76&lt;='Section D'!D15</f>
        <v>1</v>
      </c>
      <c r="G53" s="40"/>
      <c r="H53" s="13"/>
    </row>
    <row r="54" spans="1:8" x14ac:dyDescent="0.25">
      <c r="A54" s="17"/>
      <c r="B54" s="17"/>
      <c r="C54" s="39"/>
      <c r="D54" s="6"/>
      <c r="E54" s="6"/>
      <c r="F54" s="6"/>
      <c r="G54" s="40"/>
      <c r="H54" s="13"/>
    </row>
    <row r="55" spans="1:8" ht="30.95" customHeight="1" x14ac:dyDescent="0.25">
      <c r="A55" s="17"/>
      <c r="B55" s="17"/>
      <c r="C55" s="39"/>
      <c r="D55" s="122" t="s">
        <v>845</v>
      </c>
      <c r="E55" s="122"/>
      <c r="F55" s="380" t="b">
        <f>'Section B'!C82&lt;='Section B'!D19</f>
        <v>1</v>
      </c>
      <c r="G55" s="40"/>
      <c r="H55" s="13"/>
    </row>
    <row r="56" spans="1:8" x14ac:dyDescent="0.25">
      <c r="A56" s="17"/>
      <c r="B56" s="17"/>
      <c r="C56" s="41"/>
      <c r="D56" s="122"/>
      <c r="E56" s="122"/>
      <c r="F56" s="122"/>
      <c r="G56" s="40"/>
      <c r="H56" s="13"/>
    </row>
    <row r="57" spans="1:8" ht="30.95" customHeight="1" x14ac:dyDescent="0.25">
      <c r="A57" s="17"/>
      <c r="B57" s="17"/>
      <c r="C57" s="41"/>
      <c r="D57" s="122" t="s">
        <v>846</v>
      </c>
      <c r="E57" s="122"/>
      <c r="F57" s="380" t="b">
        <f>'Section B'!C85&lt;='Section B'!D22</f>
        <v>1</v>
      </c>
      <c r="G57" s="40"/>
      <c r="H57" s="13"/>
    </row>
    <row r="58" spans="1:8" x14ac:dyDescent="0.25">
      <c r="A58" s="17"/>
      <c r="B58" s="17"/>
      <c r="C58" s="112"/>
      <c r="D58" s="342"/>
      <c r="E58" s="342"/>
      <c r="F58" s="342"/>
      <c r="G58" s="44"/>
      <c r="H58" s="13"/>
    </row>
    <row r="59" spans="1:8" x14ac:dyDescent="0.25">
      <c r="A59" s="17"/>
      <c r="B59" s="17"/>
      <c r="C59" s="113"/>
      <c r="D59" s="36"/>
      <c r="E59" s="36"/>
      <c r="F59" s="36"/>
      <c r="G59" s="36"/>
      <c r="H59" s="13"/>
    </row>
    <row r="60" spans="1:8" x14ac:dyDescent="0.25">
      <c r="A60" s="17"/>
      <c r="B60" s="17"/>
      <c r="C60" s="653">
        <v>3</v>
      </c>
      <c r="D60" s="655" t="s">
        <v>0</v>
      </c>
      <c r="E60" s="655"/>
      <c r="F60" s="655"/>
      <c r="G60" s="734"/>
      <c r="H60" s="13"/>
    </row>
    <row r="61" spans="1:8" x14ac:dyDescent="0.25">
      <c r="A61" s="17"/>
      <c r="B61" s="17"/>
      <c r="C61" s="654"/>
      <c r="D61" s="644"/>
      <c r="E61" s="644"/>
      <c r="F61" s="644"/>
      <c r="G61" s="735"/>
      <c r="H61" s="13"/>
    </row>
    <row r="62" spans="1:8" x14ac:dyDescent="0.25">
      <c r="A62" s="17"/>
      <c r="B62" s="17"/>
      <c r="C62" s="370"/>
      <c r="D62" s="57"/>
      <c r="E62" s="57"/>
      <c r="F62" s="57"/>
      <c r="G62" s="395"/>
      <c r="H62" s="13"/>
    </row>
    <row r="63" spans="1:8" ht="30.95" customHeight="1" x14ac:dyDescent="0.25">
      <c r="A63" s="17"/>
      <c r="B63" s="17"/>
      <c r="C63" s="370"/>
      <c r="D63" s="122" t="s">
        <v>847</v>
      </c>
      <c r="E63" s="122"/>
      <c r="F63" s="380" t="b">
        <f>'Section B'!C96+'Section B'!C116='Section B'!D12</f>
        <v>1</v>
      </c>
      <c r="G63" s="395"/>
      <c r="H63" s="13"/>
    </row>
    <row r="64" spans="1:8" x14ac:dyDescent="0.25">
      <c r="A64" s="17"/>
      <c r="B64" s="17"/>
      <c r="C64" s="370"/>
      <c r="D64" s="6"/>
      <c r="E64" s="6"/>
      <c r="F64" s="380"/>
      <c r="G64" s="395"/>
      <c r="H64" s="13"/>
    </row>
    <row r="65" spans="1:8" ht="30.95" customHeight="1" x14ac:dyDescent="0.25">
      <c r="A65" s="17"/>
      <c r="B65" s="17"/>
      <c r="C65" s="370"/>
      <c r="D65" s="14" t="s">
        <v>848</v>
      </c>
      <c r="E65" s="340"/>
      <c r="F65" s="380" t="b">
        <f>'Section B'!C98+'Section B'!C118='Section B'!D15</f>
        <v>1</v>
      </c>
      <c r="G65" s="395"/>
      <c r="H65" s="13"/>
    </row>
    <row r="66" spans="1:8" x14ac:dyDescent="0.25">
      <c r="A66" s="17"/>
      <c r="B66" s="17"/>
      <c r="C66" s="370"/>
      <c r="D66" s="6"/>
      <c r="E66" s="6"/>
      <c r="F66" s="6"/>
      <c r="G66" s="395"/>
      <c r="H66" s="13"/>
    </row>
    <row r="67" spans="1:8" ht="30.95" customHeight="1" x14ac:dyDescent="0.25">
      <c r="A67" s="17"/>
      <c r="B67" s="17"/>
      <c r="C67" s="370"/>
      <c r="D67" s="122" t="s">
        <v>217</v>
      </c>
      <c r="E67" s="122"/>
      <c r="F67" s="380" t="b">
        <f>'Section B'!C100+'Section B'!C120='Section D'!D15</f>
        <v>1</v>
      </c>
      <c r="G67" s="395"/>
      <c r="H67" s="13"/>
    </row>
    <row r="68" spans="1:8" x14ac:dyDescent="0.25">
      <c r="A68" s="17"/>
      <c r="B68" s="17"/>
      <c r="C68" s="370"/>
      <c r="D68" s="6"/>
      <c r="E68" s="6"/>
      <c r="F68" s="6"/>
      <c r="G68" s="395"/>
      <c r="H68" s="13"/>
    </row>
    <row r="69" spans="1:8" ht="30.95" customHeight="1" x14ac:dyDescent="0.25">
      <c r="A69" s="17"/>
      <c r="B69" s="17"/>
      <c r="C69" s="370"/>
      <c r="D69" s="122" t="s">
        <v>849</v>
      </c>
      <c r="E69" s="122"/>
      <c r="F69" s="380" t="b">
        <f>'Section B'!C106+'Section B'!C126='Section B'!D19</f>
        <v>1</v>
      </c>
      <c r="G69" s="395"/>
      <c r="H69" s="13"/>
    </row>
    <row r="70" spans="1:8" x14ac:dyDescent="0.25">
      <c r="A70" s="17"/>
      <c r="B70" s="17"/>
      <c r="C70" s="370"/>
      <c r="D70" s="122"/>
      <c r="E70" s="122"/>
      <c r="F70" s="122"/>
      <c r="G70" s="395"/>
      <c r="H70" s="13"/>
    </row>
    <row r="71" spans="1:8" ht="30.95" customHeight="1" x14ac:dyDescent="0.25">
      <c r="A71" s="17"/>
      <c r="B71" s="17"/>
      <c r="C71" s="370"/>
      <c r="D71" s="122" t="s">
        <v>850</v>
      </c>
      <c r="E71" s="122"/>
      <c r="F71" s="380" t="b">
        <f>'Section B'!C109+'Section B'!C129='Section B'!D22</f>
        <v>1</v>
      </c>
      <c r="G71" s="395"/>
      <c r="H71" s="13"/>
    </row>
    <row r="72" spans="1:8" x14ac:dyDescent="0.25">
      <c r="A72" s="17"/>
      <c r="B72" s="17"/>
      <c r="C72" s="370"/>
      <c r="D72" s="122"/>
      <c r="E72" s="122"/>
      <c r="F72" s="122"/>
      <c r="G72" s="395"/>
      <c r="H72" s="13"/>
    </row>
    <row r="73" spans="1:8" x14ac:dyDescent="0.25">
      <c r="A73" s="17"/>
      <c r="B73" s="17"/>
      <c r="C73" s="393" t="s">
        <v>4</v>
      </c>
      <c r="D73" s="6" t="s">
        <v>747</v>
      </c>
      <c r="E73" s="6"/>
      <c r="F73" s="6"/>
      <c r="G73" s="395"/>
      <c r="H73" s="13"/>
    </row>
    <row r="74" spans="1:8" x14ac:dyDescent="0.25">
      <c r="A74" s="17"/>
      <c r="B74" s="17"/>
      <c r="C74" s="393"/>
      <c r="D74" s="33"/>
      <c r="E74" s="33"/>
      <c r="F74" s="33"/>
      <c r="G74" s="395"/>
      <c r="H74" s="13"/>
    </row>
    <row r="75" spans="1:8" ht="30.95" customHeight="1" x14ac:dyDescent="0.25">
      <c r="A75" s="17"/>
      <c r="B75" s="17"/>
      <c r="C75" s="41"/>
      <c r="D75" s="122" t="s">
        <v>857</v>
      </c>
      <c r="E75" s="122"/>
      <c r="F75" s="380" t="b">
        <f>'Section B'!C96&lt;='Section B'!D12</f>
        <v>1</v>
      </c>
      <c r="G75" s="40"/>
      <c r="H75" s="13"/>
    </row>
    <row r="76" spans="1:8" x14ac:dyDescent="0.25">
      <c r="A76" s="17"/>
      <c r="B76" s="17"/>
      <c r="C76" s="39"/>
      <c r="D76" s="6"/>
      <c r="E76" s="6"/>
      <c r="F76" s="6"/>
      <c r="G76" s="40"/>
      <c r="H76" s="13"/>
    </row>
    <row r="77" spans="1:8" ht="30.95" customHeight="1" x14ac:dyDescent="0.25">
      <c r="A77" s="17"/>
      <c r="B77" s="17"/>
      <c r="C77" s="41"/>
      <c r="D77" s="122" t="s">
        <v>858</v>
      </c>
      <c r="E77" s="122"/>
      <c r="F77" s="380" t="b">
        <f>'Section B'!C98&lt;='Section B'!D15</f>
        <v>1</v>
      </c>
      <c r="G77" s="40"/>
      <c r="H77" s="13"/>
    </row>
    <row r="78" spans="1:8" x14ac:dyDescent="0.25">
      <c r="A78" s="17"/>
      <c r="B78" s="17"/>
      <c r="C78" s="39"/>
      <c r="D78" s="6"/>
      <c r="E78" s="6"/>
      <c r="F78" s="6"/>
      <c r="G78" s="40"/>
      <c r="H78" s="13"/>
    </row>
    <row r="79" spans="1:8" ht="30.95" customHeight="1" x14ac:dyDescent="0.25">
      <c r="A79" s="17"/>
      <c r="B79" s="17"/>
      <c r="C79" s="39"/>
      <c r="D79" s="122" t="s">
        <v>859</v>
      </c>
      <c r="E79" s="122"/>
      <c r="F79" s="380" t="b">
        <f>'Section B'!C100&lt;='Section D'!D15</f>
        <v>1</v>
      </c>
      <c r="G79" s="40"/>
      <c r="H79" s="13"/>
    </row>
    <row r="80" spans="1:8" x14ac:dyDescent="0.25">
      <c r="A80" s="17"/>
      <c r="B80" s="17"/>
      <c r="C80" s="39"/>
      <c r="D80" s="6"/>
      <c r="E80" s="6"/>
      <c r="F80" s="6"/>
      <c r="G80" s="40"/>
      <c r="H80" s="13"/>
    </row>
    <row r="81" spans="1:8" ht="30.95" customHeight="1" x14ac:dyDescent="0.25">
      <c r="A81" s="17"/>
      <c r="B81" s="17"/>
      <c r="C81" s="39"/>
      <c r="D81" s="122" t="s">
        <v>860</v>
      </c>
      <c r="E81" s="122"/>
      <c r="F81" s="380" t="b">
        <f>'Section B'!C106&lt;='Section B'!D19</f>
        <v>1</v>
      </c>
      <c r="G81" s="40"/>
      <c r="H81" s="13"/>
    </row>
    <row r="82" spans="1:8" x14ac:dyDescent="0.25">
      <c r="A82" s="17"/>
      <c r="B82" s="17"/>
      <c r="C82" s="41"/>
      <c r="D82" s="122"/>
      <c r="E82" s="122"/>
      <c r="F82" s="122"/>
      <c r="G82" s="40"/>
      <c r="H82" s="13"/>
    </row>
    <row r="83" spans="1:8" ht="30.95" customHeight="1" x14ac:dyDescent="0.25">
      <c r="A83" s="17"/>
      <c r="B83" s="17"/>
      <c r="C83" s="39"/>
      <c r="D83" s="122" t="s">
        <v>861</v>
      </c>
      <c r="E83" s="122"/>
      <c r="F83" s="380" t="b">
        <f>'Section B'!C109&lt;='Section B'!D22</f>
        <v>1</v>
      </c>
      <c r="G83" s="40"/>
      <c r="H83" s="13"/>
    </row>
    <row r="84" spans="1:8" x14ac:dyDescent="0.25">
      <c r="A84" s="17"/>
      <c r="B84" s="17"/>
      <c r="C84" s="39"/>
      <c r="D84" s="122"/>
      <c r="E84" s="122"/>
      <c r="F84" s="122"/>
      <c r="G84" s="40"/>
      <c r="H84" s="13"/>
    </row>
    <row r="85" spans="1:8" x14ac:dyDescent="0.25">
      <c r="A85" s="17"/>
      <c r="B85" s="17"/>
      <c r="C85" s="393" t="s">
        <v>5</v>
      </c>
      <c r="D85" s="6" t="s">
        <v>748</v>
      </c>
      <c r="E85" s="6"/>
      <c r="F85" s="6"/>
      <c r="G85" s="40"/>
      <c r="H85" s="13"/>
    </row>
    <row r="86" spans="1:8" x14ac:dyDescent="0.25">
      <c r="A86" s="17"/>
      <c r="B86" s="17"/>
      <c r="C86" s="108"/>
      <c r="D86" s="33"/>
      <c r="E86" s="33"/>
      <c r="F86" s="380"/>
      <c r="G86" s="40"/>
      <c r="H86" s="13"/>
    </row>
    <row r="87" spans="1:8" ht="30.95" customHeight="1" x14ac:dyDescent="0.25">
      <c r="A87" s="17"/>
      <c r="B87" s="17"/>
      <c r="C87" s="41"/>
      <c r="D87" s="122" t="s">
        <v>853</v>
      </c>
      <c r="E87" s="122"/>
      <c r="F87" s="380" t="b">
        <f>'Section B'!C116&lt;='Section B'!D12</f>
        <v>1</v>
      </c>
      <c r="G87" s="395"/>
      <c r="H87" s="13"/>
    </row>
    <row r="88" spans="1:8" x14ac:dyDescent="0.25">
      <c r="A88" s="17"/>
      <c r="B88" s="17"/>
      <c r="C88" s="41"/>
      <c r="D88" s="6"/>
      <c r="E88" s="6"/>
      <c r="F88" s="6"/>
      <c r="G88" s="395"/>
      <c r="H88" s="13"/>
    </row>
    <row r="89" spans="1:8" ht="30.95" customHeight="1" x14ac:dyDescent="0.25">
      <c r="A89" s="17"/>
      <c r="B89" s="17"/>
      <c r="C89" s="41"/>
      <c r="D89" s="122" t="s">
        <v>854</v>
      </c>
      <c r="E89" s="122"/>
      <c r="F89" s="380" t="b">
        <f>'Section B'!C118&lt;='Section B'!D15</f>
        <v>1</v>
      </c>
      <c r="G89" s="395"/>
      <c r="H89" s="13"/>
    </row>
    <row r="90" spans="1:8" x14ac:dyDescent="0.25">
      <c r="A90" s="17"/>
      <c r="B90" s="17"/>
      <c r="C90" s="41"/>
      <c r="D90" s="6"/>
      <c r="E90" s="6"/>
      <c r="F90" s="6"/>
      <c r="G90" s="395"/>
      <c r="H90" s="13"/>
    </row>
    <row r="91" spans="1:8" ht="30.95" customHeight="1" x14ac:dyDescent="0.25">
      <c r="A91" s="17"/>
      <c r="B91" s="17"/>
      <c r="C91" s="41"/>
      <c r="D91" s="122" t="s">
        <v>218</v>
      </c>
      <c r="E91" s="122"/>
      <c r="F91" s="380" t="b">
        <f>'Section B'!C120&lt;='Section D'!D15</f>
        <v>1</v>
      </c>
      <c r="G91" s="395"/>
      <c r="H91" s="13"/>
    </row>
    <row r="92" spans="1:8" x14ac:dyDescent="0.25">
      <c r="A92" s="17"/>
      <c r="B92" s="17"/>
      <c r="C92" s="41"/>
      <c r="D92" s="6"/>
      <c r="E92" s="6"/>
      <c r="F92" s="6"/>
      <c r="G92" s="395"/>
      <c r="H92" s="13"/>
    </row>
    <row r="93" spans="1:8" ht="30.95" customHeight="1" x14ac:dyDescent="0.25">
      <c r="A93" s="17"/>
      <c r="B93" s="17"/>
      <c r="C93" s="41"/>
      <c r="D93" s="122" t="s">
        <v>855</v>
      </c>
      <c r="E93" s="122"/>
      <c r="F93" s="380" t="b">
        <f>'Section B'!C126&lt;='Section B'!D19</f>
        <v>1</v>
      </c>
      <c r="G93" s="395"/>
      <c r="H93" s="13"/>
    </row>
    <row r="94" spans="1:8" x14ac:dyDescent="0.25">
      <c r="A94" s="17"/>
      <c r="B94" s="17"/>
      <c r="C94" s="41"/>
      <c r="D94" s="122"/>
      <c r="E94" s="122"/>
      <c r="F94" s="122"/>
      <c r="G94" s="395"/>
      <c r="H94" s="13"/>
    </row>
    <row r="95" spans="1:8" ht="30.95" customHeight="1" x14ac:dyDescent="0.25">
      <c r="A95" s="17"/>
      <c r="B95" s="17"/>
      <c r="C95" s="41"/>
      <c r="D95" s="122" t="s">
        <v>856</v>
      </c>
      <c r="E95" s="122"/>
      <c r="F95" s="380" t="b">
        <f>'Section B'!C129&lt;='Section B'!D22</f>
        <v>1</v>
      </c>
      <c r="G95" s="395"/>
      <c r="H95" s="13"/>
    </row>
    <row r="96" spans="1:8" x14ac:dyDescent="0.25">
      <c r="A96" s="17"/>
      <c r="B96" s="17"/>
      <c r="C96" s="35"/>
      <c r="D96" s="153"/>
      <c r="E96" s="153"/>
      <c r="F96" s="153"/>
      <c r="G96" s="48"/>
      <c r="H96" s="13"/>
    </row>
    <row r="97" spans="1:8" x14ac:dyDescent="0.25">
      <c r="A97" s="17"/>
      <c r="B97" s="17"/>
      <c r="C97" s="380"/>
      <c r="D97" s="6"/>
      <c r="E97" s="6"/>
      <c r="F97" s="6"/>
      <c r="G97" s="373"/>
      <c r="H97" s="13"/>
    </row>
    <row r="98" spans="1:8" x14ac:dyDescent="0.25">
      <c r="A98" s="17"/>
      <c r="B98" s="17"/>
      <c r="C98" s="653">
        <v>4</v>
      </c>
      <c r="D98" s="655" t="s">
        <v>749</v>
      </c>
      <c r="E98" s="655"/>
      <c r="F98" s="655"/>
      <c r="G98" s="734"/>
      <c r="H98" s="13"/>
    </row>
    <row r="99" spans="1:8" x14ac:dyDescent="0.25">
      <c r="A99" s="17"/>
      <c r="B99" s="17"/>
      <c r="C99" s="654"/>
      <c r="D99" s="644"/>
      <c r="E99" s="644"/>
      <c r="F99" s="644"/>
      <c r="G99" s="735"/>
      <c r="H99" s="13"/>
    </row>
    <row r="100" spans="1:8" x14ac:dyDescent="0.25">
      <c r="A100" s="17"/>
      <c r="B100" s="17"/>
      <c r="C100" s="370"/>
      <c r="D100" s="33"/>
      <c r="E100" s="33"/>
      <c r="F100" s="33"/>
      <c r="G100" s="395"/>
      <c r="H100" s="13"/>
    </row>
    <row r="101" spans="1:8" x14ac:dyDescent="0.25">
      <c r="A101" s="17"/>
      <c r="B101" s="17"/>
      <c r="C101" s="393" t="s">
        <v>10</v>
      </c>
      <c r="D101" s="6" t="s">
        <v>766</v>
      </c>
      <c r="E101" s="6"/>
      <c r="F101" s="6"/>
      <c r="G101" s="40"/>
      <c r="H101" s="13"/>
    </row>
    <row r="102" spans="1:8" x14ac:dyDescent="0.25">
      <c r="A102" s="17"/>
      <c r="B102" s="17"/>
      <c r="C102" s="393"/>
      <c r="D102" s="33"/>
      <c r="E102" s="33"/>
      <c r="F102" s="33"/>
      <c r="G102" s="34"/>
      <c r="H102" s="13"/>
    </row>
    <row r="103" spans="1:8" ht="30.95" customHeight="1" x14ac:dyDescent="0.25">
      <c r="A103" s="17"/>
      <c r="B103" s="17"/>
      <c r="C103" s="41"/>
      <c r="D103" s="122" t="s">
        <v>852</v>
      </c>
      <c r="E103" s="122"/>
      <c r="F103" s="380" t="b">
        <f>'Section B'!C140&lt;='Section B'!C32</f>
        <v>1</v>
      </c>
      <c r="G103" s="49"/>
      <c r="H103" s="13"/>
    </row>
    <row r="104" spans="1:8" x14ac:dyDescent="0.25">
      <c r="A104" s="17"/>
      <c r="B104" s="17"/>
      <c r="C104" s="108"/>
      <c r="D104" s="6"/>
      <c r="E104" s="6"/>
      <c r="F104" s="13"/>
      <c r="G104" s="40"/>
      <c r="H104" s="13"/>
    </row>
    <row r="105" spans="1:8" ht="30.95" customHeight="1" x14ac:dyDescent="0.25">
      <c r="A105" s="17"/>
      <c r="B105" s="17"/>
      <c r="C105" s="41"/>
      <c r="D105" s="122" t="s">
        <v>863</v>
      </c>
      <c r="E105" s="122"/>
      <c r="F105" s="380" t="b">
        <f>'Section B'!C142&lt;='Section B'!C34</f>
        <v>1</v>
      </c>
      <c r="G105" s="40"/>
      <c r="H105" s="13"/>
    </row>
    <row r="106" spans="1:8" x14ac:dyDescent="0.25">
      <c r="A106" s="17"/>
      <c r="B106" s="17"/>
      <c r="C106" s="39"/>
      <c r="D106" s="6"/>
      <c r="E106" s="6"/>
      <c r="F106" s="6"/>
      <c r="G106" s="40"/>
      <c r="H106" s="13"/>
    </row>
    <row r="107" spans="1:8" ht="30.95" customHeight="1" x14ac:dyDescent="0.25">
      <c r="A107" s="17"/>
      <c r="B107" s="17"/>
      <c r="C107" s="41"/>
      <c r="D107" s="122" t="s">
        <v>862</v>
      </c>
      <c r="E107" s="122"/>
      <c r="F107" s="380" t="b">
        <f>'Section B'!C144&lt;='Section B'!C36</f>
        <v>1</v>
      </c>
      <c r="G107" s="40"/>
      <c r="H107" s="13"/>
    </row>
    <row r="108" spans="1:8" x14ac:dyDescent="0.25">
      <c r="A108" s="17"/>
      <c r="B108" s="17"/>
      <c r="C108" s="39"/>
      <c r="D108" s="6"/>
      <c r="E108" s="6"/>
      <c r="F108" s="6"/>
      <c r="G108" s="343"/>
      <c r="H108" s="13"/>
    </row>
    <row r="109" spans="1:8" ht="30.95" customHeight="1" x14ac:dyDescent="0.25">
      <c r="A109" s="17"/>
      <c r="B109" s="17"/>
      <c r="C109" s="41"/>
      <c r="D109" s="122" t="s">
        <v>864</v>
      </c>
      <c r="E109" s="122"/>
      <c r="F109" s="380" t="b">
        <f>'Section B'!C150&lt;='Section B'!C42</f>
        <v>1</v>
      </c>
      <c r="G109" s="23"/>
      <c r="H109" s="13"/>
    </row>
    <row r="110" spans="1:8" x14ac:dyDescent="0.25">
      <c r="A110" s="17"/>
      <c r="B110" s="17"/>
      <c r="C110" s="393"/>
      <c r="D110" s="122"/>
      <c r="E110" s="122"/>
      <c r="F110" s="122"/>
      <c r="G110" s="23"/>
      <c r="H110" s="13"/>
    </row>
    <row r="111" spans="1:8" ht="30.95" customHeight="1" x14ac:dyDescent="0.25">
      <c r="A111" s="17"/>
      <c r="B111" s="17"/>
      <c r="C111" s="41"/>
      <c r="D111" s="122" t="s">
        <v>865</v>
      </c>
      <c r="E111" s="122"/>
      <c r="F111" s="380" t="b">
        <f>'Section B'!C153&lt;='Section B'!C45</f>
        <v>1</v>
      </c>
      <c r="G111" s="23"/>
      <c r="H111" s="13"/>
    </row>
    <row r="112" spans="1:8" x14ac:dyDescent="0.25">
      <c r="A112" s="17"/>
      <c r="B112" s="17"/>
      <c r="C112" s="370"/>
      <c r="D112" s="6"/>
      <c r="E112" s="6"/>
      <c r="F112" s="6"/>
      <c r="G112" s="395"/>
      <c r="H112" s="13"/>
    </row>
    <row r="113" spans="1:8" x14ac:dyDescent="0.25">
      <c r="A113" s="17"/>
      <c r="B113" s="17"/>
      <c r="C113" s="393" t="s">
        <v>11</v>
      </c>
      <c r="D113" s="6" t="s">
        <v>752</v>
      </c>
      <c r="E113" s="6"/>
      <c r="F113" s="6"/>
      <c r="G113" s="49"/>
      <c r="H113" s="13"/>
    </row>
    <row r="114" spans="1:8" x14ac:dyDescent="0.25">
      <c r="A114" s="17"/>
      <c r="B114" s="17"/>
      <c r="C114" s="393"/>
      <c r="D114" s="6"/>
      <c r="E114" s="6"/>
      <c r="F114" s="6"/>
      <c r="G114" s="49"/>
      <c r="H114" s="13"/>
    </row>
    <row r="115" spans="1:8" ht="30.95" customHeight="1" x14ac:dyDescent="0.25">
      <c r="A115" s="17"/>
      <c r="B115" s="17"/>
      <c r="C115" s="41"/>
      <c r="D115" s="122" t="s">
        <v>866</v>
      </c>
      <c r="E115" s="122"/>
      <c r="F115" s="380" t="b">
        <f>'Section B'!C160&lt;='Section B'!C32</f>
        <v>1</v>
      </c>
      <c r="G115" s="49"/>
      <c r="H115" s="13"/>
    </row>
    <row r="116" spans="1:8" x14ac:dyDescent="0.25">
      <c r="A116" s="17"/>
      <c r="B116" s="17"/>
      <c r="C116" s="108"/>
      <c r="D116" s="6"/>
      <c r="E116" s="6"/>
      <c r="F116" s="6"/>
      <c r="G116" s="395"/>
      <c r="H116" s="13"/>
    </row>
    <row r="117" spans="1:8" ht="30.95" customHeight="1" x14ac:dyDescent="0.25">
      <c r="A117" s="17"/>
      <c r="B117" s="17"/>
      <c r="C117" s="41"/>
      <c r="D117" s="122" t="s">
        <v>867</v>
      </c>
      <c r="E117" s="122"/>
      <c r="F117" s="380" t="b">
        <f>'Section B'!C162&lt;='Section B'!C34</f>
        <v>1</v>
      </c>
      <c r="G117" s="40"/>
      <c r="H117" s="13"/>
    </row>
    <row r="118" spans="1:8" x14ac:dyDescent="0.25">
      <c r="A118" s="17"/>
      <c r="B118" s="17"/>
      <c r="C118" s="39"/>
      <c r="D118" s="6"/>
      <c r="E118" s="6"/>
      <c r="F118" s="380"/>
      <c r="G118" s="395"/>
      <c r="H118" s="13"/>
    </row>
    <row r="119" spans="1:8" ht="30.95" customHeight="1" x14ac:dyDescent="0.25">
      <c r="A119" s="17"/>
      <c r="B119" s="17"/>
      <c r="C119" s="41"/>
      <c r="D119" s="122" t="s">
        <v>870</v>
      </c>
      <c r="E119" s="122"/>
      <c r="F119" s="380" t="b">
        <f>'Section B'!C164&lt;='Section B'!C36</f>
        <v>1</v>
      </c>
      <c r="G119" s="40"/>
      <c r="H119" s="13"/>
    </row>
    <row r="120" spans="1:8" x14ac:dyDescent="0.25">
      <c r="A120" s="17"/>
      <c r="B120" s="17"/>
      <c r="C120" s="39"/>
      <c r="D120" s="6"/>
      <c r="E120" s="6"/>
      <c r="F120" s="6"/>
      <c r="G120" s="395"/>
      <c r="H120" s="13"/>
    </row>
    <row r="121" spans="1:8" ht="30.95" customHeight="1" x14ac:dyDescent="0.25">
      <c r="A121" s="17"/>
      <c r="B121" s="17"/>
      <c r="C121" s="41"/>
      <c r="D121" s="122" t="s">
        <v>868</v>
      </c>
      <c r="E121" s="122"/>
      <c r="F121" s="380" t="b">
        <f>'Section B'!C170&lt;='Section B'!C42</f>
        <v>1</v>
      </c>
      <c r="G121" s="40"/>
      <c r="H121" s="13"/>
    </row>
    <row r="122" spans="1:8" x14ac:dyDescent="0.25">
      <c r="A122" s="17"/>
      <c r="B122" s="17"/>
      <c r="C122" s="39"/>
      <c r="D122" s="122"/>
      <c r="E122" s="122"/>
      <c r="F122" s="122"/>
      <c r="G122" s="395"/>
      <c r="H122" s="13"/>
    </row>
    <row r="123" spans="1:8" ht="30.95" customHeight="1" x14ac:dyDescent="0.25">
      <c r="A123" s="17"/>
      <c r="B123" s="17"/>
      <c r="C123" s="41"/>
      <c r="D123" s="122" t="s">
        <v>869</v>
      </c>
      <c r="E123" s="122"/>
      <c r="F123" s="380" t="b">
        <f>'Section B'!C173&lt;='Section B'!C45</f>
        <v>1</v>
      </c>
      <c r="G123" s="40"/>
      <c r="H123" s="13"/>
    </row>
    <row r="124" spans="1:8" x14ac:dyDescent="0.25">
      <c r="A124" s="17"/>
      <c r="B124" s="17"/>
      <c r="C124" s="30"/>
      <c r="D124" s="33"/>
      <c r="E124" s="33"/>
      <c r="F124" s="33"/>
      <c r="G124" s="23"/>
      <c r="H124" s="13"/>
    </row>
    <row r="125" spans="1:8" x14ac:dyDescent="0.25">
      <c r="A125" s="17"/>
      <c r="B125" s="17"/>
      <c r="C125" s="393" t="s">
        <v>12</v>
      </c>
      <c r="D125" s="6" t="s">
        <v>753</v>
      </c>
      <c r="E125" s="6"/>
      <c r="F125" s="6"/>
      <c r="G125" s="395"/>
      <c r="H125" s="13"/>
    </row>
    <row r="126" spans="1:8" x14ac:dyDescent="0.25">
      <c r="A126" s="17"/>
      <c r="B126" s="17"/>
      <c r="C126" s="393"/>
      <c r="D126" s="6"/>
      <c r="E126" s="6"/>
      <c r="F126" s="6"/>
      <c r="G126" s="395"/>
      <c r="H126" s="13"/>
    </row>
    <row r="127" spans="1:8" ht="30.95" customHeight="1" x14ac:dyDescent="0.25">
      <c r="A127" s="17"/>
      <c r="B127" s="17"/>
      <c r="C127" s="108"/>
      <c r="D127" s="122" t="s">
        <v>871</v>
      </c>
      <c r="E127" s="122"/>
      <c r="F127" s="380" t="b">
        <f>'Section B'!C180&lt;='Section B'!C32</f>
        <v>1</v>
      </c>
      <c r="G127" s="395"/>
      <c r="H127" s="13"/>
    </row>
    <row r="128" spans="1:8" x14ac:dyDescent="0.25">
      <c r="A128" s="17"/>
      <c r="B128" s="17"/>
      <c r="C128" s="41"/>
      <c r="D128" s="6"/>
      <c r="E128" s="6"/>
      <c r="F128" s="6"/>
      <c r="G128" s="40"/>
      <c r="H128" s="13"/>
    </row>
    <row r="129" spans="1:8" ht="30.95" customHeight="1" x14ac:dyDescent="0.25">
      <c r="A129" s="17"/>
      <c r="B129" s="17"/>
      <c r="C129" s="39"/>
      <c r="D129" s="122" t="s">
        <v>872</v>
      </c>
      <c r="E129" s="122"/>
      <c r="F129" s="380" t="b">
        <f>'Section B'!C182&lt;='Section B'!C34</f>
        <v>1</v>
      </c>
      <c r="G129" s="395"/>
      <c r="H129" s="13"/>
    </row>
    <row r="130" spans="1:8" x14ac:dyDescent="0.25">
      <c r="A130" s="17"/>
      <c r="B130" s="17"/>
      <c r="C130" s="41"/>
      <c r="D130" s="6"/>
      <c r="E130" s="6"/>
      <c r="F130" s="6"/>
      <c r="G130" s="40"/>
      <c r="H130" s="13"/>
    </row>
    <row r="131" spans="1:8" ht="30.95" customHeight="1" x14ac:dyDescent="0.25">
      <c r="A131" s="17"/>
      <c r="B131" s="17"/>
      <c r="C131" s="39"/>
      <c r="D131" s="122" t="s">
        <v>873</v>
      </c>
      <c r="E131" s="122"/>
      <c r="F131" s="380" t="b">
        <f>'Section B'!C184&lt;='Section B'!C36</f>
        <v>1</v>
      </c>
      <c r="G131" s="395"/>
      <c r="H131" s="13"/>
    </row>
    <row r="132" spans="1:8" x14ac:dyDescent="0.25">
      <c r="A132" s="17"/>
      <c r="B132" s="17"/>
      <c r="C132" s="41"/>
      <c r="D132" s="6"/>
      <c r="E132" s="6"/>
      <c r="F132" s="6"/>
      <c r="G132" s="40"/>
      <c r="H132" s="13"/>
    </row>
    <row r="133" spans="1:8" ht="30.95" customHeight="1" x14ac:dyDescent="0.25">
      <c r="A133" s="17"/>
      <c r="B133" s="17"/>
      <c r="C133" s="39"/>
      <c r="D133" s="122" t="s">
        <v>874</v>
      </c>
      <c r="E133" s="122"/>
      <c r="F133" s="380" t="b">
        <f>'Section B'!C190&lt;='Section B'!C42</f>
        <v>1</v>
      </c>
      <c r="G133" s="395"/>
      <c r="H133" s="13"/>
    </row>
    <row r="134" spans="1:8" x14ac:dyDescent="0.25">
      <c r="A134" s="17"/>
      <c r="B134" s="17"/>
      <c r="C134" s="41"/>
      <c r="D134" s="122"/>
      <c r="E134" s="122"/>
      <c r="F134" s="122"/>
      <c r="G134" s="40"/>
      <c r="H134" s="13"/>
    </row>
    <row r="135" spans="1:8" ht="30.95" customHeight="1" x14ac:dyDescent="0.25">
      <c r="A135" s="17"/>
      <c r="B135" s="17"/>
      <c r="C135" s="30"/>
      <c r="D135" s="122" t="s">
        <v>875</v>
      </c>
      <c r="E135" s="122"/>
      <c r="F135" s="380" t="b">
        <f>'Section B'!C193&lt;='Section B'!C45</f>
        <v>1</v>
      </c>
      <c r="G135" s="23"/>
      <c r="H135" s="13"/>
    </row>
    <row r="136" spans="1:8" x14ac:dyDescent="0.25">
      <c r="A136" s="17"/>
      <c r="B136" s="17"/>
      <c r="C136" s="30"/>
      <c r="D136" s="33"/>
      <c r="E136" s="33"/>
      <c r="F136" s="33"/>
      <c r="G136" s="40"/>
      <c r="H136" s="13"/>
    </row>
    <row r="137" spans="1:8" x14ac:dyDescent="0.25">
      <c r="A137" s="17"/>
      <c r="B137" s="17"/>
      <c r="C137" s="393" t="s">
        <v>13</v>
      </c>
      <c r="D137" s="6" t="s">
        <v>754</v>
      </c>
      <c r="E137" s="6"/>
      <c r="F137" s="6"/>
      <c r="G137" s="40"/>
      <c r="H137" s="13"/>
    </row>
    <row r="138" spans="1:8" x14ac:dyDescent="0.25">
      <c r="A138" s="17"/>
      <c r="B138" s="17"/>
      <c r="C138" s="393"/>
      <c r="D138" s="33"/>
      <c r="E138" s="33"/>
      <c r="F138" s="33"/>
      <c r="G138" s="34"/>
      <c r="H138" s="13"/>
    </row>
    <row r="139" spans="1:8" ht="30.95" customHeight="1" x14ac:dyDescent="0.25">
      <c r="A139" s="17"/>
      <c r="B139" s="17"/>
      <c r="C139" s="108"/>
      <c r="D139" s="122" t="s">
        <v>876</v>
      </c>
      <c r="E139" s="122"/>
      <c r="F139" s="380" t="b">
        <f>'Section B'!C200&lt;='Section B'!C32</f>
        <v>1</v>
      </c>
      <c r="G139" s="395"/>
      <c r="H139" s="13"/>
    </row>
    <row r="140" spans="1:8" x14ac:dyDescent="0.25">
      <c r="A140" s="17"/>
      <c r="B140" s="17"/>
      <c r="C140" s="41"/>
      <c r="D140" s="6"/>
      <c r="E140" s="6"/>
      <c r="F140" s="6"/>
      <c r="G140" s="40"/>
      <c r="H140" s="13"/>
    </row>
    <row r="141" spans="1:8" ht="30.95" customHeight="1" x14ac:dyDescent="0.25">
      <c r="A141" s="17"/>
      <c r="B141" s="17"/>
      <c r="C141" s="39"/>
      <c r="D141" s="122" t="s">
        <v>877</v>
      </c>
      <c r="E141" s="122"/>
      <c r="F141" s="380" t="b">
        <f>'Section B'!C202&lt;='Section B'!C34</f>
        <v>1</v>
      </c>
      <c r="G141" s="395"/>
      <c r="H141" s="13"/>
    </row>
    <row r="142" spans="1:8" x14ac:dyDescent="0.25">
      <c r="A142" s="17"/>
      <c r="B142" s="17"/>
      <c r="C142" s="41"/>
      <c r="D142" s="6"/>
      <c r="E142" s="6"/>
      <c r="F142" s="6"/>
      <c r="G142" s="40"/>
      <c r="H142" s="13"/>
    </row>
    <row r="143" spans="1:8" ht="30.95" customHeight="1" x14ac:dyDescent="0.25">
      <c r="A143" s="17"/>
      <c r="B143" s="17"/>
      <c r="C143" s="39"/>
      <c r="D143" s="122" t="s">
        <v>878</v>
      </c>
      <c r="E143" s="122"/>
      <c r="F143" s="380" t="b">
        <f>'Section B'!C204&lt;='Section B'!C36</f>
        <v>1</v>
      </c>
      <c r="G143" s="395"/>
      <c r="H143" s="13"/>
    </row>
    <row r="144" spans="1:8" x14ac:dyDescent="0.25">
      <c r="A144" s="17"/>
      <c r="B144" s="17"/>
      <c r="C144" s="41"/>
      <c r="D144" s="6"/>
      <c r="E144" s="6"/>
      <c r="F144" s="380"/>
      <c r="G144" s="40"/>
      <c r="H144" s="13"/>
    </row>
    <row r="145" spans="1:8" ht="30.95" customHeight="1" x14ac:dyDescent="0.25">
      <c r="A145" s="17"/>
      <c r="B145" s="17"/>
      <c r="C145" s="39"/>
      <c r="D145" s="122" t="s">
        <v>879</v>
      </c>
      <c r="E145" s="122"/>
      <c r="F145" s="380" t="b">
        <f>'Section B'!C210&lt;='Section B'!C42</f>
        <v>1</v>
      </c>
      <c r="G145" s="395"/>
      <c r="H145" s="13"/>
    </row>
    <row r="146" spans="1:8" x14ac:dyDescent="0.25">
      <c r="A146" s="17"/>
      <c r="B146" s="17"/>
      <c r="C146" s="41"/>
      <c r="D146" s="122"/>
      <c r="E146" s="122"/>
      <c r="F146" s="122"/>
      <c r="G146" s="40"/>
      <c r="H146" s="13"/>
    </row>
    <row r="147" spans="1:8" ht="30.95" customHeight="1" x14ac:dyDescent="0.25">
      <c r="A147" s="17"/>
      <c r="B147" s="17"/>
      <c r="C147" s="39"/>
      <c r="D147" s="122" t="s">
        <v>880</v>
      </c>
      <c r="E147" s="122"/>
      <c r="F147" s="380" t="b">
        <f>'Section B'!C213&lt;='Section B'!C45</f>
        <v>1</v>
      </c>
      <c r="G147" s="23"/>
      <c r="H147" s="13"/>
    </row>
    <row r="148" spans="1:8" x14ac:dyDescent="0.25">
      <c r="A148" s="17"/>
      <c r="B148" s="17"/>
      <c r="C148" s="39"/>
      <c r="D148" s="122"/>
      <c r="E148" s="122"/>
      <c r="F148" s="380"/>
      <c r="G148" s="23"/>
      <c r="H148" s="13"/>
    </row>
    <row r="149" spans="1:8" x14ac:dyDescent="0.25">
      <c r="A149" s="17"/>
      <c r="B149" s="17"/>
      <c r="C149" s="819" t="s">
        <v>851</v>
      </c>
      <c r="D149" s="644"/>
      <c r="E149" s="57"/>
      <c r="F149" s="380"/>
      <c r="G149" s="23"/>
      <c r="H149" s="13"/>
    </row>
    <row r="150" spans="1:8" x14ac:dyDescent="0.25">
      <c r="A150" s="17"/>
      <c r="B150" s="17"/>
      <c r="C150" s="817"/>
      <c r="D150" s="818"/>
      <c r="E150" s="818"/>
      <c r="F150" s="818"/>
      <c r="G150" s="23"/>
      <c r="H150" s="13"/>
    </row>
    <row r="151" spans="1:8" ht="30.95" customHeight="1" x14ac:dyDescent="0.25">
      <c r="A151" s="17"/>
      <c r="B151" s="17"/>
      <c r="C151" s="39"/>
      <c r="D151" s="122" t="s">
        <v>881</v>
      </c>
      <c r="E151" s="122"/>
      <c r="F151" s="380" t="b">
        <f>'Section B'!C140+'Section B'!C160+'Section B'!C180+'Section B'!C200&gt;='Section B'!C32</f>
        <v>1</v>
      </c>
      <c r="G151" s="23"/>
      <c r="H151" s="13"/>
    </row>
    <row r="152" spans="1:8" x14ac:dyDescent="0.25">
      <c r="A152" s="17"/>
      <c r="B152" s="17"/>
      <c r="C152" s="39"/>
      <c r="D152" s="122"/>
      <c r="E152" s="122"/>
      <c r="F152" s="380"/>
      <c r="G152" s="23"/>
      <c r="H152" s="13"/>
    </row>
    <row r="153" spans="1:8" ht="30.95" customHeight="1" x14ac:dyDescent="0.25">
      <c r="A153" s="17"/>
      <c r="B153" s="17"/>
      <c r="C153" s="39"/>
      <c r="D153" s="122" t="s">
        <v>884</v>
      </c>
      <c r="E153" s="122"/>
      <c r="F153" s="380" t="b">
        <f>'Section B'!C142+'Section B'!C162+'Section B'!C182+'Section B'!C202&gt;='Section B'!C34</f>
        <v>1</v>
      </c>
      <c r="G153" s="23"/>
      <c r="H153" s="13"/>
    </row>
    <row r="154" spans="1:8" x14ac:dyDescent="0.25">
      <c r="A154" s="17"/>
      <c r="B154" s="17"/>
      <c r="C154" s="39"/>
      <c r="D154" s="122"/>
      <c r="E154" s="122"/>
      <c r="F154" s="380"/>
      <c r="G154" s="23"/>
      <c r="H154" s="13"/>
    </row>
    <row r="155" spans="1:8" ht="30.95" customHeight="1" x14ac:dyDescent="0.25">
      <c r="A155" s="17"/>
      <c r="B155" s="17"/>
      <c r="C155" s="39"/>
      <c r="D155" s="122" t="s">
        <v>882</v>
      </c>
      <c r="E155" s="122"/>
      <c r="F155" s="380" t="b">
        <f>'Section B'!C144+'Section B'!C164+'Section B'!C184+'Section B'!C204&gt;='Section B'!C36</f>
        <v>1</v>
      </c>
      <c r="G155" s="23"/>
      <c r="H155" s="13"/>
    </row>
    <row r="156" spans="1:8" x14ac:dyDescent="0.25">
      <c r="A156" s="17"/>
      <c r="B156" s="17"/>
      <c r="C156" s="39"/>
      <c r="D156" s="122"/>
      <c r="E156" s="122"/>
      <c r="F156" s="380"/>
      <c r="G156" s="23"/>
      <c r="H156" s="13"/>
    </row>
    <row r="157" spans="1:8" ht="30.95" customHeight="1" x14ac:dyDescent="0.25">
      <c r="A157" s="17"/>
      <c r="B157" s="17"/>
      <c r="C157" s="39"/>
      <c r="D157" s="122" t="s">
        <v>885</v>
      </c>
      <c r="E157" s="122"/>
      <c r="F157" s="380" t="b">
        <f>'Section B'!C150+'Section B'!C170+'Section B'!C190+'Section B'!C210&gt;='Section B'!C42</f>
        <v>1</v>
      </c>
      <c r="G157" s="23"/>
      <c r="H157" s="13"/>
    </row>
    <row r="158" spans="1:8" x14ac:dyDescent="0.25">
      <c r="A158" s="17"/>
      <c r="B158" s="17"/>
      <c r="C158" s="39"/>
      <c r="D158" s="122"/>
      <c r="E158" s="122"/>
      <c r="F158" s="380"/>
      <c r="G158" s="23"/>
      <c r="H158" s="13"/>
    </row>
    <row r="159" spans="1:8" ht="30.95" customHeight="1" x14ac:dyDescent="0.25">
      <c r="A159" s="17"/>
      <c r="B159" s="17"/>
      <c r="C159" s="39"/>
      <c r="D159" s="122" t="s">
        <v>886</v>
      </c>
      <c r="E159" s="122"/>
      <c r="F159" s="380" t="b">
        <f>'Section B'!C153+'Section B'!C173+'Section B'!C193+'Section B'!C213&gt;='Section B'!C45</f>
        <v>1</v>
      </c>
      <c r="G159" s="23"/>
      <c r="H159" s="13"/>
    </row>
    <row r="160" spans="1:8" x14ac:dyDescent="0.25">
      <c r="A160" s="17"/>
      <c r="B160" s="17"/>
      <c r="C160" s="39"/>
      <c r="D160" s="122"/>
      <c r="E160" s="122"/>
      <c r="F160" s="380"/>
      <c r="G160" s="23"/>
      <c r="H160" s="13"/>
    </row>
    <row r="161" spans="1:8" ht="30.95" customHeight="1" x14ac:dyDescent="0.25">
      <c r="A161" s="17"/>
      <c r="B161" s="17"/>
      <c r="C161" s="39"/>
      <c r="D161" s="122" t="s">
        <v>883</v>
      </c>
      <c r="E161" s="122"/>
      <c r="F161" s="380" t="b">
        <f>IF('Section B'!C32=0,IF(AND('Section B'!C140=0,'Section B'!C160=0,'Section B'!C180=0,'Section B'!C200=0),TRUE,FALSE),TRUE)</f>
        <v>1</v>
      </c>
      <c r="G161" s="23"/>
      <c r="H161" s="13"/>
    </row>
    <row r="162" spans="1:8" x14ac:dyDescent="0.25">
      <c r="A162" s="17"/>
      <c r="B162" s="17"/>
      <c r="C162" s="114"/>
      <c r="D162" s="344"/>
      <c r="E162" s="344"/>
      <c r="F162" s="115"/>
      <c r="G162" s="116"/>
      <c r="H162" s="13"/>
    </row>
    <row r="163" spans="1:8" x14ac:dyDescent="0.25">
      <c r="A163" s="17"/>
      <c r="B163" s="338"/>
      <c r="C163" s="337"/>
      <c r="D163" s="122"/>
      <c r="E163" s="122"/>
      <c r="F163" s="380"/>
      <c r="G163" s="339"/>
      <c r="H163" s="13"/>
    </row>
    <row r="164" spans="1:8" x14ac:dyDescent="0.25">
      <c r="A164" s="17"/>
      <c r="B164" s="338"/>
      <c r="C164" s="653">
        <v>5</v>
      </c>
      <c r="D164" s="655" t="s">
        <v>755</v>
      </c>
      <c r="E164" s="655"/>
      <c r="F164" s="655"/>
      <c r="G164" s="734"/>
      <c r="H164" s="13"/>
    </row>
    <row r="165" spans="1:8" x14ac:dyDescent="0.25">
      <c r="A165" s="17"/>
      <c r="B165" s="338"/>
      <c r="C165" s="654"/>
      <c r="D165" s="644"/>
      <c r="E165" s="644"/>
      <c r="F165" s="644"/>
      <c r="G165" s="735"/>
      <c r="H165" s="13"/>
    </row>
    <row r="166" spans="1:8" x14ac:dyDescent="0.25">
      <c r="A166" s="17"/>
      <c r="B166" s="338"/>
      <c r="C166" s="370"/>
      <c r="D166" s="33"/>
      <c r="E166" s="33"/>
      <c r="F166" s="33"/>
      <c r="G166" s="395"/>
      <c r="H166" s="13"/>
    </row>
    <row r="167" spans="1:8" x14ac:dyDescent="0.25">
      <c r="A167" s="17"/>
      <c r="B167" s="338"/>
      <c r="C167" s="393" t="s">
        <v>21</v>
      </c>
      <c r="D167" s="6" t="s">
        <v>1273</v>
      </c>
      <c r="E167" s="6"/>
      <c r="F167" s="6"/>
      <c r="G167" s="40"/>
      <c r="H167" s="13"/>
    </row>
    <row r="168" spans="1:8" x14ac:dyDescent="0.25">
      <c r="A168" s="17"/>
      <c r="B168" s="17"/>
      <c r="C168" s="393"/>
      <c r="D168" s="33"/>
      <c r="E168" s="33"/>
      <c r="F168" s="33"/>
      <c r="G168" s="34"/>
      <c r="H168" s="13"/>
    </row>
    <row r="169" spans="1:8" ht="32.1" customHeight="1" x14ac:dyDescent="0.25">
      <c r="A169" s="17"/>
      <c r="B169" s="17"/>
      <c r="C169" s="108"/>
      <c r="D169" s="122" t="s">
        <v>1277</v>
      </c>
      <c r="E169" s="122"/>
      <c r="F169" s="380" t="b">
        <f>'Section B'!C224&lt;='Section B'!D12</f>
        <v>1</v>
      </c>
      <c r="G169" s="395"/>
      <c r="H169" s="13"/>
    </row>
    <row r="170" spans="1:8" x14ac:dyDescent="0.25">
      <c r="A170" s="17"/>
      <c r="B170" s="17"/>
      <c r="C170" s="41"/>
      <c r="D170" s="6"/>
      <c r="E170" s="6"/>
      <c r="F170" s="6"/>
      <c r="G170" s="40"/>
      <c r="H170" s="13"/>
    </row>
    <row r="171" spans="1:8" ht="32.1" customHeight="1" x14ac:dyDescent="0.25">
      <c r="A171" s="17"/>
      <c r="B171" s="17"/>
      <c r="C171" s="39"/>
      <c r="D171" s="122" t="s">
        <v>1278</v>
      </c>
      <c r="E171" s="122"/>
      <c r="F171" s="380" t="b">
        <f>'Section B'!C226&lt;='Section B'!D15</f>
        <v>1</v>
      </c>
      <c r="G171" s="395"/>
      <c r="H171" s="13"/>
    </row>
    <row r="172" spans="1:8" x14ac:dyDescent="0.25">
      <c r="A172" s="17"/>
      <c r="B172" s="17"/>
      <c r="C172" s="41"/>
      <c r="D172" s="6"/>
      <c r="E172" s="6"/>
      <c r="F172" s="6"/>
      <c r="G172" s="40"/>
      <c r="H172" s="13"/>
    </row>
    <row r="173" spans="1:8" ht="32.1" customHeight="1" x14ac:dyDescent="0.25">
      <c r="A173" s="17"/>
      <c r="B173" s="17"/>
      <c r="C173" s="39"/>
      <c r="D173" s="122" t="s">
        <v>1279</v>
      </c>
      <c r="E173" s="122"/>
      <c r="F173" s="380" t="b">
        <f>'Section B'!C228&lt;='Section D'!D15</f>
        <v>1</v>
      </c>
      <c r="G173" s="395"/>
      <c r="H173" s="13"/>
    </row>
    <row r="174" spans="1:8" x14ac:dyDescent="0.25">
      <c r="A174" s="17"/>
      <c r="B174" s="17"/>
      <c r="C174" s="41"/>
      <c r="D174" s="6"/>
      <c r="E174" s="6"/>
      <c r="F174" s="6"/>
      <c r="G174" s="40"/>
      <c r="H174" s="13"/>
    </row>
    <row r="175" spans="1:8" ht="32.1" customHeight="1" x14ac:dyDescent="0.25">
      <c r="A175" s="17"/>
      <c r="B175" s="17"/>
      <c r="C175" s="39"/>
      <c r="D175" s="122" t="s">
        <v>1280</v>
      </c>
      <c r="E175" s="122"/>
      <c r="F175" s="380" t="b">
        <f>'Section B'!C234&lt;='Section B'!D19</f>
        <v>1</v>
      </c>
      <c r="G175" s="395"/>
      <c r="H175" s="13"/>
    </row>
    <row r="176" spans="1:8" x14ac:dyDescent="0.25">
      <c r="A176" s="17"/>
      <c r="B176" s="17"/>
      <c r="C176" s="41"/>
      <c r="D176" s="122"/>
      <c r="E176" s="122"/>
      <c r="F176" s="122"/>
      <c r="G176" s="40"/>
      <c r="H176" s="13"/>
    </row>
    <row r="177" spans="1:8" ht="32.1" customHeight="1" x14ac:dyDescent="0.25">
      <c r="A177" s="17"/>
      <c r="B177" s="17"/>
      <c r="C177" s="30"/>
      <c r="D177" s="122" t="s">
        <v>1281</v>
      </c>
      <c r="E177" s="122"/>
      <c r="F177" s="380" t="b">
        <f>'Section B'!C237&lt;='Section B'!D22</f>
        <v>1</v>
      </c>
      <c r="G177" s="40"/>
      <c r="H177" s="13"/>
    </row>
    <row r="178" spans="1:8" x14ac:dyDescent="0.25">
      <c r="A178" s="17"/>
      <c r="B178" s="17"/>
      <c r="C178" s="30"/>
      <c r="D178" s="33"/>
      <c r="E178" s="33"/>
      <c r="F178" s="33"/>
      <c r="G178" s="395"/>
      <c r="H178" s="13"/>
    </row>
    <row r="179" spans="1:8" x14ac:dyDescent="0.25">
      <c r="A179" s="17"/>
      <c r="B179" s="17"/>
      <c r="C179" s="393" t="s">
        <v>151</v>
      </c>
      <c r="D179" s="6" t="s">
        <v>887</v>
      </c>
      <c r="E179" s="6"/>
      <c r="F179" s="6"/>
      <c r="G179" s="395"/>
      <c r="H179" s="13"/>
    </row>
    <row r="180" spans="1:8" x14ac:dyDescent="0.25">
      <c r="A180" s="17"/>
      <c r="B180" s="17"/>
      <c r="C180" s="393"/>
      <c r="D180" s="6"/>
      <c r="E180" s="6"/>
      <c r="F180" s="6"/>
      <c r="G180" s="395"/>
      <c r="H180" s="13"/>
    </row>
    <row r="181" spans="1:8" ht="32.1" customHeight="1" x14ac:dyDescent="0.25">
      <c r="A181" s="17"/>
      <c r="B181" s="17"/>
      <c r="C181" s="108"/>
      <c r="D181" s="122" t="s">
        <v>888</v>
      </c>
      <c r="E181" s="122"/>
      <c r="F181" s="380" t="b">
        <f>'Section B'!C243&lt;='Section B'!D12</f>
        <v>1</v>
      </c>
      <c r="G181" s="395"/>
      <c r="H181" s="13"/>
    </row>
    <row r="182" spans="1:8" x14ac:dyDescent="0.25">
      <c r="A182" s="17"/>
      <c r="B182" s="17"/>
      <c r="C182" s="41"/>
      <c r="D182" s="6"/>
      <c r="E182" s="6"/>
      <c r="F182" s="6"/>
      <c r="G182" s="40"/>
      <c r="H182" s="13"/>
    </row>
    <row r="183" spans="1:8" ht="32.1" customHeight="1" x14ac:dyDescent="0.25">
      <c r="A183" s="17"/>
      <c r="B183" s="17"/>
      <c r="C183" s="39"/>
      <c r="D183" s="122" t="s">
        <v>889</v>
      </c>
      <c r="E183" s="122"/>
      <c r="F183" s="380" t="b">
        <f>'Section B'!C245&lt;='Section B'!D15</f>
        <v>1</v>
      </c>
      <c r="G183" s="395"/>
      <c r="H183" s="13"/>
    </row>
    <row r="184" spans="1:8" x14ac:dyDescent="0.25">
      <c r="A184" s="17"/>
      <c r="B184" s="17"/>
      <c r="C184" s="41"/>
      <c r="D184" s="6"/>
      <c r="E184" s="6"/>
      <c r="F184" s="6"/>
      <c r="G184" s="40"/>
      <c r="H184" s="13"/>
    </row>
    <row r="185" spans="1:8" ht="32.1" customHeight="1" x14ac:dyDescent="0.25">
      <c r="A185" s="17"/>
      <c r="B185" s="17"/>
      <c r="C185" s="39"/>
      <c r="D185" s="122" t="s">
        <v>890</v>
      </c>
      <c r="E185" s="122"/>
      <c r="F185" s="380" t="b">
        <f>'Section B'!C247&lt;='Section D'!D15</f>
        <v>1</v>
      </c>
      <c r="G185" s="395"/>
      <c r="H185" s="13"/>
    </row>
    <row r="186" spans="1:8" x14ac:dyDescent="0.25">
      <c r="A186" s="17"/>
      <c r="B186" s="17"/>
      <c r="C186" s="41"/>
      <c r="D186" s="6"/>
      <c r="E186" s="6"/>
      <c r="F186" s="6"/>
      <c r="G186" s="40"/>
      <c r="H186" s="13"/>
    </row>
    <row r="187" spans="1:8" ht="32.1" customHeight="1" x14ac:dyDescent="0.25">
      <c r="A187" s="17"/>
      <c r="B187" s="17"/>
      <c r="C187" s="39"/>
      <c r="D187" s="122" t="s">
        <v>891</v>
      </c>
      <c r="E187" s="122"/>
      <c r="F187" s="380" t="b">
        <f>'Section B'!C253&lt;='Section B'!D19</f>
        <v>1</v>
      </c>
      <c r="G187" s="395"/>
      <c r="H187" s="13"/>
    </row>
    <row r="188" spans="1:8" x14ac:dyDescent="0.25">
      <c r="A188" s="17"/>
      <c r="B188" s="17"/>
      <c r="C188" s="41"/>
      <c r="D188" s="122"/>
      <c r="E188" s="122"/>
      <c r="F188" s="122"/>
      <c r="G188" s="40"/>
      <c r="H188" s="13"/>
    </row>
    <row r="189" spans="1:8" ht="32.1" customHeight="1" x14ac:dyDescent="0.25">
      <c r="A189" s="17"/>
      <c r="B189" s="17"/>
      <c r="C189" s="30"/>
      <c r="D189" s="122" t="s">
        <v>892</v>
      </c>
      <c r="E189" s="122"/>
      <c r="F189" s="380" t="b">
        <f>'Section B'!C256&lt;='Section B'!D22</f>
        <v>1</v>
      </c>
      <c r="G189" s="23"/>
      <c r="H189" s="13"/>
    </row>
    <row r="190" spans="1:8" x14ac:dyDescent="0.25">
      <c r="A190" s="17"/>
      <c r="B190" s="17"/>
      <c r="C190" s="30"/>
      <c r="D190" s="122"/>
      <c r="E190" s="122"/>
      <c r="F190" s="380"/>
      <c r="G190" s="23"/>
      <c r="H190" s="13"/>
    </row>
    <row r="191" spans="1:8" x14ac:dyDescent="0.25">
      <c r="A191" s="17"/>
      <c r="B191" s="17"/>
      <c r="C191" s="393" t="s">
        <v>185</v>
      </c>
      <c r="D191" s="6" t="s">
        <v>757</v>
      </c>
      <c r="E191" s="6"/>
      <c r="F191" s="6"/>
      <c r="G191" s="40"/>
      <c r="H191" s="13"/>
    </row>
    <row r="192" spans="1:8" x14ac:dyDescent="0.25">
      <c r="A192" s="17"/>
      <c r="B192" s="17"/>
      <c r="C192" s="393"/>
      <c r="D192" s="33"/>
      <c r="E192" s="33"/>
      <c r="F192" s="33"/>
      <c r="G192" s="34"/>
      <c r="H192" s="13"/>
    </row>
    <row r="193" spans="1:8" ht="32.1" customHeight="1" x14ac:dyDescent="0.25">
      <c r="A193" s="17"/>
      <c r="B193" s="17"/>
      <c r="C193" s="41"/>
      <c r="D193" s="122" t="s">
        <v>893</v>
      </c>
      <c r="E193" s="122"/>
      <c r="F193" s="380" t="b">
        <f>'Section B'!C262&lt;='Section B'!D12</f>
        <v>1</v>
      </c>
      <c r="G193" s="49"/>
      <c r="H193" s="13"/>
    </row>
    <row r="194" spans="1:8" x14ac:dyDescent="0.25">
      <c r="A194" s="17"/>
      <c r="B194" s="17"/>
      <c r="C194" s="108"/>
      <c r="D194" s="6"/>
      <c r="E194" s="6"/>
      <c r="F194" s="6"/>
      <c r="G194" s="40"/>
      <c r="H194" s="13"/>
    </row>
    <row r="195" spans="1:8" ht="32.1" customHeight="1" x14ac:dyDescent="0.25">
      <c r="A195" s="17"/>
      <c r="B195" s="17"/>
      <c r="C195" s="41"/>
      <c r="D195" s="122" t="s">
        <v>894</v>
      </c>
      <c r="E195" s="122"/>
      <c r="F195" s="380" t="b">
        <f>'Section B'!C264&lt;='Section B'!D15</f>
        <v>1</v>
      </c>
      <c r="G195" s="40"/>
      <c r="H195" s="13"/>
    </row>
    <row r="196" spans="1:8" x14ac:dyDescent="0.25">
      <c r="A196" s="17"/>
      <c r="B196" s="17"/>
      <c r="C196" s="39"/>
      <c r="D196" s="6"/>
      <c r="E196" s="6"/>
      <c r="F196" s="6"/>
      <c r="G196" s="40"/>
      <c r="H196" s="13"/>
    </row>
    <row r="197" spans="1:8" ht="32.1" customHeight="1" x14ac:dyDescent="0.25">
      <c r="A197" s="17"/>
      <c r="B197" s="17"/>
      <c r="C197" s="41"/>
      <c r="D197" s="122" t="s">
        <v>895</v>
      </c>
      <c r="E197" s="122"/>
      <c r="F197" s="380" t="b">
        <f>'Section B'!C266&lt;='Section D'!D15</f>
        <v>1</v>
      </c>
      <c r="G197" s="40"/>
      <c r="H197" s="13"/>
    </row>
    <row r="198" spans="1:8" x14ac:dyDescent="0.25">
      <c r="A198" s="17"/>
      <c r="B198" s="17"/>
      <c r="C198" s="39"/>
      <c r="D198" s="6"/>
      <c r="E198" s="6"/>
      <c r="F198" s="6"/>
      <c r="G198" s="343"/>
      <c r="H198" s="13"/>
    </row>
    <row r="199" spans="1:8" ht="32.1" customHeight="1" x14ac:dyDescent="0.25">
      <c r="A199" s="17"/>
      <c r="B199" s="17"/>
      <c r="C199" s="41"/>
      <c r="D199" s="122" t="s">
        <v>896</v>
      </c>
      <c r="E199" s="122"/>
      <c r="F199" s="380" t="b">
        <f>'Section B'!C272&lt;='Section B'!D19</f>
        <v>1</v>
      </c>
      <c r="G199" s="23"/>
      <c r="H199" s="13"/>
    </row>
    <row r="200" spans="1:8" x14ac:dyDescent="0.25">
      <c r="A200" s="17"/>
      <c r="B200" s="17"/>
      <c r="C200" s="393"/>
      <c r="D200" s="122"/>
      <c r="E200" s="122"/>
      <c r="F200" s="122"/>
      <c r="G200" s="23"/>
      <c r="H200" s="13"/>
    </row>
    <row r="201" spans="1:8" ht="32.1" customHeight="1" x14ac:dyDescent="0.25">
      <c r="A201" s="17"/>
      <c r="B201" s="17"/>
      <c r="C201" s="41"/>
      <c r="D201" s="122" t="s">
        <v>897</v>
      </c>
      <c r="E201" s="122"/>
      <c r="F201" s="380" t="b">
        <f>'Section B'!C275&lt;='Section B'!D22</f>
        <v>1</v>
      </c>
      <c r="G201" s="23"/>
      <c r="H201" s="13"/>
    </row>
    <row r="202" spans="1:8" x14ac:dyDescent="0.25">
      <c r="A202" s="17"/>
      <c r="B202" s="17"/>
      <c r="C202" s="41"/>
      <c r="D202" s="122"/>
      <c r="E202" s="122"/>
      <c r="F202" s="380"/>
      <c r="G202" s="23"/>
      <c r="H202" s="13"/>
    </row>
    <row r="203" spans="1:8" x14ac:dyDescent="0.25">
      <c r="A203" s="17"/>
      <c r="B203" s="17"/>
      <c r="C203" s="393" t="s">
        <v>186</v>
      </c>
      <c r="D203" s="6" t="s">
        <v>758</v>
      </c>
      <c r="E203" s="6"/>
      <c r="F203" s="6"/>
      <c r="G203" s="40"/>
      <c r="H203" s="13"/>
    </row>
    <row r="204" spans="1:8" x14ac:dyDescent="0.25">
      <c r="A204" s="17"/>
      <c r="B204" s="17"/>
      <c r="C204" s="393"/>
      <c r="D204" s="33"/>
      <c r="E204" s="33"/>
      <c r="F204" s="33"/>
      <c r="G204" s="40"/>
      <c r="H204" s="13"/>
    </row>
    <row r="205" spans="1:8" ht="32.1" customHeight="1" x14ac:dyDescent="0.25">
      <c r="A205" s="17"/>
      <c r="B205" s="17"/>
      <c r="C205" s="108"/>
      <c r="D205" s="122" t="s">
        <v>898</v>
      </c>
      <c r="E205" s="122"/>
      <c r="F205" s="380" t="b">
        <f>'Section B'!C282&lt;='Section B'!D12</f>
        <v>1</v>
      </c>
      <c r="G205" s="395"/>
      <c r="H205" s="13"/>
    </row>
    <row r="206" spans="1:8" x14ac:dyDescent="0.25">
      <c r="A206" s="17"/>
      <c r="B206" s="17"/>
      <c r="C206" s="41"/>
      <c r="D206" s="6"/>
      <c r="E206" s="6"/>
      <c r="F206" s="6"/>
      <c r="G206" s="40"/>
      <c r="H206" s="13"/>
    </row>
    <row r="207" spans="1:8" ht="32.1" customHeight="1" x14ac:dyDescent="0.25">
      <c r="A207" s="17"/>
      <c r="B207" s="17"/>
      <c r="C207" s="39"/>
      <c r="D207" s="122" t="s">
        <v>899</v>
      </c>
      <c r="E207" s="122"/>
      <c r="F207" s="380" t="b">
        <f>'Section B'!C284&lt;='Section B'!D15</f>
        <v>1</v>
      </c>
      <c r="G207" s="395"/>
      <c r="H207" s="13"/>
    </row>
    <row r="208" spans="1:8" x14ac:dyDescent="0.25">
      <c r="A208" s="17"/>
      <c r="B208" s="17"/>
      <c r="C208" s="41"/>
      <c r="D208" s="6"/>
      <c r="E208" s="6"/>
      <c r="F208" s="6"/>
      <c r="G208" s="40"/>
      <c r="H208" s="13"/>
    </row>
    <row r="209" spans="1:8" ht="32.1" customHeight="1" x14ac:dyDescent="0.25">
      <c r="A209" s="17"/>
      <c r="B209" s="17"/>
      <c r="C209" s="39"/>
      <c r="D209" s="122" t="s">
        <v>900</v>
      </c>
      <c r="E209" s="122"/>
      <c r="F209" s="380" t="b">
        <f>'Section B'!C286&lt;='Section D'!D15</f>
        <v>1</v>
      </c>
      <c r="G209" s="395"/>
      <c r="H209" s="13"/>
    </row>
    <row r="210" spans="1:8" x14ac:dyDescent="0.25">
      <c r="A210" s="17"/>
      <c r="B210" s="17"/>
      <c r="C210" s="41"/>
      <c r="D210" s="6"/>
      <c r="E210" s="6"/>
      <c r="F210" s="6"/>
      <c r="G210" s="40"/>
      <c r="H210" s="13"/>
    </row>
    <row r="211" spans="1:8" ht="32.1" customHeight="1" x14ac:dyDescent="0.25">
      <c r="A211" s="17"/>
      <c r="B211" s="17"/>
      <c r="C211" s="39"/>
      <c r="D211" s="122" t="s">
        <v>901</v>
      </c>
      <c r="E211" s="122"/>
      <c r="F211" s="380" t="b">
        <f>'Section B'!C292&lt;='Section B'!D19</f>
        <v>1</v>
      </c>
      <c r="G211" s="395"/>
      <c r="H211" s="13"/>
    </row>
    <row r="212" spans="1:8" x14ac:dyDescent="0.25">
      <c r="A212" s="17"/>
      <c r="B212" s="17"/>
      <c r="C212" s="41"/>
      <c r="D212" s="122"/>
      <c r="E212" s="122"/>
      <c r="F212" s="122"/>
      <c r="G212" s="40"/>
      <c r="H212" s="13"/>
    </row>
    <row r="213" spans="1:8" ht="32.1" customHeight="1" x14ac:dyDescent="0.25">
      <c r="A213" s="17"/>
      <c r="B213" s="17"/>
      <c r="C213" s="30"/>
      <c r="D213" s="122" t="s">
        <v>902</v>
      </c>
      <c r="E213" s="122"/>
      <c r="F213" s="380" t="b">
        <f>'Section B'!C295&lt;='Section B'!D22</f>
        <v>1</v>
      </c>
      <c r="G213" s="40"/>
      <c r="H213" s="13"/>
    </row>
    <row r="214" spans="1:8" x14ac:dyDescent="0.25">
      <c r="A214" s="17"/>
      <c r="B214" s="17"/>
      <c r="C214" s="30"/>
      <c r="D214" s="33"/>
      <c r="E214" s="33"/>
      <c r="F214" s="33"/>
      <c r="G214" s="40"/>
      <c r="H214" s="13"/>
    </row>
    <row r="215" spans="1:8" x14ac:dyDescent="0.25">
      <c r="A215" s="17"/>
      <c r="B215" s="17"/>
      <c r="C215" s="393" t="s">
        <v>226</v>
      </c>
      <c r="D215" s="6" t="s">
        <v>16</v>
      </c>
      <c r="E215" s="6"/>
      <c r="F215" s="6"/>
      <c r="G215" s="395"/>
      <c r="H215" s="13"/>
    </row>
    <row r="216" spans="1:8" x14ac:dyDescent="0.25">
      <c r="A216" s="17"/>
      <c r="B216" s="17"/>
      <c r="C216" s="393"/>
      <c r="D216" s="6"/>
      <c r="E216" s="6"/>
      <c r="F216" s="6"/>
      <c r="G216" s="395"/>
      <c r="H216" s="13"/>
    </row>
    <row r="217" spans="1:8" ht="32.1" customHeight="1" x14ac:dyDescent="0.25">
      <c r="A217" s="17"/>
      <c r="B217" s="17"/>
      <c r="C217" s="108"/>
      <c r="D217" s="122" t="s">
        <v>903</v>
      </c>
      <c r="E217" s="122"/>
      <c r="F217" s="380" t="b">
        <f>'Section B'!C302&lt;='Section B'!D12</f>
        <v>1</v>
      </c>
      <c r="G217" s="395"/>
      <c r="H217" s="13"/>
    </row>
    <row r="218" spans="1:8" x14ac:dyDescent="0.25">
      <c r="A218" s="17"/>
      <c r="B218" s="17"/>
      <c r="C218" s="41"/>
      <c r="D218" s="6"/>
      <c r="E218" s="6"/>
      <c r="F218" s="6"/>
      <c r="G218" s="40"/>
      <c r="H218" s="13"/>
    </row>
    <row r="219" spans="1:8" ht="32.1" customHeight="1" x14ac:dyDescent="0.25">
      <c r="A219" s="17"/>
      <c r="B219" s="17"/>
      <c r="C219" s="39"/>
      <c r="D219" s="122" t="s">
        <v>904</v>
      </c>
      <c r="E219" s="122"/>
      <c r="F219" s="380" t="b">
        <f>'Section B'!C304&lt;='Section B'!D15</f>
        <v>1</v>
      </c>
      <c r="G219" s="395"/>
      <c r="H219" s="13"/>
    </row>
    <row r="220" spans="1:8" x14ac:dyDescent="0.25">
      <c r="A220" s="17"/>
      <c r="B220" s="17"/>
      <c r="C220" s="41"/>
      <c r="D220" s="6"/>
      <c r="E220" s="6"/>
      <c r="F220" s="6"/>
      <c r="G220" s="40"/>
      <c r="H220" s="13"/>
    </row>
    <row r="221" spans="1:8" ht="32.1" customHeight="1" x14ac:dyDescent="0.25">
      <c r="A221" s="17"/>
      <c r="B221" s="17"/>
      <c r="C221" s="39"/>
      <c r="D221" s="122" t="s">
        <v>905</v>
      </c>
      <c r="E221" s="122"/>
      <c r="F221" s="380" t="b">
        <f>'Section B'!C306&lt;='Section D'!D15</f>
        <v>1</v>
      </c>
      <c r="G221" s="395"/>
      <c r="H221" s="13"/>
    </row>
    <row r="222" spans="1:8" x14ac:dyDescent="0.25">
      <c r="A222" s="17"/>
      <c r="B222" s="17"/>
      <c r="C222" s="41"/>
      <c r="D222" s="6"/>
      <c r="E222" s="6"/>
      <c r="F222" s="6"/>
      <c r="G222" s="40"/>
      <c r="H222" s="13"/>
    </row>
    <row r="223" spans="1:8" ht="32.1" customHeight="1" x14ac:dyDescent="0.25">
      <c r="A223" s="17"/>
      <c r="B223" s="17"/>
      <c r="C223" s="39"/>
      <c r="D223" s="122" t="s">
        <v>906</v>
      </c>
      <c r="E223" s="122"/>
      <c r="F223" s="380" t="b">
        <f>'Section B'!C312&lt;='Section B'!D19</f>
        <v>1</v>
      </c>
      <c r="G223" s="395"/>
      <c r="H223" s="13"/>
    </row>
    <row r="224" spans="1:8" x14ac:dyDescent="0.25">
      <c r="A224" s="17"/>
      <c r="B224" s="17"/>
      <c r="C224" s="41"/>
      <c r="D224" s="122"/>
      <c r="E224" s="122"/>
      <c r="F224" s="122"/>
      <c r="G224" s="40"/>
      <c r="H224" s="13"/>
    </row>
    <row r="225" spans="1:8" ht="32.1" customHeight="1" x14ac:dyDescent="0.25">
      <c r="A225" s="17"/>
      <c r="B225" s="17"/>
      <c r="C225" s="30"/>
      <c r="D225" s="122" t="s">
        <v>907</v>
      </c>
      <c r="E225" s="122"/>
      <c r="F225" s="380" t="b">
        <f>'Section B'!C315&lt;='Section B'!D22</f>
        <v>1</v>
      </c>
      <c r="G225" s="40"/>
      <c r="H225" s="13"/>
    </row>
    <row r="226" spans="1:8" x14ac:dyDescent="0.25">
      <c r="A226" s="17"/>
      <c r="B226" s="17"/>
      <c r="C226" s="30"/>
      <c r="D226" s="122"/>
      <c r="E226" s="122"/>
      <c r="F226" s="380"/>
      <c r="G226" s="40"/>
      <c r="H226" s="13"/>
    </row>
    <row r="227" spans="1:8" x14ac:dyDescent="0.25">
      <c r="A227" s="17"/>
      <c r="B227" s="17"/>
      <c r="C227" s="393" t="s">
        <v>227</v>
      </c>
      <c r="D227" s="57" t="s">
        <v>760</v>
      </c>
      <c r="E227" s="57"/>
      <c r="F227" s="6"/>
      <c r="G227" s="23"/>
      <c r="H227" s="13"/>
    </row>
    <row r="228" spans="1:8" x14ac:dyDescent="0.25">
      <c r="A228" s="17"/>
      <c r="B228" s="17"/>
      <c r="C228" s="41"/>
      <c r="D228" s="6"/>
      <c r="E228" s="6"/>
      <c r="F228" s="6"/>
      <c r="G228" s="49"/>
      <c r="H228" s="13"/>
    </row>
    <row r="229" spans="1:8" ht="32.1" customHeight="1" x14ac:dyDescent="0.25">
      <c r="A229" s="17"/>
      <c r="B229" s="17"/>
      <c r="C229" s="108"/>
      <c r="D229" s="122" t="s">
        <v>908</v>
      </c>
      <c r="E229" s="122"/>
      <c r="F229" s="380" t="b">
        <f>'Section B'!C321&lt;='Section B'!D12</f>
        <v>1</v>
      </c>
      <c r="G229" s="395"/>
      <c r="H229" s="13"/>
    </row>
    <row r="230" spans="1:8" x14ac:dyDescent="0.25">
      <c r="A230" s="17"/>
      <c r="B230" s="17"/>
      <c r="C230" s="41"/>
      <c r="D230" s="6"/>
      <c r="E230" s="6"/>
      <c r="F230" s="6"/>
      <c r="G230" s="40"/>
      <c r="H230" s="13"/>
    </row>
    <row r="231" spans="1:8" ht="32.1" customHeight="1" x14ac:dyDescent="0.25">
      <c r="A231" s="17"/>
      <c r="B231" s="17"/>
      <c r="C231" s="39"/>
      <c r="D231" s="122" t="s">
        <v>909</v>
      </c>
      <c r="E231" s="122"/>
      <c r="F231" s="380" t="b">
        <f>'Section B'!C323&lt;='Section B'!D15</f>
        <v>1</v>
      </c>
      <c r="G231" s="395"/>
      <c r="H231" s="13"/>
    </row>
    <row r="232" spans="1:8" x14ac:dyDescent="0.25">
      <c r="A232" s="17"/>
      <c r="B232" s="17"/>
      <c r="C232" s="41"/>
      <c r="D232" s="6"/>
      <c r="E232" s="6"/>
      <c r="F232" s="6"/>
      <c r="G232" s="40"/>
      <c r="H232" s="13"/>
    </row>
    <row r="233" spans="1:8" ht="32.1" customHeight="1" x14ac:dyDescent="0.25">
      <c r="A233" s="17"/>
      <c r="B233" s="17"/>
      <c r="C233" s="39"/>
      <c r="D233" s="122" t="s">
        <v>910</v>
      </c>
      <c r="E233" s="122"/>
      <c r="F233" s="380" t="b">
        <f>'Section B'!C325&lt;='Section D'!D15</f>
        <v>1</v>
      </c>
      <c r="G233" s="395"/>
      <c r="H233" s="13"/>
    </row>
    <row r="234" spans="1:8" x14ac:dyDescent="0.25">
      <c r="A234" s="17"/>
      <c r="B234" s="17"/>
      <c r="C234" s="41"/>
      <c r="D234" s="6"/>
      <c r="E234" s="6"/>
      <c r="F234" s="6"/>
      <c r="G234" s="40"/>
      <c r="H234" s="13"/>
    </row>
    <row r="235" spans="1:8" ht="32.1" customHeight="1" x14ac:dyDescent="0.25">
      <c r="A235" s="17"/>
      <c r="B235" s="17"/>
      <c r="C235" s="39"/>
      <c r="D235" s="122" t="s">
        <v>911</v>
      </c>
      <c r="E235" s="122"/>
      <c r="F235" s="380" t="b">
        <f>'Section B'!C331&lt;='Section B'!D19</f>
        <v>1</v>
      </c>
      <c r="G235" s="395"/>
      <c r="H235" s="13"/>
    </row>
    <row r="236" spans="1:8" x14ac:dyDescent="0.25">
      <c r="A236" s="17"/>
      <c r="B236" s="17"/>
      <c r="C236" s="41"/>
      <c r="D236" s="122"/>
      <c r="E236" s="122"/>
      <c r="F236" s="122"/>
      <c r="G236" s="40"/>
      <c r="H236" s="13"/>
    </row>
    <row r="237" spans="1:8" ht="32.1" customHeight="1" x14ac:dyDescent="0.25">
      <c r="A237" s="17"/>
      <c r="B237" s="17"/>
      <c r="C237" s="30"/>
      <c r="D237" s="122" t="s">
        <v>912</v>
      </c>
      <c r="E237" s="122"/>
      <c r="F237" s="380" t="b">
        <f>'Section B'!C334&lt;='Section B'!D22</f>
        <v>1</v>
      </c>
      <c r="G237" s="40"/>
      <c r="H237" s="13"/>
    </row>
    <row r="238" spans="1:8" x14ac:dyDescent="0.25">
      <c r="A238" s="17"/>
      <c r="B238" s="17"/>
      <c r="C238" s="30"/>
      <c r="D238" s="122"/>
      <c r="E238" s="122"/>
      <c r="F238" s="380"/>
      <c r="G238" s="40"/>
      <c r="H238" s="13"/>
    </row>
    <row r="239" spans="1:8" x14ac:dyDescent="0.25">
      <c r="A239" s="17"/>
      <c r="B239" s="17"/>
      <c r="C239" s="393" t="s">
        <v>628</v>
      </c>
      <c r="D239" s="57" t="s">
        <v>761</v>
      </c>
      <c r="E239" s="57"/>
      <c r="F239" s="6"/>
      <c r="G239" s="23"/>
      <c r="H239" s="13"/>
    </row>
    <row r="240" spans="1:8" x14ac:dyDescent="0.25">
      <c r="A240" s="17"/>
      <c r="B240" s="17"/>
      <c r="C240" s="41"/>
      <c r="D240" s="6"/>
      <c r="E240" s="6"/>
      <c r="F240" s="6"/>
      <c r="G240" s="49"/>
      <c r="H240" s="13"/>
    </row>
    <row r="241" spans="1:8" ht="32.1" customHeight="1" x14ac:dyDescent="0.25">
      <c r="A241" s="17"/>
      <c r="B241" s="17"/>
      <c r="C241" s="108"/>
      <c r="D241" s="122" t="s">
        <v>913</v>
      </c>
      <c r="E241" s="122"/>
      <c r="F241" s="380" t="b">
        <f>'Section B'!C341&lt;='Section B'!D12</f>
        <v>1</v>
      </c>
      <c r="G241" s="395"/>
      <c r="H241" s="13"/>
    </row>
    <row r="242" spans="1:8" x14ac:dyDescent="0.25">
      <c r="A242" s="17"/>
      <c r="B242" s="17"/>
      <c r="C242" s="41"/>
      <c r="D242" s="6"/>
      <c r="E242" s="6"/>
      <c r="F242" s="6"/>
      <c r="G242" s="40"/>
      <c r="H242" s="13"/>
    </row>
    <row r="243" spans="1:8" ht="32.1" customHeight="1" x14ac:dyDescent="0.25">
      <c r="A243" s="17"/>
      <c r="B243" s="17"/>
      <c r="C243" s="39"/>
      <c r="D243" s="122" t="s">
        <v>914</v>
      </c>
      <c r="E243" s="122"/>
      <c r="F243" s="380" t="b">
        <f>'Section B'!C343&lt;='Section B'!D15</f>
        <v>1</v>
      </c>
      <c r="G243" s="395"/>
      <c r="H243" s="13"/>
    </row>
    <row r="244" spans="1:8" x14ac:dyDescent="0.25">
      <c r="A244" s="17"/>
      <c r="B244" s="17"/>
      <c r="C244" s="41"/>
      <c r="D244" s="6"/>
      <c r="E244" s="6"/>
      <c r="F244" s="6"/>
      <c r="G244" s="40"/>
      <c r="H244" s="13"/>
    </row>
    <row r="245" spans="1:8" ht="32.1" customHeight="1" x14ac:dyDescent="0.25">
      <c r="A245" s="17"/>
      <c r="B245" s="17"/>
      <c r="C245" s="39"/>
      <c r="D245" s="122" t="s">
        <v>915</v>
      </c>
      <c r="E245" s="122"/>
      <c r="F245" s="380" t="b">
        <f>'Section B'!C345&lt;='Section D'!D15</f>
        <v>1</v>
      </c>
      <c r="G245" s="395"/>
      <c r="H245" s="13"/>
    </row>
    <row r="246" spans="1:8" x14ac:dyDescent="0.25">
      <c r="A246" s="17"/>
      <c r="B246" s="17"/>
      <c r="C246" s="41"/>
      <c r="D246" s="6"/>
      <c r="E246" s="6"/>
      <c r="F246" s="6"/>
      <c r="G246" s="40"/>
      <c r="H246" s="13"/>
    </row>
    <row r="247" spans="1:8" ht="32.1" customHeight="1" x14ac:dyDescent="0.25">
      <c r="A247" s="17"/>
      <c r="B247" s="17"/>
      <c r="C247" s="39"/>
      <c r="D247" s="122" t="s">
        <v>916</v>
      </c>
      <c r="E247" s="122"/>
      <c r="F247" s="380" t="b">
        <f>'Section B'!C351&lt;='Section B'!D19</f>
        <v>1</v>
      </c>
      <c r="G247" s="395"/>
      <c r="H247" s="13"/>
    </row>
    <row r="248" spans="1:8" x14ac:dyDescent="0.25">
      <c r="A248" s="17"/>
      <c r="B248" s="17"/>
      <c r="C248" s="41"/>
      <c r="D248" s="122"/>
      <c r="E248" s="122"/>
      <c r="F248" s="122"/>
      <c r="G248" s="40"/>
      <c r="H248" s="13"/>
    </row>
    <row r="249" spans="1:8" ht="32.1" customHeight="1" x14ac:dyDescent="0.25">
      <c r="A249" s="17"/>
      <c r="B249" s="17"/>
      <c r="C249" s="30"/>
      <c r="D249" s="122" t="s">
        <v>917</v>
      </c>
      <c r="E249" s="122"/>
      <c r="F249" s="380" t="b">
        <f>'Section B'!C354&lt;='Section B'!D22</f>
        <v>1</v>
      </c>
      <c r="G249" s="40"/>
      <c r="H249" s="13"/>
    </row>
    <row r="250" spans="1:8" x14ac:dyDescent="0.25">
      <c r="A250" s="17"/>
      <c r="B250" s="17"/>
      <c r="C250" s="30"/>
      <c r="D250" s="33"/>
      <c r="E250" s="33"/>
      <c r="F250" s="33"/>
      <c r="G250" s="395"/>
      <c r="H250" s="13"/>
    </row>
    <row r="251" spans="1:8" x14ac:dyDescent="0.25">
      <c r="A251" s="17"/>
      <c r="B251" s="17"/>
      <c r="C251" s="393" t="s">
        <v>635</v>
      </c>
      <c r="D251" s="57" t="s">
        <v>762</v>
      </c>
      <c r="E251" s="57"/>
      <c r="F251" s="6"/>
      <c r="G251" s="23"/>
      <c r="H251" s="13"/>
    </row>
    <row r="252" spans="1:8" x14ac:dyDescent="0.25">
      <c r="A252" s="17"/>
      <c r="B252" s="17"/>
      <c r="C252" s="41"/>
      <c r="D252" s="6"/>
      <c r="E252" s="6"/>
      <c r="F252" s="6"/>
      <c r="G252" s="49"/>
      <c r="H252" s="13"/>
    </row>
    <row r="253" spans="1:8" ht="32.1" customHeight="1" x14ac:dyDescent="0.25">
      <c r="A253" s="17"/>
      <c r="B253" s="17"/>
      <c r="C253" s="108"/>
      <c r="D253" s="122" t="s">
        <v>918</v>
      </c>
      <c r="E253" s="122"/>
      <c r="F253" s="380" t="b">
        <f>'Section B'!C361&lt;='Section B'!D12</f>
        <v>1</v>
      </c>
      <c r="G253" s="395"/>
      <c r="H253" s="13"/>
    </row>
    <row r="254" spans="1:8" x14ac:dyDescent="0.25">
      <c r="A254" s="17"/>
      <c r="B254" s="17"/>
      <c r="C254" s="41"/>
      <c r="D254" s="6"/>
      <c r="E254" s="6"/>
      <c r="F254" s="6"/>
      <c r="G254" s="40"/>
      <c r="H254" s="13"/>
    </row>
    <row r="255" spans="1:8" ht="32.1" customHeight="1" x14ac:dyDescent="0.25">
      <c r="A255" s="17"/>
      <c r="B255" s="17"/>
      <c r="C255" s="39"/>
      <c r="D255" s="122" t="s">
        <v>919</v>
      </c>
      <c r="E255" s="122"/>
      <c r="F255" s="380" t="b">
        <f>'Section B'!C363&lt;='Section B'!D15</f>
        <v>1</v>
      </c>
      <c r="G255" s="395"/>
      <c r="H255" s="13"/>
    </row>
    <row r="256" spans="1:8" x14ac:dyDescent="0.25">
      <c r="A256" s="17"/>
      <c r="B256" s="17"/>
      <c r="C256" s="41"/>
      <c r="D256" s="6"/>
      <c r="E256" s="6"/>
      <c r="F256" s="6"/>
      <c r="G256" s="40"/>
      <c r="H256" s="13"/>
    </row>
    <row r="257" spans="1:8" ht="32.1" customHeight="1" x14ac:dyDescent="0.25">
      <c r="A257" s="17"/>
      <c r="B257" s="17"/>
      <c r="C257" s="39"/>
      <c r="D257" s="122" t="s">
        <v>920</v>
      </c>
      <c r="E257" s="122"/>
      <c r="F257" s="380" t="b">
        <f>'Section B'!C365&lt;='Section D'!D15</f>
        <v>1</v>
      </c>
      <c r="G257" s="395"/>
      <c r="H257" s="13"/>
    </row>
    <row r="258" spans="1:8" x14ac:dyDescent="0.25">
      <c r="A258" s="17"/>
      <c r="B258" s="17"/>
      <c r="C258" s="41"/>
      <c r="D258" s="6"/>
      <c r="E258" s="6"/>
      <c r="F258" s="6"/>
      <c r="G258" s="40"/>
      <c r="H258" s="13"/>
    </row>
    <row r="259" spans="1:8" ht="32.1" customHeight="1" x14ac:dyDescent="0.25">
      <c r="A259" s="17"/>
      <c r="B259" s="17"/>
      <c r="C259" s="39"/>
      <c r="D259" s="122" t="s">
        <v>921</v>
      </c>
      <c r="E259" s="122"/>
      <c r="F259" s="380" t="b">
        <f>'Section B'!C371&lt;='Section B'!D19</f>
        <v>1</v>
      </c>
      <c r="G259" s="395"/>
      <c r="H259" s="13"/>
    </row>
    <row r="260" spans="1:8" x14ac:dyDescent="0.25">
      <c r="A260" s="17"/>
      <c r="B260" s="17"/>
      <c r="C260" s="41"/>
      <c r="D260" s="122"/>
      <c r="E260" s="122"/>
      <c r="F260" s="122"/>
      <c r="G260" s="40"/>
      <c r="H260" s="13"/>
    </row>
    <row r="261" spans="1:8" ht="32.1" customHeight="1" x14ac:dyDescent="0.25">
      <c r="A261" s="17"/>
      <c r="B261" s="17"/>
      <c r="C261" s="30"/>
      <c r="D261" s="122" t="s">
        <v>922</v>
      </c>
      <c r="E261" s="122"/>
      <c r="F261" s="380" t="b">
        <f>'Section B'!C374&lt;='Section B'!D22</f>
        <v>1</v>
      </c>
      <c r="G261" s="40"/>
      <c r="H261" s="13"/>
    </row>
    <row r="262" spans="1:8" x14ac:dyDescent="0.25">
      <c r="A262" s="17"/>
      <c r="B262" s="17"/>
      <c r="C262" s="30"/>
      <c r="D262" s="33"/>
      <c r="E262" s="33"/>
      <c r="F262" s="33"/>
      <c r="G262" s="395"/>
      <c r="H262" s="13"/>
    </row>
    <row r="263" spans="1:8" x14ac:dyDescent="0.25">
      <c r="A263" s="17"/>
      <c r="B263" s="17"/>
      <c r="C263" s="117"/>
      <c r="D263" s="345"/>
      <c r="E263" s="345"/>
      <c r="F263" s="345"/>
      <c r="G263" s="118"/>
      <c r="H263" s="13"/>
    </row>
    <row r="264" spans="1:8" x14ac:dyDescent="0.25">
      <c r="A264" s="17"/>
      <c r="B264" s="17"/>
      <c r="C264" s="653">
        <v>6</v>
      </c>
      <c r="D264" s="701" t="s">
        <v>923</v>
      </c>
      <c r="E264" s="13"/>
      <c r="F264" s="6"/>
      <c r="G264" s="23"/>
      <c r="H264" s="13"/>
    </row>
    <row r="265" spans="1:8" x14ac:dyDescent="0.25">
      <c r="A265" s="17"/>
      <c r="B265" s="17"/>
      <c r="C265" s="654"/>
      <c r="D265" s="644"/>
      <c r="E265" s="6"/>
      <c r="F265" s="6"/>
      <c r="G265" s="23"/>
      <c r="H265" s="13"/>
    </row>
    <row r="266" spans="1:8" x14ac:dyDescent="0.25">
      <c r="A266" s="17"/>
      <c r="B266" s="17"/>
      <c r="C266" s="41"/>
      <c r="D266" s="6"/>
      <c r="E266" s="6"/>
      <c r="F266" s="6"/>
      <c r="G266" s="49"/>
      <c r="H266" s="13"/>
    </row>
    <row r="267" spans="1:8" ht="32.1" customHeight="1" x14ac:dyDescent="0.25">
      <c r="A267" s="17"/>
      <c r="B267" s="17"/>
      <c r="C267" s="108"/>
      <c r="D267" s="122" t="s">
        <v>924</v>
      </c>
      <c r="E267" s="122"/>
      <c r="F267" s="380" t="b">
        <f>'Section B'!C382&lt;='Section B'!D12</f>
        <v>1</v>
      </c>
      <c r="G267" s="395"/>
      <c r="H267" s="13"/>
    </row>
    <row r="268" spans="1:8" x14ac:dyDescent="0.25">
      <c r="A268" s="17"/>
      <c r="B268" s="17"/>
      <c r="C268" s="41"/>
      <c r="D268" s="6"/>
      <c r="E268" s="6"/>
      <c r="F268" s="6"/>
      <c r="G268" s="40"/>
      <c r="H268" s="13"/>
    </row>
    <row r="269" spans="1:8" ht="32.1" customHeight="1" x14ac:dyDescent="0.25">
      <c r="A269" s="17"/>
      <c r="B269" s="17"/>
      <c r="C269" s="39"/>
      <c r="D269" s="122" t="s">
        <v>925</v>
      </c>
      <c r="E269" s="122"/>
      <c r="F269" s="380" t="b">
        <f>'Section B'!C384&lt;='Section B'!D15</f>
        <v>1</v>
      </c>
      <c r="G269" s="395"/>
      <c r="H269" s="13"/>
    </row>
    <row r="270" spans="1:8" x14ac:dyDescent="0.25">
      <c r="A270" s="17"/>
      <c r="B270" s="17"/>
      <c r="C270" s="41"/>
      <c r="D270" s="6"/>
      <c r="E270" s="6"/>
      <c r="F270" s="6"/>
      <c r="G270" s="40"/>
      <c r="H270" s="13"/>
    </row>
    <row r="271" spans="1:8" ht="32.1" customHeight="1" x14ac:dyDescent="0.25">
      <c r="A271" s="17"/>
      <c r="B271" s="17"/>
      <c r="C271" s="39"/>
      <c r="D271" s="122" t="s">
        <v>926</v>
      </c>
      <c r="E271" s="122"/>
      <c r="F271" s="380" t="b">
        <f>'Section B'!C386&lt;='Section D'!D15</f>
        <v>1</v>
      </c>
      <c r="G271" s="395"/>
      <c r="H271" s="13"/>
    </row>
    <row r="272" spans="1:8" x14ac:dyDescent="0.25">
      <c r="A272" s="17"/>
      <c r="B272" s="17"/>
      <c r="C272" s="41"/>
      <c r="D272" s="6"/>
      <c r="E272" s="6"/>
      <c r="F272" s="6"/>
      <c r="G272" s="40"/>
      <c r="H272" s="13"/>
    </row>
    <row r="273" spans="1:8" ht="32.1" customHeight="1" x14ac:dyDescent="0.25">
      <c r="A273" s="17"/>
      <c r="B273" s="17"/>
      <c r="C273" s="39"/>
      <c r="D273" s="122" t="s">
        <v>927</v>
      </c>
      <c r="E273" s="122"/>
      <c r="F273" s="380" t="b">
        <f>'Section B'!C392&lt;='Section B'!D19</f>
        <v>1</v>
      </c>
      <c r="G273" s="395"/>
      <c r="H273" s="13"/>
    </row>
    <row r="274" spans="1:8" x14ac:dyDescent="0.25">
      <c r="A274" s="17"/>
      <c r="B274" s="17"/>
      <c r="C274" s="41"/>
      <c r="D274" s="122"/>
      <c r="E274" s="122"/>
      <c r="F274" s="122"/>
      <c r="G274" s="40"/>
      <c r="H274" s="13"/>
    </row>
    <row r="275" spans="1:8" ht="32.1" customHeight="1" x14ac:dyDescent="0.25">
      <c r="A275" s="17"/>
      <c r="B275" s="17"/>
      <c r="C275" s="30"/>
      <c r="D275" s="122" t="s">
        <v>928</v>
      </c>
      <c r="E275" s="122"/>
      <c r="F275" s="380" t="b">
        <f>'Section B'!C395&lt;='Section B'!D22</f>
        <v>1</v>
      </c>
      <c r="G275" s="23"/>
      <c r="H275" s="13"/>
    </row>
    <row r="276" spans="1:8" x14ac:dyDescent="0.25">
      <c r="A276" s="17"/>
      <c r="B276" s="17"/>
      <c r="C276" s="119"/>
      <c r="D276" s="92"/>
      <c r="E276" s="92"/>
      <c r="F276" s="92"/>
      <c r="G276" s="120"/>
      <c r="H276" s="13"/>
    </row>
    <row r="277" spans="1:8" x14ac:dyDescent="0.25">
      <c r="A277" s="17"/>
      <c r="B277" s="17"/>
      <c r="C277" s="121"/>
      <c r="D277" s="345"/>
      <c r="E277" s="345"/>
      <c r="F277" s="345"/>
      <c r="G277" s="118"/>
      <c r="H277" s="13"/>
    </row>
    <row r="278" spans="1:8" x14ac:dyDescent="0.25">
      <c r="A278" s="17"/>
      <c r="B278" s="17"/>
      <c r="C278" s="653">
        <v>7</v>
      </c>
      <c r="D278" s="655" t="s">
        <v>20</v>
      </c>
      <c r="E278" s="655"/>
      <c r="F278" s="655"/>
      <c r="G278" s="734"/>
      <c r="H278" s="13"/>
    </row>
    <row r="279" spans="1:8" x14ac:dyDescent="0.25">
      <c r="A279" s="17"/>
      <c r="B279" s="17"/>
      <c r="C279" s="654"/>
      <c r="D279" s="644"/>
      <c r="E279" s="644"/>
      <c r="F279" s="644"/>
      <c r="G279" s="735"/>
      <c r="H279" s="13"/>
    </row>
    <row r="280" spans="1:8" x14ac:dyDescent="0.25">
      <c r="A280" s="17"/>
      <c r="B280" s="17"/>
      <c r="C280" s="370"/>
      <c r="D280" s="57"/>
      <c r="E280" s="57"/>
      <c r="F280" s="57"/>
      <c r="G280" s="395"/>
      <c r="H280" s="13"/>
    </row>
    <row r="281" spans="1:8" x14ac:dyDescent="0.25">
      <c r="A281" s="17"/>
      <c r="B281" s="17"/>
      <c r="C281" s="393" t="s">
        <v>228</v>
      </c>
      <c r="D281" s="6" t="s">
        <v>763</v>
      </c>
      <c r="E281" s="6"/>
      <c r="F281" s="6"/>
      <c r="G281" s="23"/>
      <c r="H281" s="13"/>
    </row>
    <row r="282" spans="1:8" x14ac:dyDescent="0.25">
      <c r="A282" s="17"/>
      <c r="B282" s="17"/>
      <c r="C282" s="393"/>
      <c r="D282" s="6"/>
      <c r="E282" s="6"/>
      <c r="F282" s="6"/>
      <c r="G282" s="23"/>
      <c r="H282" s="13"/>
    </row>
    <row r="283" spans="1:8" ht="32.1" customHeight="1" x14ac:dyDescent="0.25">
      <c r="A283" s="17"/>
      <c r="B283" s="17"/>
      <c r="C283" s="41"/>
      <c r="D283" s="122" t="s">
        <v>929</v>
      </c>
      <c r="E283" s="122"/>
      <c r="F283" s="380" t="b">
        <f>'Section B'!C427&lt;='Section B'!D12</f>
        <v>1</v>
      </c>
      <c r="G283" s="23"/>
      <c r="H283" s="13"/>
    </row>
    <row r="284" spans="1:8" x14ac:dyDescent="0.25">
      <c r="A284" s="17"/>
      <c r="B284" s="17"/>
      <c r="C284" s="39"/>
      <c r="D284" s="6"/>
      <c r="E284" s="6"/>
      <c r="F284" s="6"/>
      <c r="G284" s="40"/>
      <c r="H284" s="13"/>
    </row>
    <row r="285" spans="1:8" ht="32.1" customHeight="1" x14ac:dyDescent="0.25">
      <c r="A285" s="17"/>
      <c r="B285" s="17"/>
      <c r="C285" s="41"/>
      <c r="D285" s="122" t="s">
        <v>930</v>
      </c>
      <c r="E285" s="122"/>
      <c r="F285" s="380" t="b">
        <f>'Section B'!C429&lt;='Section B'!D15</f>
        <v>1</v>
      </c>
      <c r="G285" s="40"/>
      <c r="H285" s="13"/>
    </row>
    <row r="286" spans="1:8" x14ac:dyDescent="0.25">
      <c r="A286" s="17"/>
      <c r="B286" s="17"/>
      <c r="C286" s="30"/>
      <c r="D286" s="6"/>
      <c r="E286" s="6"/>
      <c r="F286" s="6"/>
      <c r="G286" s="40"/>
      <c r="H286" s="13"/>
    </row>
    <row r="287" spans="1:8" ht="32.1" customHeight="1" x14ac:dyDescent="0.25">
      <c r="A287" s="17"/>
      <c r="B287" s="17"/>
      <c r="C287" s="41"/>
      <c r="D287" s="122" t="s">
        <v>931</v>
      </c>
      <c r="E287" s="122"/>
      <c r="F287" s="380" t="b">
        <f>'Section B'!C431&lt;='Section D'!D15</f>
        <v>1</v>
      </c>
      <c r="G287" s="40"/>
      <c r="H287" s="13"/>
    </row>
    <row r="288" spans="1:8" x14ac:dyDescent="0.25">
      <c r="A288" s="17"/>
      <c r="B288" s="17"/>
      <c r="C288" s="39"/>
      <c r="D288" s="6"/>
      <c r="E288" s="6"/>
      <c r="F288" s="6"/>
      <c r="G288" s="40"/>
      <c r="H288" s="13"/>
    </row>
    <row r="289" spans="1:8" ht="32.1" customHeight="1" x14ac:dyDescent="0.25">
      <c r="A289" s="17"/>
      <c r="B289" s="17"/>
      <c r="C289" s="41"/>
      <c r="D289" s="122" t="s">
        <v>932</v>
      </c>
      <c r="E289" s="122"/>
      <c r="F289" s="380" t="b">
        <f>'Section B'!C437&lt;='Section B'!D19</f>
        <v>1</v>
      </c>
      <c r="G289" s="40"/>
      <c r="H289" s="13"/>
    </row>
    <row r="290" spans="1:8" x14ac:dyDescent="0.25">
      <c r="A290" s="17"/>
      <c r="B290" s="17"/>
      <c r="C290" s="41"/>
      <c r="D290" s="122"/>
      <c r="E290" s="122"/>
      <c r="F290" s="122"/>
      <c r="G290" s="40"/>
      <c r="H290" s="13"/>
    </row>
    <row r="291" spans="1:8" ht="32.1" customHeight="1" x14ac:dyDescent="0.25">
      <c r="A291" s="17"/>
      <c r="B291" s="13"/>
      <c r="C291" s="41"/>
      <c r="D291" s="122" t="s">
        <v>933</v>
      </c>
      <c r="E291" s="122"/>
      <c r="F291" s="380" t="b">
        <f>'Section B'!C440&lt;='Section B'!D22</f>
        <v>1</v>
      </c>
      <c r="G291" s="40"/>
      <c r="H291" s="13"/>
    </row>
    <row r="292" spans="1:8" x14ac:dyDescent="0.25">
      <c r="A292" s="17"/>
      <c r="B292" s="17"/>
      <c r="C292" s="35"/>
      <c r="D292" s="346"/>
      <c r="E292" s="346"/>
      <c r="F292" s="346"/>
      <c r="G292" s="347"/>
      <c r="H292" s="13"/>
    </row>
    <row r="293" spans="1:8" x14ac:dyDescent="0.25">
      <c r="A293" s="17"/>
      <c r="B293" s="17"/>
      <c r="C293" s="17"/>
      <c r="D293" s="132"/>
      <c r="E293" s="132"/>
      <c r="F293" s="132"/>
      <c r="G293" s="13"/>
      <c r="H293" s="13"/>
    </row>
    <row r="294" spans="1:8" x14ac:dyDescent="0.25">
      <c r="A294" s="17"/>
      <c r="B294" s="13"/>
      <c r="C294" s="653">
        <v>8</v>
      </c>
      <c r="D294" s="655" t="s">
        <v>88</v>
      </c>
      <c r="E294" s="655"/>
      <c r="F294" s="655"/>
      <c r="G294" s="734"/>
      <c r="H294" s="13"/>
    </row>
    <row r="295" spans="1:8" x14ac:dyDescent="0.25">
      <c r="A295" s="17"/>
      <c r="B295" s="13"/>
      <c r="C295" s="654"/>
      <c r="D295" s="644"/>
      <c r="E295" s="644"/>
      <c r="F295" s="644"/>
      <c r="G295" s="735"/>
      <c r="H295" s="13"/>
    </row>
    <row r="296" spans="1:8" x14ac:dyDescent="0.25">
      <c r="A296" s="17"/>
      <c r="B296" s="13"/>
      <c r="C296" s="370"/>
      <c r="D296" s="33"/>
      <c r="E296" s="33"/>
      <c r="F296" s="33"/>
      <c r="G296" s="395"/>
      <c r="H296" s="13"/>
    </row>
    <row r="297" spans="1:8" ht="32.1" customHeight="1" x14ac:dyDescent="0.25">
      <c r="A297" s="17"/>
      <c r="B297" s="17"/>
      <c r="C297" s="108"/>
      <c r="D297" s="122" t="s">
        <v>935</v>
      </c>
      <c r="E297" s="122"/>
      <c r="F297" s="380" t="b">
        <f>'Section B'!C452&lt;='Section B'!D12</f>
        <v>1</v>
      </c>
      <c r="G297" s="200"/>
      <c r="H297" s="13"/>
    </row>
    <row r="298" spans="1:8" x14ac:dyDescent="0.25">
      <c r="A298" s="17"/>
      <c r="B298" s="17"/>
      <c r="C298" s="370"/>
      <c r="D298" s="6"/>
      <c r="E298" s="6"/>
      <c r="F298" s="6"/>
      <c r="G298" s="40"/>
      <c r="H298" s="13"/>
    </row>
    <row r="299" spans="1:8" ht="32.1" customHeight="1" x14ac:dyDescent="0.25">
      <c r="A299" s="17"/>
      <c r="B299" s="17"/>
      <c r="C299" s="370"/>
      <c r="D299" s="122" t="s">
        <v>936</v>
      </c>
      <c r="E299" s="122"/>
      <c r="F299" s="380" t="b">
        <f>'Section B'!C454&lt;='Section B'!D15</f>
        <v>1</v>
      </c>
      <c r="G299" s="40"/>
      <c r="H299" s="13"/>
    </row>
    <row r="300" spans="1:8" x14ac:dyDescent="0.25">
      <c r="A300" s="17"/>
      <c r="B300" s="17"/>
      <c r="C300" s="370"/>
      <c r="D300" s="6"/>
      <c r="E300" s="6"/>
      <c r="F300" s="6"/>
      <c r="G300" s="40"/>
      <c r="H300" s="13"/>
    </row>
    <row r="301" spans="1:8" ht="32.1" customHeight="1" x14ac:dyDescent="0.25">
      <c r="A301" s="17"/>
      <c r="B301" s="17"/>
      <c r="C301" s="370"/>
      <c r="D301" s="122" t="s">
        <v>170</v>
      </c>
      <c r="E301" s="122"/>
      <c r="F301" s="380" t="b">
        <f>'Section B'!C456&lt;='Section D'!D15</f>
        <v>1</v>
      </c>
      <c r="G301" s="40"/>
      <c r="H301" s="13"/>
    </row>
    <row r="302" spans="1:8" x14ac:dyDescent="0.25">
      <c r="A302" s="17"/>
      <c r="B302" s="17"/>
      <c r="C302" s="370"/>
      <c r="D302" s="6"/>
      <c r="E302" s="6"/>
      <c r="F302" s="6"/>
      <c r="G302" s="40"/>
      <c r="H302" s="13"/>
    </row>
    <row r="303" spans="1:8" ht="32.1" customHeight="1" x14ac:dyDescent="0.25">
      <c r="A303" s="17"/>
      <c r="B303" s="17"/>
      <c r="C303" s="370"/>
      <c r="D303" s="122" t="s">
        <v>937</v>
      </c>
      <c r="E303" s="122"/>
      <c r="F303" s="380" t="b">
        <f>'Section B'!C462&lt;='Section B'!D19</f>
        <v>1</v>
      </c>
      <c r="G303" s="40"/>
      <c r="H303" s="13"/>
    </row>
    <row r="304" spans="1:8" x14ac:dyDescent="0.25">
      <c r="A304" s="17"/>
      <c r="B304" s="17"/>
      <c r="C304" s="370"/>
      <c r="D304" s="122"/>
      <c r="E304" s="122"/>
      <c r="F304" s="122"/>
      <c r="G304" s="40"/>
      <c r="H304" s="13"/>
    </row>
    <row r="305" spans="1:8" ht="32.1" customHeight="1" x14ac:dyDescent="0.25">
      <c r="A305" s="17"/>
      <c r="B305" s="17"/>
      <c r="C305" s="370"/>
      <c r="D305" s="122" t="s">
        <v>938</v>
      </c>
      <c r="E305" s="122"/>
      <c r="F305" s="380" t="b">
        <f>'Section B'!C465&lt;='Section B'!D22</f>
        <v>1</v>
      </c>
      <c r="G305" s="38"/>
      <c r="H305" s="13"/>
    </row>
    <row r="306" spans="1:8" x14ac:dyDescent="0.25">
      <c r="A306" s="17"/>
      <c r="B306" s="13"/>
      <c r="C306" s="35"/>
      <c r="D306" s="346"/>
      <c r="E306" s="346"/>
      <c r="F306" s="346"/>
      <c r="G306" s="347"/>
      <c r="H306" s="13"/>
    </row>
    <row r="307" spans="1:8" x14ac:dyDescent="0.25">
      <c r="A307" s="17"/>
      <c r="B307" s="13"/>
      <c r="C307" s="152"/>
      <c r="D307" s="132"/>
      <c r="E307" s="132"/>
      <c r="F307" s="132"/>
      <c r="G307" s="348"/>
      <c r="H307" s="13"/>
    </row>
    <row r="308" spans="1:8" x14ac:dyDescent="0.25">
      <c r="A308" s="17"/>
      <c r="B308" s="13"/>
      <c r="C308" s="653">
        <v>9</v>
      </c>
      <c r="D308" s="655" t="s">
        <v>934</v>
      </c>
      <c r="E308" s="655"/>
      <c r="F308" s="655"/>
      <c r="G308" s="734"/>
      <c r="H308" s="13"/>
    </row>
    <row r="309" spans="1:8" x14ac:dyDescent="0.25">
      <c r="A309" s="17"/>
      <c r="B309" s="13"/>
      <c r="C309" s="654">
        <v>7</v>
      </c>
      <c r="D309" s="644" t="s">
        <v>148</v>
      </c>
      <c r="E309" s="644"/>
      <c r="F309" s="644"/>
      <c r="G309" s="735"/>
      <c r="H309" s="13"/>
    </row>
    <row r="310" spans="1:8" x14ac:dyDescent="0.25">
      <c r="A310" s="17"/>
      <c r="B310" s="13"/>
      <c r="C310" s="370"/>
      <c r="D310" s="6"/>
      <c r="E310" s="6"/>
      <c r="F310" s="6"/>
      <c r="G310" s="395"/>
      <c r="H310" s="13"/>
    </row>
    <row r="311" spans="1:8" ht="32.1" customHeight="1" x14ac:dyDescent="0.25">
      <c r="A311" s="17"/>
      <c r="B311" s="13"/>
      <c r="C311" s="30"/>
      <c r="D311" s="122" t="s">
        <v>939</v>
      </c>
      <c r="E311" s="122"/>
      <c r="F311" s="380" t="b">
        <f>'Section B'!C474&lt;='Section B'!D12</f>
        <v>1</v>
      </c>
      <c r="G311" s="200"/>
      <c r="H311" s="13"/>
    </row>
    <row r="312" spans="1:8" x14ac:dyDescent="0.25">
      <c r="A312" s="17"/>
      <c r="B312" s="13"/>
      <c r="C312" s="30"/>
      <c r="D312" s="122"/>
      <c r="E312" s="122"/>
      <c r="F312" s="380"/>
      <c r="G312" s="200"/>
      <c r="H312" s="13"/>
    </row>
    <row r="313" spans="1:8" ht="32.1" customHeight="1" x14ac:dyDescent="0.25">
      <c r="A313" s="17"/>
      <c r="B313" s="13"/>
      <c r="C313" s="30"/>
      <c r="D313" s="122" t="s">
        <v>550</v>
      </c>
      <c r="E313" s="122"/>
      <c r="F313" s="380" t="b">
        <f>'Section B'!C474&gt;='Section B'!C452</f>
        <v>1</v>
      </c>
      <c r="G313" s="200"/>
      <c r="H313" s="13"/>
    </row>
    <row r="314" spans="1:8" x14ac:dyDescent="0.25">
      <c r="A314" s="17"/>
      <c r="B314" s="13"/>
      <c r="C314" s="35"/>
      <c r="D314" s="153"/>
      <c r="E314" s="153"/>
      <c r="F314" s="153"/>
      <c r="G314" s="347"/>
      <c r="H314" s="13"/>
    </row>
    <row r="315" spans="1:8" x14ac:dyDescent="0.25">
      <c r="A315" s="17"/>
      <c r="B315" s="13"/>
      <c r="C315" s="17"/>
      <c r="D315" s="122"/>
      <c r="E315" s="122"/>
      <c r="F315" s="122"/>
      <c r="G315" s="13"/>
      <c r="H315" s="13"/>
    </row>
    <row r="316" spans="1:8" x14ac:dyDescent="0.25">
      <c r="A316" s="17"/>
      <c r="B316" s="692" t="s">
        <v>822</v>
      </c>
      <c r="C316" s="692"/>
      <c r="D316" s="692"/>
      <c r="E316" s="383"/>
      <c r="F316" s="383"/>
      <c r="G316" s="13"/>
      <c r="H316" s="13"/>
    </row>
    <row r="317" spans="1:8" x14ac:dyDescent="0.25">
      <c r="A317" s="17"/>
      <c r="B317" s="383"/>
      <c r="C317" s="383"/>
      <c r="D317" s="349"/>
      <c r="E317" s="349"/>
      <c r="F317" s="349"/>
      <c r="G317" s="13"/>
      <c r="H317" s="13"/>
    </row>
    <row r="318" spans="1:8" x14ac:dyDescent="0.25">
      <c r="A318" s="17"/>
      <c r="B318" s="13"/>
      <c r="C318" s="350"/>
      <c r="D318" s="351"/>
      <c r="E318" s="351"/>
      <c r="F318" s="351"/>
      <c r="G318" s="352"/>
      <c r="H318" s="13"/>
    </row>
    <row r="319" spans="1:8" ht="32.1" customHeight="1" x14ac:dyDescent="0.25">
      <c r="A319" s="17"/>
      <c r="B319" s="13"/>
      <c r="C319" s="199"/>
      <c r="D319" s="122" t="s">
        <v>940</v>
      </c>
      <c r="E319" s="122"/>
      <c r="F319" s="380" t="b">
        <f>'Section D'!C31&lt;='Section D'!D15</f>
        <v>1</v>
      </c>
      <c r="G319" s="200"/>
      <c r="H319" s="13"/>
    </row>
    <row r="320" spans="1:8" x14ac:dyDescent="0.25">
      <c r="A320" s="17"/>
      <c r="B320" s="13"/>
      <c r="C320" s="199"/>
      <c r="D320" s="122"/>
      <c r="E320" s="122"/>
      <c r="F320" s="122"/>
      <c r="G320" s="200"/>
      <c r="H320" s="13"/>
    </row>
    <row r="321" spans="1:8" ht="32.1" customHeight="1" x14ac:dyDescent="0.25">
      <c r="A321" s="17"/>
      <c r="B321" s="13"/>
      <c r="C321" s="199"/>
      <c r="D321" s="122" t="s">
        <v>942</v>
      </c>
      <c r="E321" s="122"/>
      <c r="F321" s="380" t="b">
        <f>'Section D'!C40&lt;='Section D'!D15</f>
        <v>1</v>
      </c>
      <c r="G321" s="200"/>
      <c r="H321" s="13"/>
    </row>
    <row r="322" spans="1:8" x14ac:dyDescent="0.25">
      <c r="A322" s="17"/>
      <c r="B322" s="13"/>
      <c r="C322" s="199"/>
      <c r="D322" s="122"/>
      <c r="E322" s="122"/>
      <c r="F322" s="122"/>
      <c r="G322" s="200"/>
      <c r="H322" s="13"/>
    </row>
    <row r="323" spans="1:8" ht="32.1" customHeight="1" x14ac:dyDescent="0.25">
      <c r="A323" s="17"/>
      <c r="B323" s="13"/>
      <c r="C323" s="199"/>
      <c r="D323" s="122" t="s">
        <v>941</v>
      </c>
      <c r="E323" s="122"/>
      <c r="F323" s="380" t="b">
        <f>'Section D'!C50&lt;='Section D'!D9</f>
        <v>1</v>
      </c>
      <c r="G323" s="200"/>
      <c r="H323" s="13"/>
    </row>
    <row r="324" spans="1:8" x14ac:dyDescent="0.25">
      <c r="A324" s="17"/>
      <c r="B324" s="13"/>
      <c r="C324" s="199"/>
      <c r="D324" s="122"/>
      <c r="E324" s="122"/>
      <c r="F324" s="122"/>
      <c r="G324" s="200"/>
      <c r="H324" s="13"/>
    </row>
    <row r="325" spans="1:8" ht="32.1" customHeight="1" x14ac:dyDescent="0.25">
      <c r="A325" s="17"/>
      <c r="B325" s="13"/>
      <c r="C325" s="199"/>
      <c r="D325" s="122" t="s">
        <v>1389</v>
      </c>
      <c r="E325" s="122"/>
      <c r="F325" s="380" t="b">
        <f>'Section D'!C56&lt;='Section D'!D15</f>
        <v>1</v>
      </c>
      <c r="G325" s="200"/>
      <c r="H325" s="13"/>
    </row>
    <row r="326" spans="1:8" x14ac:dyDescent="0.25">
      <c r="A326" s="17"/>
      <c r="B326" s="13"/>
      <c r="C326" s="353"/>
      <c r="D326" s="342"/>
      <c r="E326" s="342"/>
      <c r="F326" s="342"/>
      <c r="G326" s="347"/>
      <c r="H326" s="13"/>
    </row>
    <row r="327" spans="1:8" x14ac:dyDescent="0.25">
      <c r="A327" s="17"/>
      <c r="B327" s="13"/>
      <c r="C327" s="154"/>
      <c r="D327" s="351"/>
      <c r="E327" s="351"/>
      <c r="F327" s="351"/>
      <c r="G327" s="154"/>
      <c r="H327" s="13"/>
    </row>
    <row r="328" spans="1:8" x14ac:dyDescent="0.25">
      <c r="A328" s="17"/>
      <c r="B328" s="692" t="s">
        <v>823</v>
      </c>
      <c r="C328" s="692"/>
      <c r="D328" s="692"/>
      <c r="E328" s="383"/>
      <c r="F328" s="383"/>
      <c r="G328" s="13"/>
      <c r="H328" s="13"/>
    </row>
    <row r="329" spans="1:8" x14ac:dyDescent="0.25">
      <c r="A329" s="17"/>
      <c r="B329" s="13"/>
      <c r="C329" s="17"/>
      <c r="D329" s="13"/>
      <c r="E329" s="13"/>
      <c r="F329" s="13"/>
      <c r="G329" s="13"/>
      <c r="H329" s="13"/>
    </row>
    <row r="330" spans="1:8" x14ac:dyDescent="0.25">
      <c r="A330" s="17"/>
      <c r="B330" s="13"/>
      <c r="C330" s="653">
        <v>2</v>
      </c>
      <c r="D330" s="814" t="s">
        <v>119</v>
      </c>
      <c r="E330" s="398"/>
      <c r="F330" s="398"/>
      <c r="G330" s="352"/>
      <c r="H330" s="13"/>
    </row>
    <row r="331" spans="1:8" x14ac:dyDescent="0.25">
      <c r="A331" s="17"/>
      <c r="B331" s="13"/>
      <c r="C331" s="654"/>
      <c r="D331" s="695"/>
      <c r="E331" s="6"/>
      <c r="F331" s="6"/>
      <c r="G331" s="200"/>
      <c r="H331" s="13"/>
    </row>
    <row r="332" spans="1:8" x14ac:dyDescent="0.25">
      <c r="A332" s="17"/>
      <c r="B332" s="13"/>
      <c r="C332" s="30"/>
      <c r="D332" s="13"/>
      <c r="E332" s="13"/>
      <c r="F332" s="13"/>
      <c r="G332" s="200"/>
      <c r="H332" s="13"/>
    </row>
    <row r="333" spans="1:8" ht="32.1" customHeight="1" x14ac:dyDescent="0.25">
      <c r="A333" s="17"/>
      <c r="B333" s="13"/>
      <c r="C333" s="30"/>
      <c r="D333" s="13" t="s">
        <v>209</v>
      </c>
      <c r="E333" s="13"/>
      <c r="F333" s="380" t="b">
        <f>'Section E'!D38='Section E'!D51</f>
        <v>1</v>
      </c>
      <c r="G333" s="200"/>
      <c r="H333" s="13"/>
    </row>
    <row r="334" spans="1:8" x14ac:dyDescent="0.25">
      <c r="A334" s="17"/>
      <c r="B334" s="13"/>
      <c r="C334" s="30"/>
      <c r="D334" s="13"/>
      <c r="E334" s="13"/>
      <c r="F334" s="13"/>
      <c r="G334" s="200"/>
      <c r="H334" s="13"/>
    </row>
    <row r="335" spans="1:8" ht="32.1" customHeight="1" x14ac:dyDescent="0.25">
      <c r="A335" s="17"/>
      <c r="B335" s="13"/>
      <c r="C335" s="30"/>
      <c r="D335" s="13" t="s">
        <v>210</v>
      </c>
      <c r="E335" s="13"/>
      <c r="F335" s="380" t="b">
        <f>'Section E'!E38='Section E'!E51</f>
        <v>1</v>
      </c>
      <c r="G335" s="200"/>
      <c r="H335" s="13"/>
    </row>
    <row r="336" spans="1:8" x14ac:dyDescent="0.25">
      <c r="A336" s="17"/>
      <c r="B336" s="13"/>
      <c r="C336" s="35"/>
      <c r="D336" s="153"/>
      <c r="E336" s="153"/>
      <c r="F336" s="153"/>
      <c r="G336" s="347"/>
      <c r="H336" s="13"/>
    </row>
    <row r="337" spans="1:8" x14ac:dyDescent="0.25">
      <c r="A337" s="17"/>
      <c r="B337" s="13"/>
      <c r="C337" s="17"/>
      <c r="D337" s="13"/>
      <c r="E337" s="13"/>
      <c r="F337" s="13"/>
      <c r="G337" s="13"/>
      <c r="H337" s="13"/>
    </row>
    <row r="338" spans="1:8" x14ac:dyDescent="0.25">
      <c r="A338" s="17"/>
      <c r="B338" s="13"/>
      <c r="C338" s="653">
        <v>4</v>
      </c>
      <c r="D338" s="814" t="s">
        <v>40</v>
      </c>
      <c r="E338" s="398"/>
      <c r="F338" s="398"/>
      <c r="G338" s="352"/>
      <c r="H338" s="13"/>
    </row>
    <row r="339" spans="1:8" x14ac:dyDescent="0.25">
      <c r="A339" s="17"/>
      <c r="B339" s="13"/>
      <c r="C339" s="654"/>
      <c r="D339" s="695"/>
      <c r="E339" s="6"/>
      <c r="F339" s="6"/>
      <c r="G339" s="200"/>
      <c r="H339" s="13"/>
    </row>
    <row r="340" spans="1:8" x14ac:dyDescent="0.25">
      <c r="A340" s="17"/>
      <c r="B340" s="13"/>
      <c r="C340" s="370"/>
      <c r="D340" s="6"/>
      <c r="E340" s="6"/>
      <c r="F340" s="6"/>
      <c r="G340" s="200"/>
      <c r="H340" s="13"/>
    </row>
    <row r="341" spans="1:8" ht="32.1" customHeight="1" x14ac:dyDescent="0.25">
      <c r="A341" s="17"/>
      <c r="B341" s="13"/>
      <c r="C341" s="30"/>
      <c r="D341" s="122" t="s">
        <v>944</v>
      </c>
      <c r="E341" s="122"/>
      <c r="F341" s="380" t="b">
        <f>'Section E'!C70&lt;='Section E'!D66</f>
        <v>1</v>
      </c>
      <c r="G341" s="200"/>
      <c r="H341" s="13"/>
    </row>
    <row r="342" spans="1:8" x14ac:dyDescent="0.25">
      <c r="A342" s="17"/>
      <c r="B342" s="13"/>
      <c r="C342" s="30"/>
      <c r="D342" s="13"/>
      <c r="E342" s="13"/>
      <c r="F342" s="13"/>
      <c r="G342" s="200"/>
      <c r="H342" s="13"/>
    </row>
    <row r="343" spans="1:8" ht="32.1" customHeight="1" x14ac:dyDescent="0.25">
      <c r="A343" s="17"/>
      <c r="B343" s="13"/>
      <c r="C343" s="30"/>
      <c r="D343" s="122" t="s">
        <v>943</v>
      </c>
      <c r="E343" s="122"/>
      <c r="F343" s="380" t="b">
        <f>'Section E'!C74&lt;='Section E'!C70</f>
        <v>1</v>
      </c>
      <c r="G343" s="200"/>
      <c r="H343" s="13"/>
    </row>
    <row r="344" spans="1:8" x14ac:dyDescent="0.25">
      <c r="A344" s="17"/>
      <c r="B344" s="13"/>
      <c r="C344" s="30"/>
      <c r="D344" s="13"/>
      <c r="E344" s="13"/>
      <c r="F344" s="13"/>
      <c r="G344" s="200"/>
      <c r="H344" s="13"/>
    </row>
    <row r="345" spans="1:8" ht="32.1" customHeight="1" x14ac:dyDescent="0.25">
      <c r="A345" s="17"/>
      <c r="B345" s="13"/>
      <c r="C345" s="30"/>
      <c r="D345" s="14" t="s">
        <v>947</v>
      </c>
      <c r="E345" s="340"/>
      <c r="F345" s="380" t="b">
        <f>'Section E'!C88+'Section E'!C92='Section E'!C84</f>
        <v>1</v>
      </c>
      <c r="G345" s="200"/>
      <c r="H345" s="13"/>
    </row>
    <row r="346" spans="1:8" x14ac:dyDescent="0.25">
      <c r="A346" s="17"/>
      <c r="B346" s="13"/>
      <c r="C346" s="30"/>
      <c r="D346" s="13"/>
      <c r="E346" s="13"/>
      <c r="F346" s="13"/>
      <c r="G346" s="200"/>
      <c r="H346" s="13"/>
    </row>
    <row r="347" spans="1:8" ht="32.1" customHeight="1" x14ac:dyDescent="0.25">
      <c r="A347" s="17"/>
      <c r="B347" s="13"/>
      <c r="C347" s="30"/>
      <c r="D347" s="122" t="s">
        <v>506</v>
      </c>
      <c r="E347" s="122"/>
      <c r="F347" s="380" t="b">
        <f>'Section E'!C88&lt;='Section E'!C84</f>
        <v>1</v>
      </c>
      <c r="G347" s="200"/>
      <c r="H347" s="13"/>
    </row>
    <row r="348" spans="1:8" x14ac:dyDescent="0.25">
      <c r="A348" s="17"/>
      <c r="B348" s="13"/>
      <c r="C348" s="30"/>
      <c r="D348" s="122"/>
      <c r="E348" s="122"/>
      <c r="F348" s="380"/>
      <c r="G348" s="200"/>
      <c r="H348" s="13"/>
    </row>
    <row r="349" spans="1:8" ht="32.1" customHeight="1" x14ac:dyDescent="0.25">
      <c r="A349" s="17"/>
      <c r="B349" s="13"/>
      <c r="C349" s="30"/>
      <c r="D349" s="122" t="s">
        <v>507</v>
      </c>
      <c r="E349" s="122"/>
      <c r="F349" s="380" t="b">
        <f>'Section E'!C92&lt;='Section E'!C84</f>
        <v>1</v>
      </c>
      <c r="G349" s="200"/>
      <c r="H349" s="13"/>
    </row>
    <row r="350" spans="1:8" x14ac:dyDescent="0.25">
      <c r="A350" s="17"/>
      <c r="B350" s="13"/>
      <c r="C350" s="30"/>
      <c r="D350" s="13"/>
      <c r="E350" s="13"/>
      <c r="F350" s="13"/>
      <c r="G350" s="200"/>
      <c r="H350" s="13"/>
    </row>
    <row r="351" spans="1:8" ht="32.1" customHeight="1" x14ac:dyDescent="0.25">
      <c r="A351" s="17"/>
      <c r="B351" s="13"/>
      <c r="C351" s="30"/>
      <c r="D351" s="122" t="s">
        <v>948</v>
      </c>
      <c r="E351" s="122"/>
      <c r="F351" s="380" t="b">
        <f>'Section E'!C84&lt;='Section B'!D15</f>
        <v>1</v>
      </c>
      <c r="G351" s="200"/>
      <c r="H351" s="13"/>
    </row>
    <row r="352" spans="1:8" x14ac:dyDescent="0.25">
      <c r="A352" s="17"/>
      <c r="B352" s="13"/>
      <c r="C352" s="30"/>
      <c r="D352" s="13"/>
      <c r="E352" s="13"/>
      <c r="F352" s="13"/>
      <c r="G352" s="200"/>
      <c r="H352" s="13"/>
    </row>
    <row r="353" spans="1:8" ht="32.1" customHeight="1" x14ac:dyDescent="0.25">
      <c r="A353" s="17"/>
      <c r="B353" s="13"/>
      <c r="C353" s="30"/>
      <c r="D353" s="122" t="s">
        <v>508</v>
      </c>
      <c r="E353" s="122"/>
      <c r="F353" s="380" t="b">
        <f>'Section E'!C96&lt;='Section B'!D15</f>
        <v>1</v>
      </c>
      <c r="G353" s="200"/>
      <c r="H353" s="13"/>
    </row>
    <row r="354" spans="1:8" x14ac:dyDescent="0.25">
      <c r="A354" s="17"/>
      <c r="B354" s="13"/>
      <c r="C354" s="30"/>
      <c r="D354" s="13"/>
      <c r="E354" s="13"/>
      <c r="F354" s="13"/>
      <c r="G354" s="200"/>
      <c r="H354" s="13"/>
    </row>
    <row r="355" spans="1:8" ht="32.1" customHeight="1" x14ac:dyDescent="0.25">
      <c r="A355" s="17"/>
      <c r="B355" s="13"/>
      <c r="C355" s="30"/>
      <c r="D355" s="122" t="s">
        <v>945</v>
      </c>
      <c r="E355" s="122"/>
      <c r="F355" s="380" t="b">
        <f>'Section B'!D15&lt;='Section E'!D66</f>
        <v>1</v>
      </c>
      <c r="G355" s="200"/>
      <c r="H355" s="13"/>
    </row>
    <row r="356" spans="1:8" x14ac:dyDescent="0.25">
      <c r="A356" s="17"/>
      <c r="B356" s="13"/>
      <c r="C356" s="30"/>
      <c r="D356" s="122"/>
      <c r="E356" s="122"/>
      <c r="F356" s="380"/>
      <c r="G356" s="200"/>
      <c r="H356" s="13"/>
    </row>
    <row r="357" spans="1:8" ht="32.1" customHeight="1" x14ac:dyDescent="0.25">
      <c r="A357" s="17"/>
      <c r="B357" s="13"/>
      <c r="C357" s="30"/>
      <c r="D357" s="122" t="s">
        <v>946</v>
      </c>
      <c r="E357" s="122"/>
      <c r="F357" s="380" t="b">
        <f>'Section E'!E66&gt;='Section B'!E15</f>
        <v>1</v>
      </c>
      <c r="G357" s="200"/>
      <c r="H357" s="13"/>
    </row>
    <row r="358" spans="1:8" x14ac:dyDescent="0.25">
      <c r="A358" s="17"/>
      <c r="B358" s="13"/>
      <c r="C358" s="30"/>
      <c r="D358" s="122"/>
      <c r="E358" s="122"/>
      <c r="F358" s="380"/>
      <c r="G358" s="200"/>
      <c r="H358" s="13"/>
    </row>
    <row r="359" spans="1:8" ht="32.1" customHeight="1" x14ac:dyDescent="0.25">
      <c r="A359" s="17"/>
      <c r="B359" s="13"/>
      <c r="C359" s="30"/>
      <c r="D359" s="122" t="s">
        <v>546</v>
      </c>
      <c r="E359" s="122"/>
      <c r="F359" s="380" t="b">
        <f>'Section E'!D66='Section E'!C70+'Section E'!C77</f>
        <v>1</v>
      </c>
      <c r="G359" s="200"/>
      <c r="H359" s="13"/>
    </row>
    <row r="360" spans="1:8" x14ac:dyDescent="0.25">
      <c r="A360" s="17"/>
      <c r="B360" s="13"/>
      <c r="C360" s="35"/>
      <c r="D360" s="153"/>
      <c r="E360" s="153"/>
      <c r="F360" s="153"/>
      <c r="G360" s="347"/>
      <c r="H360" s="13"/>
    </row>
    <row r="361" spans="1:8" x14ac:dyDescent="0.25">
      <c r="A361" s="17"/>
      <c r="B361" s="13"/>
      <c r="C361" s="17"/>
      <c r="D361" s="13"/>
      <c r="E361" s="13"/>
      <c r="F361" s="13"/>
      <c r="G361" s="13"/>
      <c r="H361" s="13"/>
    </row>
    <row r="362" spans="1:8" x14ac:dyDescent="0.25">
      <c r="A362" s="17"/>
      <c r="B362" s="13"/>
      <c r="C362" s="732">
        <v>6</v>
      </c>
      <c r="D362" s="660" t="s">
        <v>163</v>
      </c>
      <c r="E362" s="812"/>
      <c r="F362" s="354"/>
      <c r="G362" s="355"/>
      <c r="H362" s="13"/>
    </row>
    <row r="363" spans="1:8" x14ac:dyDescent="0.25">
      <c r="A363" s="17"/>
      <c r="B363" s="13"/>
      <c r="C363" s="733"/>
      <c r="D363" s="666"/>
      <c r="E363" s="813"/>
      <c r="F363" s="13"/>
      <c r="G363" s="356"/>
      <c r="H363" s="13"/>
    </row>
    <row r="364" spans="1:8" x14ac:dyDescent="0.25">
      <c r="A364" s="17"/>
      <c r="B364" s="13"/>
      <c r="C364" s="357"/>
      <c r="D364" s="122"/>
      <c r="E364" s="122"/>
      <c r="F364" s="13"/>
      <c r="G364" s="356"/>
      <c r="H364" s="13"/>
    </row>
    <row r="365" spans="1:8" ht="32.1" customHeight="1" x14ac:dyDescent="0.25">
      <c r="A365" s="17"/>
      <c r="B365" s="13"/>
      <c r="C365" s="357"/>
      <c r="D365" s="122" t="s">
        <v>547</v>
      </c>
      <c r="E365" s="122"/>
      <c r="F365" s="380" t="b">
        <f>'Section E'!C124&lt;='Section E'!D41</f>
        <v>1</v>
      </c>
      <c r="G365" s="356"/>
      <c r="H365" s="13"/>
    </row>
    <row r="366" spans="1:8" x14ac:dyDescent="0.25">
      <c r="A366" s="17"/>
      <c r="B366" s="13"/>
      <c r="C366" s="358"/>
      <c r="D366" s="359"/>
      <c r="E366" s="359"/>
      <c r="F366" s="359"/>
      <c r="G366" s="360"/>
      <c r="H366" s="13"/>
    </row>
    <row r="367" spans="1:8" x14ac:dyDescent="0.25">
      <c r="A367" s="17"/>
      <c r="B367" s="13"/>
      <c r="C367" s="17"/>
      <c r="D367" s="13"/>
      <c r="E367" s="13"/>
      <c r="F367" s="13"/>
      <c r="G367" s="13"/>
      <c r="H367" s="13"/>
    </row>
    <row r="368" spans="1:8" x14ac:dyDescent="0.25">
      <c r="A368" s="17"/>
      <c r="B368" s="692" t="s">
        <v>824</v>
      </c>
      <c r="C368" s="692"/>
      <c r="D368" s="692"/>
      <c r="E368" s="383"/>
      <c r="F368" s="383"/>
      <c r="G368" s="13"/>
      <c r="H368" s="13"/>
    </row>
    <row r="369" spans="1:8" x14ac:dyDescent="0.25">
      <c r="A369" s="17"/>
      <c r="B369" s="13"/>
      <c r="C369" s="17"/>
      <c r="D369" s="13"/>
      <c r="E369" s="13"/>
      <c r="F369" s="13"/>
      <c r="G369" s="13"/>
      <c r="H369" s="13"/>
    </row>
    <row r="370" spans="1:8" x14ac:dyDescent="0.25">
      <c r="A370" s="17"/>
      <c r="B370" s="13"/>
      <c r="C370" s="732">
        <v>4</v>
      </c>
      <c r="D370" s="655" t="s">
        <v>100</v>
      </c>
      <c r="E370" s="655"/>
      <c r="F370" s="655"/>
      <c r="G370" s="734"/>
      <c r="H370" s="13"/>
    </row>
    <row r="371" spans="1:8" x14ac:dyDescent="0.25">
      <c r="A371" s="17"/>
      <c r="B371" s="13"/>
      <c r="C371" s="733"/>
      <c r="D371" s="644"/>
      <c r="E371" s="644"/>
      <c r="F371" s="644"/>
      <c r="G371" s="735"/>
      <c r="H371" s="13"/>
    </row>
    <row r="372" spans="1:8" x14ac:dyDescent="0.25">
      <c r="A372" s="17"/>
      <c r="B372" s="13"/>
      <c r="C372" s="30"/>
      <c r="D372" s="13"/>
      <c r="E372" s="13"/>
      <c r="F372" s="13"/>
      <c r="G372" s="200"/>
      <c r="H372" s="13"/>
    </row>
    <row r="373" spans="1:8" ht="32.1" customHeight="1" x14ac:dyDescent="0.25">
      <c r="A373" s="17"/>
      <c r="B373" s="13"/>
      <c r="C373" s="30"/>
      <c r="D373" s="122" t="s">
        <v>171</v>
      </c>
      <c r="E373" s="122"/>
      <c r="F373" s="380" t="b">
        <f>'Section F'!C40&lt;='Section F'!C36</f>
        <v>1</v>
      </c>
      <c r="G373" s="200"/>
      <c r="H373" s="13"/>
    </row>
    <row r="374" spans="1:8" x14ac:dyDescent="0.25">
      <c r="A374" s="17"/>
      <c r="B374" s="13"/>
      <c r="C374" s="35"/>
      <c r="D374" s="153"/>
      <c r="E374" s="153"/>
      <c r="F374" s="153"/>
      <c r="G374" s="347"/>
      <c r="H374" s="13"/>
    </row>
    <row r="375" spans="1:8" x14ac:dyDescent="0.25">
      <c r="A375" s="17"/>
      <c r="B375" s="13"/>
      <c r="C375" s="17"/>
      <c r="D375" s="13"/>
      <c r="E375" s="13"/>
      <c r="F375" s="13"/>
      <c r="G375" s="13"/>
      <c r="H375" s="13"/>
    </row>
    <row r="376" spans="1:8" x14ac:dyDescent="0.25">
      <c r="A376" s="17"/>
      <c r="B376" s="692" t="s">
        <v>825</v>
      </c>
      <c r="C376" s="692"/>
      <c r="D376" s="692"/>
      <c r="E376" s="383"/>
      <c r="F376" s="383"/>
      <c r="G376" s="13"/>
      <c r="H376" s="13"/>
    </row>
    <row r="377" spans="1:8" x14ac:dyDescent="0.25">
      <c r="A377" s="17"/>
      <c r="B377" s="13"/>
      <c r="C377" s="17"/>
      <c r="D377" s="13"/>
      <c r="E377" s="13"/>
      <c r="F377" s="13"/>
      <c r="G377" s="13"/>
      <c r="H377" s="13"/>
    </row>
    <row r="378" spans="1:8" x14ac:dyDescent="0.25">
      <c r="A378" s="17"/>
      <c r="B378" s="13"/>
      <c r="C378" s="653">
        <v>1</v>
      </c>
      <c r="D378" s="655" t="s">
        <v>247</v>
      </c>
      <c r="E378" s="655"/>
      <c r="F378" s="655"/>
      <c r="G378" s="734"/>
      <c r="H378" s="13"/>
    </row>
    <row r="379" spans="1:8" x14ac:dyDescent="0.25">
      <c r="A379" s="17"/>
      <c r="B379" s="13"/>
      <c r="C379" s="654"/>
      <c r="D379" s="644"/>
      <c r="E379" s="644"/>
      <c r="F379" s="644"/>
      <c r="G379" s="735"/>
      <c r="H379" s="13"/>
    </row>
    <row r="380" spans="1:8" x14ac:dyDescent="0.25">
      <c r="A380" s="17"/>
      <c r="B380" s="13"/>
      <c r="C380" s="370"/>
      <c r="D380" s="6"/>
      <c r="E380" s="6"/>
      <c r="F380" s="33"/>
      <c r="G380" s="395"/>
      <c r="H380" s="13"/>
    </row>
    <row r="381" spans="1:8" ht="32.1" customHeight="1" x14ac:dyDescent="0.25">
      <c r="A381" s="17"/>
      <c r="B381" s="13"/>
      <c r="C381" s="30"/>
      <c r="D381" s="33" t="s">
        <v>172</v>
      </c>
      <c r="E381" s="33"/>
      <c r="F381" s="380" t="b">
        <f>'Section G'!C43&lt;='Section B'!D12</f>
        <v>1</v>
      </c>
      <c r="G381" s="200"/>
      <c r="H381" s="13"/>
    </row>
    <row r="382" spans="1:8" x14ac:dyDescent="0.25">
      <c r="A382" s="17"/>
      <c r="B382" s="13"/>
      <c r="C382" s="30"/>
      <c r="D382" s="33"/>
      <c r="E382" s="33"/>
      <c r="F382" s="123"/>
      <c r="G382" s="200"/>
      <c r="H382" s="13"/>
    </row>
    <row r="383" spans="1:8" ht="32.1" customHeight="1" x14ac:dyDescent="0.25">
      <c r="A383" s="17"/>
      <c r="B383" s="13"/>
      <c r="C383" s="30"/>
      <c r="D383" s="33" t="s">
        <v>949</v>
      </c>
      <c r="E383" s="33"/>
      <c r="F383" s="380" t="b">
        <f>'Section G'!C55&lt;='Section B'!D12</f>
        <v>1</v>
      </c>
      <c r="G383" s="200"/>
      <c r="H383" s="13"/>
    </row>
    <row r="384" spans="1:8" x14ac:dyDescent="0.25">
      <c r="A384" s="17"/>
      <c r="B384" s="13"/>
      <c r="C384" s="30"/>
      <c r="D384" s="33"/>
      <c r="E384" s="33"/>
      <c r="F384" s="123"/>
      <c r="G384" s="200"/>
      <c r="H384" s="13"/>
    </row>
    <row r="385" spans="1:8" ht="32.1" customHeight="1" x14ac:dyDescent="0.25">
      <c r="A385" s="17"/>
      <c r="B385" s="13"/>
      <c r="C385" s="30"/>
      <c r="D385" s="33" t="s">
        <v>950</v>
      </c>
      <c r="E385" s="33"/>
      <c r="F385" s="380" t="b">
        <f>'Section G'!C63&lt;='Section E'!D38</f>
        <v>1</v>
      </c>
      <c r="G385" s="200"/>
      <c r="H385" s="13"/>
    </row>
    <row r="386" spans="1:8" x14ac:dyDescent="0.25">
      <c r="A386" s="17"/>
      <c r="B386" s="13"/>
      <c r="C386" s="30"/>
      <c r="D386" s="33"/>
      <c r="E386" s="33"/>
      <c r="F386" s="123"/>
      <c r="G386" s="200"/>
      <c r="H386" s="13"/>
    </row>
    <row r="387" spans="1:8" ht="32.1" customHeight="1" x14ac:dyDescent="0.25">
      <c r="A387" s="17"/>
      <c r="B387" s="13"/>
      <c r="C387" s="30"/>
      <c r="D387" s="33" t="s">
        <v>1257</v>
      </c>
      <c r="E387" s="33"/>
      <c r="F387" s="380" t="b">
        <f>SUM('Section G'!E100:E109)&lt;='Section E'!C77</f>
        <v>1</v>
      </c>
      <c r="G387" s="200"/>
      <c r="H387" s="13"/>
    </row>
    <row r="388" spans="1:8" x14ac:dyDescent="0.25">
      <c r="A388" s="17"/>
      <c r="B388" s="13"/>
      <c r="C388" s="35"/>
      <c r="D388" s="153"/>
      <c r="E388" s="153"/>
      <c r="F388" s="153"/>
      <c r="G388" s="347"/>
      <c r="H388" s="13"/>
    </row>
    <row r="389" spans="1:8" x14ac:dyDescent="0.25">
      <c r="A389" s="17"/>
      <c r="B389" s="13"/>
      <c r="C389" s="17"/>
      <c r="D389" s="13"/>
      <c r="E389" s="13"/>
      <c r="F389" s="13"/>
      <c r="G389" s="13"/>
      <c r="H389" s="13"/>
    </row>
    <row r="390" spans="1:8" x14ac:dyDescent="0.25">
      <c r="A390" s="17"/>
      <c r="B390" s="692" t="s">
        <v>826</v>
      </c>
      <c r="C390" s="692"/>
      <c r="D390" s="692"/>
      <c r="E390" s="383"/>
      <c r="F390" s="383"/>
      <c r="G390" s="13"/>
      <c r="H390" s="13"/>
    </row>
    <row r="391" spans="1:8" x14ac:dyDescent="0.25">
      <c r="A391" s="17"/>
      <c r="B391" s="13"/>
      <c r="C391" s="17"/>
      <c r="D391" s="13"/>
      <c r="E391" s="13"/>
      <c r="F391" s="13"/>
      <c r="G391" s="13"/>
      <c r="H391" s="13"/>
    </row>
    <row r="392" spans="1:8" x14ac:dyDescent="0.25">
      <c r="A392" s="17"/>
      <c r="B392" s="13"/>
      <c r="C392" s="732">
        <v>1</v>
      </c>
      <c r="D392" s="655" t="s">
        <v>191</v>
      </c>
      <c r="E392" s="655"/>
      <c r="F392" s="655"/>
      <c r="G392" s="734"/>
      <c r="H392" s="13"/>
    </row>
    <row r="393" spans="1:8" x14ac:dyDescent="0.25">
      <c r="A393" s="17"/>
      <c r="B393" s="13"/>
      <c r="C393" s="733"/>
      <c r="D393" s="644"/>
      <c r="E393" s="644"/>
      <c r="F393" s="644"/>
      <c r="G393" s="735"/>
      <c r="H393" s="13"/>
    </row>
    <row r="394" spans="1:8" x14ac:dyDescent="0.25">
      <c r="A394" s="17"/>
      <c r="B394" s="13"/>
      <c r="C394" s="199"/>
      <c r="D394" s="122"/>
      <c r="E394" s="122"/>
      <c r="F394" s="122"/>
      <c r="G394" s="200"/>
      <c r="H394" s="13"/>
    </row>
    <row r="395" spans="1:8" ht="32.1" customHeight="1" x14ac:dyDescent="0.25">
      <c r="A395" s="17"/>
      <c r="B395" s="13"/>
      <c r="C395" s="199"/>
      <c r="D395" s="33" t="s">
        <v>173</v>
      </c>
      <c r="E395" s="33"/>
      <c r="F395" s="380" t="b">
        <f>'Section H'!C15&lt;='Section H'!C13</f>
        <v>1</v>
      </c>
      <c r="G395" s="200"/>
      <c r="H395" s="13"/>
    </row>
    <row r="396" spans="1:8" x14ac:dyDescent="0.25">
      <c r="A396" s="17"/>
      <c r="B396" s="13"/>
      <c r="C396" s="199"/>
      <c r="D396" s="122"/>
      <c r="E396" s="122"/>
      <c r="F396" s="124"/>
      <c r="G396" s="200"/>
      <c r="H396" s="13"/>
    </row>
    <row r="397" spans="1:8" ht="32.1" customHeight="1" x14ac:dyDescent="0.25">
      <c r="A397" s="17"/>
      <c r="B397" s="13"/>
      <c r="C397" s="30"/>
      <c r="D397" s="33" t="s">
        <v>951</v>
      </c>
      <c r="E397" s="33"/>
      <c r="F397" s="380" t="b">
        <f>'Section H'!C22&lt;='Section H'!C18</f>
        <v>1</v>
      </c>
      <c r="G397" s="200"/>
      <c r="H397" s="13"/>
    </row>
    <row r="398" spans="1:8" x14ac:dyDescent="0.25">
      <c r="A398" s="17"/>
      <c r="B398" s="13"/>
      <c r="C398" s="35"/>
      <c r="D398" s="153"/>
      <c r="E398" s="153"/>
      <c r="F398" s="153"/>
      <c r="G398" s="347"/>
      <c r="H398" s="13"/>
    </row>
    <row r="399" spans="1:8" x14ac:dyDescent="0.25">
      <c r="A399" s="17"/>
      <c r="B399" s="13"/>
      <c r="C399" s="17"/>
      <c r="D399" s="13"/>
      <c r="E399" s="13"/>
      <c r="F399" s="13"/>
      <c r="G399" s="13"/>
      <c r="H399" s="13"/>
    </row>
    <row r="400" spans="1:8" x14ac:dyDescent="0.25">
      <c r="A400" s="17"/>
      <c r="B400" s="692" t="s">
        <v>1089</v>
      </c>
      <c r="C400" s="692"/>
      <c r="D400" s="692"/>
      <c r="E400" s="692"/>
      <c r="F400" s="692"/>
      <c r="G400" s="692"/>
      <c r="H400" s="13"/>
    </row>
    <row r="401" spans="1:8" x14ac:dyDescent="0.25">
      <c r="A401" s="17"/>
      <c r="B401" s="13"/>
      <c r="C401" s="17"/>
      <c r="D401" s="13"/>
      <c r="E401" s="13"/>
      <c r="F401" s="13"/>
      <c r="G401" s="13"/>
      <c r="H401" s="13"/>
    </row>
    <row r="402" spans="1:8" x14ac:dyDescent="0.25">
      <c r="A402" s="17"/>
      <c r="B402" s="13"/>
      <c r="C402" s="461"/>
      <c r="D402" s="462"/>
      <c r="E402" s="535"/>
      <c r="F402" s="361"/>
      <c r="G402" s="362"/>
      <c r="H402" s="13"/>
    </row>
    <row r="403" spans="1:8" ht="32.1" customHeight="1" x14ac:dyDescent="0.25">
      <c r="A403" s="17"/>
      <c r="B403" s="13"/>
      <c r="C403" s="364"/>
      <c r="D403" s="537" t="s">
        <v>1090</v>
      </c>
      <c r="E403" s="14"/>
      <c r="F403" s="380" t="b">
        <f>'Section K'!F13&lt;='Section B'!D12</f>
        <v>1</v>
      </c>
      <c r="G403" s="363"/>
      <c r="H403" s="13"/>
    </row>
    <row r="404" spans="1:8" x14ac:dyDescent="0.25">
      <c r="A404" s="17"/>
      <c r="B404" s="13"/>
      <c r="C404" s="364"/>
      <c r="D404" s="13"/>
      <c r="E404" s="13"/>
      <c r="F404" s="13"/>
      <c r="G404" s="363"/>
      <c r="H404" s="13"/>
    </row>
    <row r="405" spans="1:8" ht="32.1" customHeight="1" x14ac:dyDescent="0.25">
      <c r="A405" s="17"/>
      <c r="B405" s="13"/>
      <c r="C405" s="364"/>
      <c r="D405" s="537" t="s">
        <v>1091</v>
      </c>
      <c r="E405" s="14"/>
      <c r="F405" s="380" t="b">
        <f>'Section K'!F15&lt;='Section B'!D12</f>
        <v>1</v>
      </c>
      <c r="G405" s="363"/>
      <c r="H405" s="13"/>
    </row>
    <row r="406" spans="1:8" x14ac:dyDescent="0.25">
      <c r="A406" s="17"/>
      <c r="B406" s="13"/>
      <c r="C406" s="364"/>
      <c r="D406" s="13"/>
      <c r="E406" s="13"/>
      <c r="F406" s="13"/>
      <c r="G406" s="363"/>
      <c r="H406" s="13"/>
    </row>
    <row r="407" spans="1:8" ht="32.1" customHeight="1" x14ac:dyDescent="0.25">
      <c r="A407" s="17"/>
      <c r="B407" s="13"/>
      <c r="C407" s="364"/>
      <c r="D407" s="537" t="s">
        <v>1092</v>
      </c>
      <c r="E407" s="14"/>
      <c r="F407" s="380" t="b">
        <f>'Section K'!F17&lt;='Section B'!D12</f>
        <v>1</v>
      </c>
      <c r="G407" s="363"/>
      <c r="H407" s="13"/>
    </row>
    <row r="408" spans="1:8" x14ac:dyDescent="0.25">
      <c r="A408" s="17"/>
      <c r="B408" s="13"/>
      <c r="C408" s="364"/>
      <c r="D408" s="13"/>
      <c r="E408" s="13"/>
      <c r="F408" s="13"/>
      <c r="G408" s="363"/>
      <c r="H408" s="13"/>
    </row>
    <row r="409" spans="1:8" ht="32.1" customHeight="1" x14ac:dyDescent="0.25">
      <c r="A409" s="17"/>
      <c r="B409" s="13"/>
      <c r="C409" s="364"/>
      <c r="D409" s="537" t="s">
        <v>1093</v>
      </c>
      <c r="E409" s="14"/>
      <c r="F409" s="380" t="b">
        <f>'Section K'!C20&lt;='Section B'!D12</f>
        <v>1</v>
      </c>
      <c r="G409" s="363"/>
      <c r="H409" s="13"/>
    </row>
    <row r="410" spans="1:8" x14ac:dyDescent="0.25">
      <c r="A410" s="17"/>
      <c r="B410" s="13"/>
      <c r="C410" s="364"/>
      <c r="D410" s="13"/>
      <c r="E410" s="13"/>
      <c r="F410" s="13"/>
      <c r="G410" s="363"/>
      <c r="H410" s="13"/>
    </row>
    <row r="411" spans="1:8" ht="32.1" customHeight="1" x14ac:dyDescent="0.25">
      <c r="A411" s="17"/>
      <c r="B411" s="13"/>
      <c r="C411" s="364"/>
      <c r="D411" s="537" t="s">
        <v>1094</v>
      </c>
      <c r="E411" s="14"/>
      <c r="F411" s="380" t="b">
        <f>'Section K'!C27&lt;='Section B'!D12</f>
        <v>1</v>
      </c>
      <c r="G411" s="363"/>
      <c r="H411" s="13"/>
    </row>
    <row r="412" spans="1:8" x14ac:dyDescent="0.25">
      <c r="A412" s="17"/>
      <c r="B412" s="13"/>
      <c r="C412" s="364"/>
      <c r="D412" s="13"/>
      <c r="E412" s="13"/>
      <c r="F412" s="13"/>
      <c r="G412" s="363"/>
      <c r="H412" s="13"/>
    </row>
    <row r="413" spans="1:8" ht="32.1" customHeight="1" x14ac:dyDescent="0.25">
      <c r="A413" s="17"/>
      <c r="B413" s="13"/>
      <c r="C413" s="364"/>
      <c r="D413" s="537" t="s">
        <v>1095</v>
      </c>
      <c r="E413" s="14"/>
      <c r="F413" s="380" t="b">
        <f>'Section K'!C30&lt;='Section B'!D12</f>
        <v>1</v>
      </c>
      <c r="G413" s="363"/>
      <c r="H413" s="13"/>
    </row>
    <row r="414" spans="1:8" x14ac:dyDescent="0.25">
      <c r="A414" s="17"/>
      <c r="B414" s="13"/>
      <c r="C414" s="364"/>
      <c r="D414" s="13"/>
      <c r="E414" s="13"/>
      <c r="F414" s="13"/>
      <c r="G414" s="363"/>
      <c r="H414" s="13"/>
    </row>
    <row r="415" spans="1:8" ht="32.1" customHeight="1" x14ac:dyDescent="0.25">
      <c r="A415" s="17"/>
      <c r="B415" s="13"/>
      <c r="C415" s="364"/>
      <c r="D415" s="537" t="s">
        <v>1096</v>
      </c>
      <c r="E415" s="14"/>
      <c r="F415" s="380" t="b">
        <f>'Section K'!D35&lt;='Section B'!D12</f>
        <v>1</v>
      </c>
      <c r="G415" s="363"/>
      <c r="H415" s="13"/>
    </row>
    <row r="416" spans="1:8" x14ac:dyDescent="0.25">
      <c r="A416" s="17"/>
      <c r="B416" s="13"/>
      <c r="C416" s="364"/>
      <c r="D416" s="13"/>
      <c r="E416" s="13"/>
      <c r="F416" s="13"/>
      <c r="G416" s="363"/>
      <c r="H416" s="13"/>
    </row>
    <row r="417" spans="1:8" ht="32.1" customHeight="1" x14ac:dyDescent="0.25">
      <c r="A417" s="17"/>
      <c r="B417" s="13"/>
      <c r="C417" s="364"/>
      <c r="D417" s="537" t="s">
        <v>1097</v>
      </c>
      <c r="E417" s="14"/>
      <c r="F417" s="380" t="b">
        <f>'Section K'!C38&lt;='Section B'!D12</f>
        <v>1</v>
      </c>
      <c r="G417" s="363"/>
      <c r="H417" s="13"/>
    </row>
    <row r="418" spans="1:8" x14ac:dyDescent="0.25">
      <c r="A418" s="17"/>
      <c r="B418" s="13"/>
      <c r="C418" s="364"/>
      <c r="D418" s="13"/>
      <c r="E418" s="13"/>
      <c r="F418" s="13"/>
      <c r="G418" s="363"/>
      <c r="H418" s="13"/>
    </row>
    <row r="419" spans="1:8" ht="32.1" customHeight="1" x14ac:dyDescent="0.25">
      <c r="A419" s="17"/>
      <c r="B419" s="13"/>
      <c r="C419" s="364"/>
      <c r="D419" s="537" t="s">
        <v>1098</v>
      </c>
      <c r="E419" s="14"/>
      <c r="F419" s="380" t="b">
        <f>'Section K'!G40&lt;='Section B'!D12</f>
        <v>1</v>
      </c>
      <c r="G419" s="363"/>
      <c r="H419" s="13"/>
    </row>
    <row r="420" spans="1:8" x14ac:dyDescent="0.25">
      <c r="A420" s="17"/>
      <c r="B420" s="13"/>
      <c r="C420" s="364"/>
      <c r="D420" s="13"/>
      <c r="E420" s="13"/>
      <c r="F420" s="13"/>
      <c r="G420" s="363"/>
      <c r="H420" s="13"/>
    </row>
    <row r="421" spans="1:8" ht="32.1" customHeight="1" x14ac:dyDescent="0.25">
      <c r="A421" s="17"/>
      <c r="B421" s="13"/>
      <c r="C421" s="364"/>
      <c r="D421" s="537" t="s">
        <v>1099</v>
      </c>
      <c r="E421" s="14"/>
      <c r="F421" s="380" t="b">
        <f>'Section K'!G42&lt;='Section B'!D12</f>
        <v>1</v>
      </c>
      <c r="G421" s="363"/>
      <c r="H421" s="13"/>
    </row>
    <row r="422" spans="1:8" x14ac:dyDescent="0.25">
      <c r="A422" s="17"/>
      <c r="B422" s="13"/>
      <c r="C422" s="364"/>
      <c r="D422" s="13"/>
      <c r="E422" s="13"/>
      <c r="F422" s="13"/>
      <c r="G422" s="363"/>
      <c r="H422" s="13"/>
    </row>
    <row r="423" spans="1:8" ht="32.1" customHeight="1" x14ac:dyDescent="0.25">
      <c r="A423" s="17"/>
      <c r="B423" s="13"/>
      <c r="C423" s="364"/>
      <c r="D423" s="537" t="s">
        <v>1100</v>
      </c>
      <c r="E423" s="122"/>
      <c r="F423" s="380" t="b">
        <f>'Section K'!C48&lt;='Section B'!D12</f>
        <v>1</v>
      </c>
      <c r="G423" s="363"/>
      <c r="H423" s="13"/>
    </row>
    <row r="424" spans="1:8" x14ac:dyDescent="0.25">
      <c r="A424" s="17"/>
      <c r="B424" s="13"/>
      <c r="C424" s="365"/>
      <c r="D424" s="366"/>
      <c r="E424" s="366"/>
      <c r="F424" s="366"/>
      <c r="G424" s="367"/>
      <c r="H424" s="13"/>
    </row>
    <row r="425" spans="1:8" x14ac:dyDescent="0.25">
      <c r="A425" s="17"/>
      <c r="B425" s="13"/>
      <c r="C425" s="17"/>
      <c r="D425" s="13"/>
      <c r="E425" s="13"/>
      <c r="F425" s="13"/>
      <c r="G425" s="13"/>
      <c r="H425" s="13"/>
    </row>
    <row r="426" spans="1:8" x14ac:dyDescent="0.25">
      <c r="A426" s="17"/>
      <c r="B426" s="692" t="s">
        <v>1078</v>
      </c>
      <c r="C426" s="692"/>
      <c r="D426" s="692"/>
      <c r="E426" s="692"/>
      <c r="F426" s="692"/>
      <c r="G426" s="692"/>
      <c r="H426" s="13"/>
    </row>
    <row r="427" spans="1:8" x14ac:dyDescent="0.25">
      <c r="A427" s="17"/>
      <c r="B427" s="13"/>
      <c r="C427" s="17"/>
      <c r="D427" s="13"/>
      <c r="E427" s="13"/>
      <c r="F427" s="13"/>
      <c r="G427" s="13"/>
      <c r="H427" s="13"/>
    </row>
    <row r="428" spans="1:8" x14ac:dyDescent="0.25">
      <c r="A428" s="17"/>
      <c r="B428" s="13"/>
      <c r="C428" s="461"/>
      <c r="D428" s="462"/>
      <c r="E428" s="535"/>
      <c r="F428" s="361"/>
      <c r="G428" s="362"/>
      <c r="H428" s="13"/>
    </row>
    <row r="429" spans="1:8" ht="32.1" customHeight="1" x14ac:dyDescent="0.25">
      <c r="A429" s="17"/>
      <c r="B429" s="13"/>
      <c r="C429" s="364"/>
      <c r="D429" s="537" t="s">
        <v>1079</v>
      </c>
      <c r="E429" s="14"/>
      <c r="F429" s="380" t="b">
        <f>'Section L'!D12&lt;='Section B'!D12</f>
        <v>1</v>
      </c>
      <c r="G429" s="363"/>
      <c r="H429" s="13"/>
    </row>
    <row r="430" spans="1:8" x14ac:dyDescent="0.25">
      <c r="A430" s="17"/>
      <c r="B430" s="13"/>
      <c r="C430" s="364"/>
      <c r="D430" s="13"/>
      <c r="E430" s="13"/>
      <c r="F430" s="13"/>
      <c r="G430" s="363"/>
      <c r="H430" s="13"/>
    </row>
    <row r="431" spans="1:8" ht="32.1" customHeight="1" x14ac:dyDescent="0.25">
      <c r="A431" s="17"/>
      <c r="B431" s="13"/>
      <c r="C431" s="364"/>
      <c r="D431" s="537" t="s">
        <v>1285</v>
      </c>
      <c r="E431" s="14"/>
      <c r="F431" s="380" t="b">
        <f>'Section L'!D16&lt;='Section B'!D12</f>
        <v>1</v>
      </c>
      <c r="G431" s="363"/>
      <c r="H431" s="13"/>
    </row>
    <row r="432" spans="1:8" x14ac:dyDescent="0.25">
      <c r="A432" s="17"/>
      <c r="B432" s="13"/>
      <c r="C432" s="364"/>
      <c r="D432" s="13"/>
      <c r="E432" s="13"/>
      <c r="F432" s="13"/>
      <c r="G432" s="363"/>
      <c r="H432" s="13"/>
    </row>
    <row r="433" spans="1:8" ht="32.1" customHeight="1" x14ac:dyDescent="0.25">
      <c r="A433" s="17"/>
      <c r="B433" s="13"/>
      <c r="C433" s="364"/>
      <c r="D433" s="537" t="s">
        <v>1133</v>
      </c>
      <c r="E433" s="14"/>
      <c r="F433" s="380" t="b">
        <f>'Section L'!D20&lt;='Section B'!D12</f>
        <v>1</v>
      </c>
      <c r="G433" s="363"/>
      <c r="H433" s="13"/>
    </row>
    <row r="434" spans="1:8" x14ac:dyDescent="0.25">
      <c r="A434" s="17"/>
      <c r="B434" s="13"/>
      <c r="C434" s="364"/>
      <c r="D434" s="13"/>
      <c r="E434" s="13"/>
      <c r="F434" s="13"/>
      <c r="G434" s="363"/>
      <c r="H434" s="13"/>
    </row>
    <row r="435" spans="1:8" ht="32.1" customHeight="1" x14ac:dyDescent="0.25">
      <c r="A435" s="17"/>
      <c r="B435" s="13"/>
      <c r="C435" s="364"/>
      <c r="D435" s="122" t="s">
        <v>1080</v>
      </c>
      <c r="E435" s="122"/>
      <c r="F435" s="380" t="b">
        <f>'Section L'!D24&lt;='Section B'!D12</f>
        <v>1</v>
      </c>
      <c r="G435" s="363"/>
      <c r="H435" s="13"/>
    </row>
    <row r="436" spans="1:8" x14ac:dyDescent="0.25">
      <c r="A436" s="17"/>
      <c r="B436" s="13"/>
      <c r="C436" s="365"/>
      <c r="D436" s="366"/>
      <c r="E436" s="366"/>
      <c r="F436" s="366"/>
      <c r="G436" s="367"/>
      <c r="H436" s="13"/>
    </row>
    <row r="437" spans="1:8" x14ac:dyDescent="0.25">
      <c r="A437" s="17"/>
      <c r="B437" s="13"/>
      <c r="C437" s="17"/>
      <c r="D437" s="13"/>
      <c r="E437" s="13"/>
      <c r="F437" s="13"/>
      <c r="G437" s="13"/>
      <c r="H437" s="13"/>
    </row>
    <row r="438" spans="1:8" x14ac:dyDescent="0.25">
      <c r="A438" s="17"/>
      <c r="B438" s="692" t="s">
        <v>985</v>
      </c>
      <c r="C438" s="692"/>
      <c r="D438" s="692"/>
      <c r="E438" s="692"/>
      <c r="F438" s="692"/>
      <c r="G438" s="692"/>
      <c r="H438" s="13"/>
    </row>
    <row r="439" spans="1:8" x14ac:dyDescent="0.25">
      <c r="A439" s="17"/>
      <c r="B439" s="13"/>
      <c r="C439" s="17"/>
      <c r="D439" s="13"/>
      <c r="E439" s="13"/>
      <c r="F439" s="13"/>
      <c r="G439" s="13"/>
      <c r="H439" s="13"/>
    </row>
    <row r="440" spans="1:8" x14ac:dyDescent="0.25">
      <c r="A440" s="17"/>
      <c r="B440" s="13"/>
      <c r="C440" s="461"/>
      <c r="D440" s="462"/>
      <c r="E440" s="535"/>
      <c r="F440" s="361"/>
      <c r="G440" s="362"/>
      <c r="H440" s="13"/>
    </row>
    <row r="441" spans="1:8" ht="32.1" customHeight="1" x14ac:dyDescent="0.25">
      <c r="A441" s="17"/>
      <c r="B441" s="13"/>
      <c r="C441" s="364"/>
      <c r="D441" s="122" t="s">
        <v>1134</v>
      </c>
      <c r="E441" s="14"/>
      <c r="F441" s="380" t="b">
        <f>'Section M'!C9&lt;='Section B'!D12</f>
        <v>1</v>
      </c>
      <c r="G441" s="363"/>
      <c r="H441" s="13"/>
    </row>
    <row r="442" spans="1:8" x14ac:dyDescent="0.25">
      <c r="A442" s="17"/>
      <c r="B442" s="13"/>
      <c r="C442" s="364"/>
      <c r="D442" s="13"/>
      <c r="E442" s="13"/>
      <c r="F442" s="13"/>
      <c r="G442" s="363"/>
      <c r="H442" s="13"/>
    </row>
    <row r="443" spans="1:8" ht="32.1" customHeight="1" x14ac:dyDescent="0.25">
      <c r="A443" s="17"/>
      <c r="B443" s="13"/>
      <c r="C443" s="364"/>
      <c r="D443" s="122" t="s">
        <v>986</v>
      </c>
      <c r="E443" s="14"/>
      <c r="F443" s="380" t="b">
        <f>'Section M'!C17&lt;='Section B'!D12</f>
        <v>1</v>
      </c>
      <c r="G443" s="363"/>
      <c r="H443" s="13"/>
    </row>
    <row r="444" spans="1:8" x14ac:dyDescent="0.25">
      <c r="A444" s="17"/>
      <c r="B444" s="13"/>
      <c r="C444" s="364"/>
      <c r="D444" s="13"/>
      <c r="E444" s="13"/>
      <c r="F444" s="13"/>
      <c r="G444" s="363"/>
      <c r="H444" s="13"/>
    </row>
    <row r="445" spans="1:8" ht="32.1" customHeight="1" x14ac:dyDescent="0.25">
      <c r="A445" s="17"/>
      <c r="B445" s="13"/>
      <c r="C445" s="364"/>
      <c r="D445" s="122" t="s">
        <v>987</v>
      </c>
      <c r="E445" s="14"/>
      <c r="F445" s="380" t="b">
        <f>'Section M'!C24&lt;='Section B'!D12</f>
        <v>1</v>
      </c>
      <c r="G445" s="363"/>
      <c r="H445" s="13"/>
    </row>
    <row r="446" spans="1:8" x14ac:dyDescent="0.25">
      <c r="A446" s="17"/>
      <c r="B446" s="13"/>
      <c r="C446" s="364"/>
      <c r="D446" s="13"/>
      <c r="E446" s="13"/>
      <c r="F446" s="13"/>
      <c r="G446" s="363"/>
      <c r="H446" s="13"/>
    </row>
    <row r="447" spans="1:8" ht="32.1" customHeight="1" x14ac:dyDescent="0.25">
      <c r="A447" s="17"/>
      <c r="B447" s="13"/>
      <c r="C447" s="364"/>
      <c r="D447" s="122" t="s">
        <v>988</v>
      </c>
      <c r="E447" s="14"/>
      <c r="F447" s="380" t="b">
        <f>'Section M'!C28&lt;='Section B'!D12</f>
        <v>1</v>
      </c>
      <c r="G447" s="363"/>
      <c r="H447" s="13"/>
    </row>
    <row r="448" spans="1:8" x14ac:dyDescent="0.25">
      <c r="A448" s="17"/>
      <c r="B448" s="13"/>
      <c r="C448" s="364"/>
      <c r="D448" s="13"/>
      <c r="E448" s="13"/>
      <c r="F448" s="13"/>
      <c r="G448" s="363"/>
      <c r="H448" s="13"/>
    </row>
    <row r="449" spans="1:8" ht="32.1" customHeight="1" x14ac:dyDescent="0.25">
      <c r="A449" s="17"/>
      <c r="B449" s="13"/>
      <c r="C449" s="364"/>
      <c r="D449" s="122" t="s">
        <v>989</v>
      </c>
      <c r="E449" s="14"/>
      <c r="F449" s="380" t="b">
        <f>'Section M'!C33&lt;='Section B'!D12</f>
        <v>1</v>
      </c>
      <c r="G449" s="363"/>
      <c r="H449" s="13"/>
    </row>
    <row r="450" spans="1:8" x14ac:dyDescent="0.25">
      <c r="A450" s="17"/>
      <c r="B450" s="13"/>
      <c r="C450" s="364"/>
      <c r="D450" s="13"/>
      <c r="E450" s="13"/>
      <c r="F450" s="13"/>
      <c r="G450" s="363"/>
      <c r="H450" s="13"/>
    </row>
    <row r="451" spans="1:8" ht="32.1" customHeight="1" x14ac:dyDescent="0.25">
      <c r="A451" s="17"/>
      <c r="B451" s="13"/>
      <c r="C451" s="364"/>
      <c r="D451" s="122" t="s">
        <v>990</v>
      </c>
      <c r="E451" s="14"/>
      <c r="F451" s="380" t="b">
        <f>'Section M'!C38&lt;='Section B'!D12</f>
        <v>1</v>
      </c>
      <c r="G451" s="363"/>
      <c r="H451" s="13"/>
    </row>
    <row r="452" spans="1:8" x14ac:dyDescent="0.25">
      <c r="A452" s="17"/>
      <c r="B452" s="13"/>
      <c r="C452" s="364"/>
      <c r="D452" s="13"/>
      <c r="E452" s="13"/>
      <c r="F452" s="13"/>
      <c r="G452" s="363"/>
      <c r="H452" s="13"/>
    </row>
    <row r="453" spans="1:8" ht="32.1" customHeight="1" x14ac:dyDescent="0.25">
      <c r="A453" s="17"/>
      <c r="B453" s="13"/>
      <c r="C453" s="364"/>
      <c r="D453" s="122" t="s">
        <v>991</v>
      </c>
      <c r="E453" s="14"/>
      <c r="F453" s="380" t="b">
        <f>'Section M'!C43&lt;='Section B'!D12</f>
        <v>1</v>
      </c>
      <c r="G453" s="363"/>
      <c r="H453" s="13"/>
    </row>
    <row r="454" spans="1:8" x14ac:dyDescent="0.25">
      <c r="A454" s="17"/>
      <c r="B454" s="13"/>
      <c r="C454" s="364"/>
      <c r="D454" s="13"/>
      <c r="E454" s="13"/>
      <c r="F454" s="13"/>
      <c r="G454" s="363"/>
      <c r="H454" s="13"/>
    </row>
    <row r="455" spans="1:8" ht="32.1" customHeight="1" x14ac:dyDescent="0.25">
      <c r="A455" s="17"/>
      <c r="B455" s="13"/>
      <c r="C455" s="364"/>
      <c r="D455" s="122" t="s">
        <v>992</v>
      </c>
      <c r="E455" s="14"/>
      <c r="F455" s="380" t="b">
        <f>'Section M'!C47&lt;='Section B'!D12</f>
        <v>1</v>
      </c>
      <c r="G455" s="363"/>
      <c r="H455" s="13"/>
    </row>
    <row r="456" spans="1:8" x14ac:dyDescent="0.25">
      <c r="A456" s="17"/>
      <c r="B456" s="13"/>
      <c r="C456" s="364"/>
      <c r="D456" s="13"/>
      <c r="E456" s="13"/>
      <c r="F456" s="13"/>
      <c r="G456" s="363"/>
      <c r="H456" s="13"/>
    </row>
    <row r="457" spans="1:8" ht="50.1" customHeight="1" x14ac:dyDescent="0.25">
      <c r="A457" s="17"/>
      <c r="B457" s="13"/>
      <c r="C457" s="364"/>
      <c r="D457" s="122" t="s">
        <v>1287</v>
      </c>
      <c r="E457" s="14"/>
      <c r="F457" s="380" t="b">
        <f>'Section M'!C52&lt;='Section B'!D12</f>
        <v>1</v>
      </c>
      <c r="G457" s="363"/>
      <c r="H457" s="13"/>
    </row>
    <row r="458" spans="1:8" x14ac:dyDescent="0.25">
      <c r="A458" s="17"/>
      <c r="B458" s="13"/>
      <c r="C458" s="365"/>
      <c r="D458" s="366"/>
      <c r="E458" s="366"/>
      <c r="F458" s="366"/>
      <c r="G458" s="367"/>
      <c r="H458" s="13"/>
    </row>
    <row r="459" spans="1:8" x14ac:dyDescent="0.25">
      <c r="A459" s="17"/>
      <c r="B459" s="13"/>
      <c r="C459" s="17"/>
      <c r="D459" s="13"/>
      <c r="E459" s="13"/>
      <c r="F459" s="13"/>
      <c r="G459" s="13"/>
      <c r="H459" s="13"/>
    </row>
    <row r="460" spans="1:8" x14ac:dyDescent="0.25">
      <c r="A460" s="17"/>
      <c r="B460" s="692" t="s">
        <v>1236</v>
      </c>
      <c r="C460" s="692"/>
      <c r="D460" s="692"/>
      <c r="E460" s="692"/>
      <c r="F460" s="692"/>
      <c r="G460" s="692"/>
      <c r="H460" s="13"/>
    </row>
    <row r="461" spans="1:8" x14ac:dyDescent="0.25">
      <c r="A461" s="17"/>
      <c r="B461" s="13"/>
      <c r="C461" s="17"/>
      <c r="D461" s="13"/>
      <c r="E461" s="13"/>
      <c r="F461" s="13"/>
      <c r="G461" s="13"/>
      <c r="H461" s="13"/>
    </row>
    <row r="462" spans="1:8" x14ac:dyDescent="0.25">
      <c r="A462" s="17"/>
      <c r="B462" s="13"/>
      <c r="C462" s="461"/>
      <c r="D462" s="462"/>
      <c r="E462" s="535"/>
      <c r="F462" s="361"/>
      <c r="G462" s="362"/>
      <c r="H462" s="13"/>
    </row>
    <row r="463" spans="1:8" ht="32.1" customHeight="1" x14ac:dyDescent="0.25">
      <c r="A463" s="17"/>
      <c r="B463" s="13"/>
      <c r="C463" s="364"/>
      <c r="D463" s="122" t="s">
        <v>1294</v>
      </c>
      <c r="E463" s="14"/>
      <c r="F463" s="380" t="b">
        <f>'Section P'!D30&lt;='Section P'!D15</f>
        <v>1</v>
      </c>
      <c r="G463" s="363"/>
      <c r="H463" s="13"/>
    </row>
    <row r="464" spans="1:8" x14ac:dyDescent="0.25">
      <c r="A464" s="17"/>
      <c r="B464" s="13"/>
      <c r="C464" s="364"/>
      <c r="D464" s="13"/>
      <c r="E464" s="13"/>
      <c r="F464" s="13"/>
      <c r="G464" s="363"/>
      <c r="H464" s="13"/>
    </row>
    <row r="465" spans="1:8" ht="32.1" customHeight="1" x14ac:dyDescent="0.25">
      <c r="A465" s="17"/>
      <c r="B465" s="13"/>
      <c r="C465" s="364"/>
      <c r="D465" s="122" t="s">
        <v>1295</v>
      </c>
      <c r="E465" s="14"/>
      <c r="F465" s="380" t="b">
        <f>'Section P'!E30&lt;='Section P'!E15</f>
        <v>1</v>
      </c>
      <c r="G465" s="363"/>
      <c r="H465" s="13"/>
    </row>
    <row r="466" spans="1:8" x14ac:dyDescent="0.25">
      <c r="A466" s="17"/>
      <c r="B466" s="13"/>
      <c r="C466" s="364"/>
      <c r="D466" s="13"/>
      <c r="E466" s="13"/>
      <c r="F466" s="13"/>
      <c r="G466" s="363"/>
      <c r="H466" s="13"/>
    </row>
    <row r="467" spans="1:8" ht="32.1" customHeight="1" x14ac:dyDescent="0.25">
      <c r="A467" s="17"/>
      <c r="B467" s="13"/>
      <c r="C467" s="364"/>
      <c r="D467" s="122" t="s">
        <v>1292</v>
      </c>
      <c r="E467" s="14"/>
      <c r="F467" s="380" t="b">
        <f>'Section P'!D37&lt;='Section P'!D15</f>
        <v>1</v>
      </c>
      <c r="G467" s="363"/>
      <c r="H467" s="13"/>
    </row>
    <row r="468" spans="1:8" x14ac:dyDescent="0.25">
      <c r="A468" s="17"/>
      <c r="B468" s="13"/>
      <c r="C468" s="364"/>
      <c r="D468" s="13"/>
      <c r="E468" s="13"/>
      <c r="F468" s="13"/>
      <c r="G468" s="363"/>
      <c r="H468" s="13"/>
    </row>
    <row r="469" spans="1:8" ht="32.1" customHeight="1" x14ac:dyDescent="0.25">
      <c r="A469" s="17"/>
      <c r="B469" s="13"/>
      <c r="C469" s="364"/>
      <c r="D469" s="122" t="s">
        <v>1293</v>
      </c>
      <c r="E469" s="14"/>
      <c r="F469" s="380" t="b">
        <f>'Section P'!E37&lt;='Section P'!E15</f>
        <v>1</v>
      </c>
      <c r="G469" s="363"/>
      <c r="H469" s="13"/>
    </row>
    <row r="470" spans="1:8" x14ac:dyDescent="0.25">
      <c r="A470" s="17"/>
      <c r="B470" s="13"/>
      <c r="C470" s="364"/>
      <c r="D470" s="13"/>
      <c r="E470" s="13"/>
      <c r="F470" s="13"/>
      <c r="G470" s="363"/>
      <c r="H470" s="13"/>
    </row>
    <row r="471" spans="1:8" ht="48.75" customHeight="1" x14ac:dyDescent="0.25">
      <c r="A471" s="17"/>
      <c r="B471" s="13"/>
      <c r="C471" s="364"/>
      <c r="D471" s="33" t="s">
        <v>1255</v>
      </c>
      <c r="E471" s="14"/>
      <c r="F471" s="380" t="b">
        <f>'Section P'!D44+'Section P'!D45&lt;='Section P'!D15</f>
        <v>1</v>
      </c>
      <c r="G471" s="363"/>
      <c r="H471" s="13"/>
    </row>
    <row r="472" spans="1:8" x14ac:dyDescent="0.25">
      <c r="A472" s="17"/>
      <c r="B472" s="13"/>
      <c r="C472" s="364"/>
      <c r="D472" s="13"/>
      <c r="E472" s="13"/>
      <c r="F472" s="13"/>
      <c r="G472" s="363"/>
      <c r="H472" s="13"/>
    </row>
    <row r="473" spans="1:8" ht="48.75" customHeight="1" x14ac:dyDescent="0.25">
      <c r="A473" s="17"/>
      <c r="B473" s="13"/>
      <c r="C473" s="364"/>
      <c r="D473" s="33" t="s">
        <v>1256</v>
      </c>
      <c r="E473" s="14"/>
      <c r="F473" s="380" t="b">
        <f>'Section P'!E44+'Section P'!E45&lt;='Section P'!E15</f>
        <v>1</v>
      </c>
      <c r="G473" s="363"/>
      <c r="H473" s="13"/>
    </row>
    <row r="474" spans="1:8" x14ac:dyDescent="0.25">
      <c r="A474" s="17"/>
      <c r="B474" s="13"/>
      <c r="C474" s="365"/>
      <c r="D474" s="366"/>
      <c r="E474" s="366"/>
      <c r="F474" s="366"/>
      <c r="G474" s="367"/>
      <c r="H474" s="13"/>
    </row>
    <row r="475" spans="1:8" x14ac:dyDescent="0.25">
      <c r="A475" s="17"/>
      <c r="B475" s="13"/>
      <c r="C475" s="17"/>
      <c r="D475" s="13"/>
      <c r="E475" s="13"/>
      <c r="F475" s="13"/>
      <c r="G475" s="13"/>
      <c r="H475" s="13"/>
    </row>
    <row r="476" spans="1:8" x14ac:dyDescent="0.25">
      <c r="A476" s="17"/>
      <c r="B476" s="692" t="s">
        <v>174</v>
      </c>
      <c r="C476" s="692"/>
      <c r="D476" s="692"/>
      <c r="E476" s="383"/>
      <c r="F476" s="122"/>
      <c r="G476" s="13"/>
      <c r="H476" s="13"/>
    </row>
    <row r="477" spans="1:8" x14ac:dyDescent="0.25">
      <c r="A477" s="17"/>
      <c r="B477" s="13"/>
      <c r="C477" s="17"/>
      <c r="D477" s="13"/>
      <c r="E477" s="13"/>
      <c r="F477" s="383"/>
      <c r="G477" s="13"/>
      <c r="H477" s="13"/>
    </row>
    <row r="478" spans="1:8" x14ac:dyDescent="0.25">
      <c r="A478" s="17"/>
      <c r="B478" s="13"/>
      <c r="C478" s="732">
        <v>1</v>
      </c>
      <c r="D478" s="655" t="s">
        <v>175</v>
      </c>
      <c r="E478" s="373"/>
      <c r="F478" s="373"/>
      <c r="G478" s="394"/>
      <c r="H478" s="13"/>
    </row>
    <row r="479" spans="1:8" x14ac:dyDescent="0.25">
      <c r="A479" s="17"/>
      <c r="B479" s="13"/>
      <c r="C479" s="733"/>
      <c r="D479" s="644"/>
      <c r="E479" s="57"/>
      <c r="F479" s="57"/>
      <c r="G479" s="395"/>
      <c r="H479" s="13"/>
    </row>
    <row r="480" spans="1:8" x14ac:dyDescent="0.25">
      <c r="A480" s="17"/>
      <c r="B480" s="13"/>
      <c r="C480" s="393"/>
      <c r="D480" s="57"/>
      <c r="E480" s="57"/>
      <c r="F480" s="57"/>
      <c r="G480" s="395"/>
      <c r="H480" s="13"/>
    </row>
    <row r="481" spans="1:8" ht="32.1" customHeight="1" x14ac:dyDescent="0.25">
      <c r="A481" s="17"/>
      <c r="B481" s="13"/>
      <c r="C481" s="30"/>
      <c r="D481" s="33" t="s">
        <v>221</v>
      </c>
      <c r="E481" s="33"/>
      <c r="F481" s="380" t="b">
        <f>IF(AND(ValidationSectionA="TRUE",ValidationSectionB="TRUE",ValidationSectionC="TRUE",ValidationSectionD="TRUE",ValidationSection_E="TRUE",ValidationSectionF="TRUE",ValidationSectionG="TRUE",ValidationSectionH="TRUE",ValidationSectionJ="TRUE",ValidationSectionK="TRUE",ValidationSectionL="TRUE",ValidationSectionM="TRUE",ValidationSectionN="TRUE", ValidationSectionO="TRUE",ValidationSectionP="TRUE",ValidationSectionQ=TRUE),TRUE,FALSE)</f>
        <v>0</v>
      </c>
      <c r="G481" s="200"/>
      <c r="H481" s="13"/>
    </row>
    <row r="482" spans="1:8" x14ac:dyDescent="0.25">
      <c r="A482" s="17"/>
      <c r="B482" s="13"/>
      <c r="C482" s="35"/>
      <c r="D482" s="153"/>
      <c r="E482" s="153"/>
      <c r="F482" s="153"/>
      <c r="G482" s="347"/>
      <c r="H482" s="13"/>
    </row>
    <row r="483" spans="1:8" x14ac:dyDescent="0.25">
      <c r="A483" s="17"/>
      <c r="B483" s="13"/>
      <c r="C483" s="17"/>
      <c r="D483" s="13"/>
      <c r="E483" s="13"/>
      <c r="F483" s="13"/>
      <c r="G483" s="13"/>
      <c r="H483" s="13"/>
    </row>
    <row r="484" spans="1:8" x14ac:dyDescent="0.25">
      <c r="A484" s="17"/>
      <c r="B484" s="11" t="s">
        <v>176</v>
      </c>
      <c r="C484" s="11"/>
      <c r="D484" s="11"/>
      <c r="E484" s="11"/>
      <c r="F484" s="11"/>
      <c r="G484" s="13"/>
      <c r="H484" s="13"/>
    </row>
    <row r="485" spans="1:8" x14ac:dyDescent="0.25">
      <c r="A485" s="17"/>
      <c r="B485" s="13"/>
      <c r="C485" s="17"/>
      <c r="D485" s="13"/>
      <c r="E485" s="13"/>
      <c r="F485" s="13"/>
      <c r="G485" s="13"/>
      <c r="H485" s="13"/>
    </row>
    <row r="486" spans="1:8" x14ac:dyDescent="0.25">
      <c r="A486" s="17"/>
      <c r="B486" s="13"/>
      <c r="C486" s="368"/>
      <c r="D486" s="354"/>
      <c r="E486" s="354"/>
      <c r="F486" s="354"/>
      <c r="G486" s="355"/>
      <c r="H486" s="13"/>
    </row>
    <row r="487" spans="1:8" ht="32.1" customHeight="1" x14ac:dyDescent="0.25">
      <c r="A487" s="17"/>
      <c r="B487" s="13"/>
      <c r="C487" s="357"/>
      <c r="D487" s="683" t="str">
        <f>IF(OR(F13=FALSE,F15=FALSE,F17=FALSE,F19=FALSE,F21=FALSE,F25=FALSE,F27=FALSE,F29=FALSE,F31=FALSE,F33=FALSE,F37=FALSE,F39=FALSE,F41=FALSE,F43=FALSE,F45=FALSE,F49=FALSE,F51=FALSE,F53=FALSE,F55=FALSE,F57=FALSE,F63=FALSE,F65=FALSE,F67=FALSE,F69=FALSE,F71=FALSE,F75=FALSE,F77=FALSE,F79=FALSE,F81=FALSE,F83=FALSE,F87=FALSE,F89=FALSE,F91=FALSE,F93=FALSE,F95=FALSE,F103=FALSE,F105=FALSE,F107=FALSE,F109=FALSE,F111=FALSE,F115=FALSE,F117=FALSE,F119=FALSE,F121=FALSE,F123=FALSE,F127=FALSE,F129=FALSE,F131=FALSE,F133=FALSE,F135=FALSE,F139=FALSE,F141=FALSE,F143=FALSE,F145=FALSE,F147=FALSE,F151=FALSE,F153=FALSE,F155=FALSE,F157=FALSE,F159=FALSE,F161=FALSE,F169=FALSE,F171=FALSE,F173=FALSE,F175=FALSE,F177=FALSE,F181=FALSE,F183=FALSE,F185=FALSE,F187=FALSE,F189=FALSE,F193=FALSE,F195=FALSE,F197=FALSE,F199=FALSE,F201=FALSE,F205=FALSE,F207=FALSE,F209=FALSE,F211=FALSE,F213=FALSE,F217=FALSE,F219=FALSE,F221=FALSE,F223=FALSE,F225=FALSE,F229=FALSE,F231=FALSE,F233=FALSE,F235=FALSE,F237=FALSE,F241=FALSE,F243=FALSE,F245=FALSE,F247=FALSE,F249=FALSE,F253=FALSE,F255=FALSE,F257=FALSE,F259=FALSE,F261=FALSE,F267=FALSE,F269=FALSE,F271=FALSE,F273=FALSE,F275=FALSE,F283=FALSE,F285=FALSE,F287=FALSE,F289=FALSE,F291=FALSE,F297=FALSE,F299=FALSE,F301=FALSE,F303=FALSE,F305=FALSE,F311=FALSE,F313=FALSE,F319=FALSE,F321=FALSE,F323=FALSE,F325=FALSE,F333=FALSE,F335=FALSE,F341=FALSE,F343=FALSE,F345=FALSE,F347=FALSE,F349=FALSE,F351=FALSE,F353=FALSE,F355=FALSE,F357=FALSE,F359=FALSE,F365=FALSE,F373=FALSE,F381=FALSE,F383=FALSE,F385=FALSE,F387=FALSE,F395=FALSE,F397=FALSE,F403=FALSE,F405=FALSE,F407=FALSE,F409=FALSE,F411=FALSE,F413=FALSE,F415=FALSE,F417=FALSE,F419=FALSE,F421=FALSE,F423=FALSE,F429=FALSE,F431=FALSE,F433=FALSE,F435=FALSE,F441=FALSE,F443=FALSE,F445=FALSE,F447=FALSE,F449=FALSE,F451=FALSE,F453=FALSE,F455=FALSE,F457=FALSE,F463=FALSE,F465=FALSE,F467=FALSE,F469=FALSE,F471=FALSE,F473=FALSE,F481=FALSE),"NOT VALIDATED","VALIDATED")</f>
        <v>NOT VALIDATED</v>
      </c>
      <c r="E487" s="683"/>
      <c r="F487" s="683"/>
      <c r="G487" s="356"/>
      <c r="H487" s="13"/>
    </row>
    <row r="488" spans="1:8" x14ac:dyDescent="0.25">
      <c r="A488" s="17"/>
      <c r="B488" s="13"/>
      <c r="C488" s="358"/>
      <c r="D488" s="359"/>
      <c r="E488" s="359"/>
      <c r="F488" s="359"/>
      <c r="G488" s="360"/>
      <c r="H488" s="13"/>
    </row>
    <row r="489" spans="1:8" x14ac:dyDescent="0.25">
      <c r="A489" s="17"/>
      <c r="B489" s="13"/>
      <c r="C489" s="17"/>
      <c r="D489" s="13"/>
      <c r="E489" s="13"/>
      <c r="F489" s="13"/>
      <c r="G489" s="13"/>
      <c r="H489" s="13"/>
    </row>
  </sheetData>
  <sheetProtection algorithmName="SHA-512" hashValue="naufCaH1NNzhAar1NYlhPVb7qk8vMEzmAonYH6izFlTDdiEEcYbxBcxTZF5lRIPqjPlZwXRULvueIF3ubxWbDw==" saltValue="TDuMaE8vGAClx2S6C/uCdA==" spinCount="100000" sheet="1" objects="1" scenarios="1"/>
  <mergeCells count="47">
    <mergeCell ref="B400:G400"/>
    <mergeCell ref="B426:G426"/>
    <mergeCell ref="B6:G6"/>
    <mergeCell ref="C10:C11"/>
    <mergeCell ref="D10:G11"/>
    <mergeCell ref="C164:C165"/>
    <mergeCell ref="D164:G165"/>
    <mergeCell ref="B7:H7"/>
    <mergeCell ref="B8:D8"/>
    <mergeCell ref="C150:F150"/>
    <mergeCell ref="C60:C61"/>
    <mergeCell ref="D60:G61"/>
    <mergeCell ref="C98:C99"/>
    <mergeCell ref="D98:G99"/>
    <mergeCell ref="C149:D149"/>
    <mergeCell ref="C294:C295"/>
    <mergeCell ref="D264:D265"/>
    <mergeCell ref="C264:C265"/>
    <mergeCell ref="D294:G295"/>
    <mergeCell ref="C278:C279"/>
    <mergeCell ref="D278:G279"/>
    <mergeCell ref="C370:C371"/>
    <mergeCell ref="C338:C339"/>
    <mergeCell ref="C308:C309"/>
    <mergeCell ref="D308:G309"/>
    <mergeCell ref="B316:D316"/>
    <mergeCell ref="E362:E363"/>
    <mergeCell ref="D338:D339"/>
    <mergeCell ref="B328:D328"/>
    <mergeCell ref="C330:C331"/>
    <mergeCell ref="D330:D331"/>
    <mergeCell ref="B460:G460"/>
    <mergeCell ref="B438:G438"/>
    <mergeCell ref="D487:F487"/>
    <mergeCell ref="C362:C363"/>
    <mergeCell ref="D362:D363"/>
    <mergeCell ref="D478:D479"/>
    <mergeCell ref="C478:C479"/>
    <mergeCell ref="B476:D476"/>
    <mergeCell ref="B376:D376"/>
    <mergeCell ref="C392:C393"/>
    <mergeCell ref="D392:G393"/>
    <mergeCell ref="C378:C379"/>
    <mergeCell ref="D378:G379"/>
    <mergeCell ref="B390:D390"/>
    <mergeCell ref="D370:G371"/>
    <mergeCell ref="B368:D368"/>
  </mergeCells>
  <conditionalFormatting sqref="D487:E487">
    <cfRule type="containsText" dxfId="278" priority="445" operator="containsText" text="VALIDATED">
      <formula>NOT(ISERROR(SEARCH("VALIDATED",D487)))</formula>
    </cfRule>
    <cfRule type="beginsWith" dxfId="277" priority="444" operator="beginsWith" text="NOT VALIDATED">
      <formula>LEFT(D487,LEN("NOT VALIDATED"))="NOT VALIDATED"</formula>
    </cfRule>
  </conditionalFormatting>
  <conditionalFormatting sqref="F8:F149 F151:F163 F169:F178 F193:F312 F314:F322 F324:F340 F360:F385 F388:F399 F439:F441">
    <cfRule type="containsText" dxfId="276" priority="758" operator="containsText" text="FALSE">
      <formula>NOT(ISERROR(SEARCH("FALSE",F8)))</formula>
    </cfRule>
  </conditionalFormatting>
  <conditionalFormatting sqref="F13 F15 F17 F19 F21 F25 F27 F29 F31 F33 F36:F37 F39 F41 F43 F45 F49 F51 F53 F55 F57 F63:F65 F67 F69 F71 F75 F77 F79 F81 F83 F86:F87 F89 F91 F93 F95 F103 F105 F107 F109 F111 F115 F117:F119 F121 F123 F127 F129 F131 F133 F135 F139 F141 F143:F145 F147:F149 F151:F163 F169 F171 F173 F175 F177 F297 F299 F301 F303 F305 F319 F321 F325 F333 F335 F365 F373 F381 F383 F385 F395">
    <cfRule type="containsText" dxfId="275" priority="747" operator="containsText" text="FALSE">
      <formula>NOT(ISERROR(SEARCH("FALSE",F13)))</formula>
    </cfRule>
    <cfRule type="containsText" dxfId="274" priority="746" operator="containsText" text="TRUE">
      <formula>NOT(ISERROR(SEARCH("TRUE",F13)))</formula>
    </cfRule>
  </conditionalFormatting>
  <conditionalFormatting sqref="F13 F53 F55 F57 F63 F75 F77 F79">
    <cfRule type="containsText" dxfId="273" priority="757" operator="containsText" text="FALSE">
      <formula>NOT(ISERROR(SEARCH("FALSE",F13)))</formula>
    </cfRule>
  </conditionalFormatting>
  <conditionalFormatting sqref="F164:F168">
    <cfRule type="containsText" dxfId="272" priority="365" operator="containsText" text="FALSE">
      <formula>NOT(ISERROR(SEARCH("FALSE",F164)))</formula>
    </cfRule>
  </conditionalFormatting>
  <conditionalFormatting sqref="F179:F192">
    <cfRule type="containsText" dxfId="271" priority="368" operator="containsText" text="FALSE">
      <formula>NOT(ISERROR(SEARCH("FALSE",F179)))</formula>
    </cfRule>
  </conditionalFormatting>
  <conditionalFormatting sqref="F181 F183 F185 F187 F189:F190">
    <cfRule type="containsText" dxfId="270" priority="356" operator="containsText" text="TRUE">
      <formula>NOT(ISERROR(SEARCH("TRUE",F181)))</formula>
    </cfRule>
    <cfRule type="containsText" dxfId="269" priority="357" operator="containsText" text="FALSE">
      <formula>NOT(ISERROR(SEARCH("FALSE",F181)))</formula>
    </cfRule>
  </conditionalFormatting>
  <conditionalFormatting sqref="F193 F195 F197 F199 F201:F202">
    <cfRule type="containsText" dxfId="268" priority="354" operator="containsText" text="FALSE">
      <formula>NOT(ISERROR(SEARCH("FALSE",F193)))</formula>
    </cfRule>
    <cfRule type="containsText" dxfId="267" priority="353" operator="containsText" text="TRUE">
      <formula>NOT(ISERROR(SEARCH("TRUE",F193)))</formula>
    </cfRule>
  </conditionalFormatting>
  <conditionalFormatting sqref="F205 F207 F209 F211 F213">
    <cfRule type="containsText" dxfId="266" priority="350" operator="containsText" text="TRUE">
      <formula>NOT(ISERROR(SEARCH("TRUE",F205)))</formula>
    </cfRule>
    <cfRule type="containsText" dxfId="265" priority="351" operator="containsText" text="FALSE">
      <formula>NOT(ISERROR(SEARCH("FALSE",F205)))</formula>
    </cfRule>
  </conditionalFormatting>
  <conditionalFormatting sqref="F217 F219 F221 F223 F225:F226">
    <cfRule type="containsText" dxfId="264" priority="347" operator="containsText" text="TRUE">
      <formula>NOT(ISERROR(SEARCH("TRUE",F217)))</formula>
    </cfRule>
    <cfRule type="containsText" dxfId="263" priority="348" operator="containsText" text="FALSE">
      <formula>NOT(ISERROR(SEARCH("FALSE",F217)))</formula>
    </cfRule>
  </conditionalFormatting>
  <conditionalFormatting sqref="F229 F231 F233 F235 F237:F238">
    <cfRule type="containsText" dxfId="262" priority="344" operator="containsText" text="TRUE">
      <formula>NOT(ISERROR(SEARCH("TRUE",F229)))</formula>
    </cfRule>
    <cfRule type="containsText" dxfId="261" priority="345" operator="containsText" text="FALSE">
      <formula>NOT(ISERROR(SEARCH("FALSE",F229)))</formula>
    </cfRule>
  </conditionalFormatting>
  <conditionalFormatting sqref="F241 F243 F245 F247 F249">
    <cfRule type="containsText" dxfId="260" priority="342" operator="containsText" text="FALSE">
      <formula>NOT(ISERROR(SEARCH("FALSE",F241)))</formula>
    </cfRule>
    <cfRule type="containsText" dxfId="259" priority="341" operator="containsText" text="TRUE">
      <formula>NOT(ISERROR(SEARCH("TRUE",F241)))</formula>
    </cfRule>
  </conditionalFormatting>
  <conditionalFormatting sqref="F253 F255 F257 F259 F261">
    <cfRule type="containsText" dxfId="258" priority="339" operator="containsText" text="FALSE">
      <formula>NOT(ISERROR(SEARCH("FALSE",F253)))</formula>
    </cfRule>
    <cfRule type="containsText" dxfId="257" priority="338" operator="containsText" text="TRUE">
      <formula>NOT(ISERROR(SEARCH("TRUE",F253)))</formula>
    </cfRule>
  </conditionalFormatting>
  <conditionalFormatting sqref="F267 F269 F271 F273 F275">
    <cfRule type="containsText" dxfId="256" priority="336" operator="containsText" text="FALSE">
      <formula>NOT(ISERROR(SEARCH("FALSE",F267)))</formula>
    </cfRule>
    <cfRule type="containsText" dxfId="255" priority="335" operator="containsText" text="TRUE">
      <formula>NOT(ISERROR(SEARCH("TRUE",F267)))</formula>
    </cfRule>
  </conditionalFormatting>
  <conditionalFormatting sqref="F283 F285 F287 F289 F291">
    <cfRule type="containsText" dxfId="254" priority="329" operator="containsText" text="TRUE">
      <formula>NOT(ISERROR(SEARCH("TRUE",F283)))</formula>
    </cfRule>
    <cfRule type="containsText" dxfId="253" priority="330" operator="containsText" text="FALSE">
      <formula>NOT(ISERROR(SEARCH("FALSE",F283)))</formula>
    </cfRule>
  </conditionalFormatting>
  <conditionalFormatting sqref="F311:F313">
    <cfRule type="containsText" dxfId="252" priority="327" operator="containsText" text="FALSE">
      <formula>NOT(ISERROR(SEARCH("FALSE",F311)))</formula>
    </cfRule>
    <cfRule type="containsText" dxfId="251" priority="326" operator="containsText" text="TRUE">
      <formula>NOT(ISERROR(SEARCH("TRUE",F311)))</formula>
    </cfRule>
  </conditionalFormatting>
  <conditionalFormatting sqref="F313">
    <cfRule type="containsText" dxfId="250" priority="328" operator="containsText" text="FALSE">
      <formula>NOT(ISERROR(SEARCH("FALSE",F313)))</formula>
    </cfRule>
  </conditionalFormatting>
  <conditionalFormatting sqref="F323">
    <cfRule type="containsText" dxfId="249" priority="314" operator="containsText" text="TRUE">
      <formula>NOT(ISERROR(SEARCH("TRUE",F323)))</formula>
    </cfRule>
    <cfRule type="containsText" dxfId="248" priority="315" operator="containsText" text="FALSE">
      <formula>NOT(ISERROR(SEARCH("FALSE",F323)))</formula>
    </cfRule>
    <cfRule type="containsText" dxfId="247" priority="316" operator="containsText" text="FALSE">
      <formula>NOT(ISERROR(SEARCH("FALSE",F323)))</formula>
    </cfRule>
  </conditionalFormatting>
  <conditionalFormatting sqref="F341">
    <cfRule type="containsText" dxfId="246" priority="412" operator="containsText" text="TRUE">
      <formula>NOT(ISERROR(SEARCH("TRUE",F341)))</formula>
    </cfRule>
    <cfRule type="containsText" dxfId="245" priority="413" operator="containsText" text="FALSE">
      <formula>NOT(ISERROR(SEARCH("FALSE",F341)))</formula>
    </cfRule>
    <cfRule type="containsText" dxfId="244" priority="414" operator="containsText" text="FALSE">
      <formula>NOT(ISERROR(SEARCH("FALSE",F341)))</formula>
    </cfRule>
  </conditionalFormatting>
  <conditionalFormatting sqref="F343">
    <cfRule type="containsText" dxfId="243" priority="411" operator="containsText" text="FALSE">
      <formula>NOT(ISERROR(SEARCH("FALSE",F343)))</formula>
    </cfRule>
    <cfRule type="containsText" dxfId="242" priority="410" operator="containsText" text="FALSE">
      <formula>NOT(ISERROR(SEARCH("FALSE",F343)))</formula>
    </cfRule>
    <cfRule type="containsText" dxfId="241" priority="409" operator="containsText" text="TRUE">
      <formula>NOT(ISERROR(SEARCH("TRUE",F343)))</formula>
    </cfRule>
  </conditionalFormatting>
  <conditionalFormatting sqref="F345">
    <cfRule type="containsText" dxfId="240" priority="408" operator="containsText" text="FALSE">
      <formula>NOT(ISERROR(SEARCH("FALSE",F345)))</formula>
    </cfRule>
    <cfRule type="containsText" dxfId="239" priority="407" operator="containsText" text="FALSE">
      <formula>NOT(ISERROR(SEARCH("FALSE",F345)))</formula>
    </cfRule>
    <cfRule type="containsText" dxfId="238" priority="406" operator="containsText" text="TRUE">
      <formula>NOT(ISERROR(SEARCH("TRUE",F345)))</formula>
    </cfRule>
  </conditionalFormatting>
  <conditionalFormatting sqref="F347:F349">
    <cfRule type="containsText" dxfId="237" priority="405" operator="containsText" text="FALSE">
      <formula>NOT(ISERROR(SEARCH("FALSE",F347)))</formula>
    </cfRule>
    <cfRule type="containsText" dxfId="236" priority="403" operator="containsText" text="TRUE">
      <formula>NOT(ISERROR(SEARCH("TRUE",F347)))</formula>
    </cfRule>
    <cfRule type="containsText" dxfId="235" priority="404" operator="containsText" text="FALSE">
      <formula>NOT(ISERROR(SEARCH("FALSE",F347)))</formula>
    </cfRule>
  </conditionalFormatting>
  <conditionalFormatting sqref="F351">
    <cfRule type="containsText" dxfId="234" priority="397" operator="containsText" text="TRUE">
      <formula>NOT(ISERROR(SEARCH("TRUE",F351)))</formula>
    </cfRule>
    <cfRule type="containsText" dxfId="233" priority="398" operator="containsText" text="FALSE">
      <formula>NOT(ISERROR(SEARCH("FALSE",F351)))</formula>
    </cfRule>
    <cfRule type="containsText" dxfId="232" priority="399" operator="containsText" text="FALSE">
      <formula>NOT(ISERROR(SEARCH("FALSE",F351)))</formula>
    </cfRule>
  </conditionalFormatting>
  <conditionalFormatting sqref="F353">
    <cfRule type="containsText" dxfId="231" priority="400" operator="containsText" text="TRUE">
      <formula>NOT(ISERROR(SEARCH("TRUE",F353)))</formula>
    </cfRule>
    <cfRule type="containsText" dxfId="230" priority="401" operator="containsText" text="FALSE">
      <formula>NOT(ISERROR(SEARCH("FALSE",F353)))</formula>
    </cfRule>
    <cfRule type="containsText" dxfId="229" priority="402" operator="containsText" text="FALSE">
      <formula>NOT(ISERROR(SEARCH("FALSE",F353)))</formula>
    </cfRule>
  </conditionalFormatting>
  <conditionalFormatting sqref="F355:F359">
    <cfRule type="containsText" dxfId="228" priority="390" operator="containsText" text="FALSE">
      <formula>NOT(ISERROR(SEARCH("FALSE",F355)))</formula>
    </cfRule>
    <cfRule type="containsText" dxfId="227" priority="388" operator="containsText" text="TRUE">
      <formula>NOT(ISERROR(SEARCH("TRUE",F355)))</formula>
    </cfRule>
    <cfRule type="containsText" dxfId="226" priority="389" operator="containsText" text="FALSE">
      <formula>NOT(ISERROR(SEARCH("FALSE",F355)))</formula>
    </cfRule>
  </conditionalFormatting>
  <conditionalFormatting sqref="F386:F387">
    <cfRule type="containsText" dxfId="225" priority="11" operator="containsText" text="FALSE">
      <formula>NOT(ISERROR(SEARCH("FALSE",F386)))</formula>
    </cfRule>
  </conditionalFormatting>
  <conditionalFormatting sqref="F387">
    <cfRule type="containsText" dxfId="224" priority="10" operator="containsText" text="FALSE">
      <formula>NOT(ISERROR(SEARCH("FALSE",F387)))</formula>
    </cfRule>
    <cfRule type="containsText" dxfId="223" priority="9" operator="containsText" text="TRUE">
      <formula>NOT(ISERROR(SEARCH("TRUE",F387)))</formula>
    </cfRule>
  </conditionalFormatting>
  <conditionalFormatting sqref="F397">
    <cfRule type="containsText" dxfId="222" priority="312" operator="containsText" text="FALSE">
      <formula>NOT(ISERROR(SEARCH("FALSE",F397)))</formula>
    </cfRule>
    <cfRule type="containsText" dxfId="221" priority="311" operator="containsText" text="TRUE">
      <formula>NOT(ISERROR(SEARCH("TRUE",F397)))</formula>
    </cfRule>
  </conditionalFormatting>
  <conditionalFormatting sqref="F401:F403">
    <cfRule type="containsText" dxfId="220" priority="163" operator="containsText" text="FALSE">
      <formula>NOT(ISERROR(SEARCH("FALSE",F401)))</formula>
    </cfRule>
  </conditionalFormatting>
  <conditionalFormatting sqref="F403">
    <cfRule type="containsText" dxfId="219" priority="157" operator="containsText" text="TRUE">
      <formula>NOT(ISERROR(SEARCH("TRUE",F403)))</formula>
    </cfRule>
    <cfRule type="containsText" dxfId="218" priority="158" operator="containsText" text="FALSE">
      <formula>NOT(ISERROR(SEARCH("FALSE",F403)))</formula>
    </cfRule>
    <cfRule type="containsText" dxfId="217" priority="159" operator="containsText" text="TRUE">
      <formula>NOT(ISERROR(SEARCH("TRUE",F403)))</formula>
    </cfRule>
    <cfRule type="containsText" dxfId="216" priority="160" operator="containsText" text="FALSE">
      <formula>NOT(ISERROR(SEARCH("FALSE",F403)))</formula>
    </cfRule>
    <cfRule type="containsText" dxfId="215" priority="161" operator="containsText" text="TRUE">
      <formula>NOT(ISERROR(SEARCH("TRUE",F403)))</formula>
    </cfRule>
    <cfRule type="containsText" dxfId="214" priority="162" operator="containsText" text="FALSE">
      <formula>NOT(ISERROR(SEARCH("FALSE",F403)))</formula>
    </cfRule>
  </conditionalFormatting>
  <conditionalFormatting sqref="F404:F406">
    <cfRule type="containsText" dxfId="213" priority="107" operator="containsText" text="FALSE">
      <formula>NOT(ISERROR(SEARCH("FALSE",F404)))</formula>
    </cfRule>
  </conditionalFormatting>
  <conditionalFormatting sqref="F405">
    <cfRule type="containsText" dxfId="212" priority="104" operator="containsText" text="FALSE">
      <formula>NOT(ISERROR(SEARCH("FALSE",F405)))</formula>
    </cfRule>
    <cfRule type="containsText" dxfId="211" priority="105" operator="containsText" text="TRUE">
      <formula>NOT(ISERROR(SEARCH("TRUE",F405)))</formula>
    </cfRule>
    <cfRule type="containsText" dxfId="210" priority="106" operator="containsText" text="FALSE">
      <formula>NOT(ISERROR(SEARCH("FALSE",F405)))</formula>
    </cfRule>
    <cfRule type="containsText" dxfId="209" priority="101" operator="containsText" text="TRUE">
      <formula>NOT(ISERROR(SEARCH("TRUE",F405)))</formula>
    </cfRule>
    <cfRule type="containsText" dxfId="208" priority="102" operator="containsText" text="FALSE">
      <formula>NOT(ISERROR(SEARCH("FALSE",F405)))</formula>
    </cfRule>
    <cfRule type="containsText" dxfId="207" priority="103" operator="containsText" text="TRUE">
      <formula>NOT(ISERROR(SEARCH("TRUE",F405)))</formula>
    </cfRule>
  </conditionalFormatting>
  <conditionalFormatting sqref="F407">
    <cfRule type="containsText" dxfId="206" priority="109" operator="containsText" text="TRUE">
      <formula>NOT(ISERROR(SEARCH("TRUE",F407)))</formula>
    </cfRule>
    <cfRule type="containsText" dxfId="205" priority="110" operator="containsText" text="FALSE">
      <formula>NOT(ISERROR(SEARCH("FALSE",F407)))</formula>
    </cfRule>
    <cfRule type="containsText" dxfId="204" priority="111" operator="containsText" text="TRUE">
      <formula>NOT(ISERROR(SEARCH("TRUE",F407)))</formula>
    </cfRule>
    <cfRule type="containsText" dxfId="203" priority="112" operator="containsText" text="FALSE">
      <formula>NOT(ISERROR(SEARCH("FALSE",F407)))</formula>
    </cfRule>
    <cfRule type="containsText" dxfId="202" priority="113" operator="containsText" text="TRUE">
      <formula>NOT(ISERROR(SEARCH("TRUE",F407)))</formula>
    </cfRule>
    <cfRule type="containsText" dxfId="201" priority="114" operator="containsText" text="FALSE">
      <formula>NOT(ISERROR(SEARCH("FALSE",F407)))</formula>
    </cfRule>
  </conditionalFormatting>
  <conditionalFormatting sqref="F407:F408">
    <cfRule type="containsText" dxfId="200" priority="115" operator="containsText" text="FALSE">
      <formula>NOT(ISERROR(SEARCH("FALSE",F407)))</formula>
    </cfRule>
  </conditionalFormatting>
  <conditionalFormatting sqref="F409">
    <cfRule type="containsText" dxfId="199" priority="121" operator="containsText" text="TRUE">
      <formula>NOT(ISERROR(SEARCH("TRUE",F409)))</formula>
    </cfRule>
    <cfRule type="containsText" dxfId="198" priority="120" operator="containsText" text="FALSE">
      <formula>NOT(ISERROR(SEARCH("FALSE",F409)))</formula>
    </cfRule>
    <cfRule type="containsText" dxfId="197" priority="122" operator="containsText" text="FALSE">
      <formula>NOT(ISERROR(SEARCH("FALSE",F409)))</formula>
    </cfRule>
    <cfRule type="containsText" dxfId="196" priority="123" operator="containsText" text="FALSE">
      <formula>NOT(ISERROR(SEARCH("FALSE",F409)))</formula>
    </cfRule>
    <cfRule type="containsText" dxfId="195" priority="117" operator="containsText" text="TRUE">
      <formula>NOT(ISERROR(SEARCH("TRUE",F409)))</formula>
    </cfRule>
    <cfRule type="containsText" dxfId="194" priority="118" operator="containsText" text="FALSE">
      <formula>NOT(ISERROR(SEARCH("FALSE",F409)))</formula>
    </cfRule>
    <cfRule type="containsText" dxfId="193" priority="119" operator="containsText" text="TRUE">
      <formula>NOT(ISERROR(SEARCH("TRUE",F409)))</formula>
    </cfRule>
  </conditionalFormatting>
  <conditionalFormatting sqref="F410:F412">
    <cfRule type="containsText" dxfId="192" priority="131" operator="containsText" text="FALSE">
      <formula>NOT(ISERROR(SEARCH("FALSE",F410)))</formula>
    </cfRule>
  </conditionalFormatting>
  <conditionalFormatting sqref="F411">
    <cfRule type="containsText" dxfId="191" priority="129" operator="containsText" text="TRUE">
      <formula>NOT(ISERROR(SEARCH("TRUE",F411)))</formula>
    </cfRule>
    <cfRule type="containsText" dxfId="190" priority="130" operator="containsText" text="FALSE">
      <formula>NOT(ISERROR(SEARCH("FALSE",F411)))</formula>
    </cfRule>
    <cfRule type="containsText" dxfId="189" priority="125" operator="containsText" text="TRUE">
      <formula>NOT(ISERROR(SEARCH("TRUE",F411)))</formula>
    </cfRule>
    <cfRule type="containsText" dxfId="188" priority="126" operator="containsText" text="FALSE">
      <formula>NOT(ISERROR(SEARCH("FALSE",F411)))</formula>
    </cfRule>
    <cfRule type="containsText" dxfId="187" priority="127" operator="containsText" text="TRUE">
      <formula>NOT(ISERROR(SEARCH("TRUE",F411)))</formula>
    </cfRule>
    <cfRule type="containsText" dxfId="186" priority="128" operator="containsText" text="FALSE">
      <formula>NOT(ISERROR(SEARCH("FALSE",F411)))</formula>
    </cfRule>
  </conditionalFormatting>
  <conditionalFormatting sqref="F413">
    <cfRule type="containsText" dxfId="185" priority="133" operator="containsText" text="TRUE">
      <formula>NOT(ISERROR(SEARCH("TRUE",F413)))</formula>
    </cfRule>
    <cfRule type="containsText" dxfId="184" priority="134" operator="containsText" text="FALSE">
      <formula>NOT(ISERROR(SEARCH("FALSE",F413)))</formula>
    </cfRule>
    <cfRule type="containsText" dxfId="183" priority="135" operator="containsText" text="TRUE">
      <formula>NOT(ISERROR(SEARCH("TRUE",F413)))</formula>
    </cfRule>
    <cfRule type="containsText" dxfId="182" priority="136" operator="containsText" text="FALSE">
      <formula>NOT(ISERROR(SEARCH("FALSE",F413)))</formula>
    </cfRule>
    <cfRule type="containsText" dxfId="181" priority="137" operator="containsText" text="TRUE">
      <formula>NOT(ISERROR(SEARCH("TRUE",F413)))</formula>
    </cfRule>
    <cfRule type="containsText" dxfId="180" priority="138" operator="containsText" text="FALSE">
      <formula>NOT(ISERROR(SEARCH("FALSE",F413)))</formula>
    </cfRule>
  </conditionalFormatting>
  <conditionalFormatting sqref="F413:F414">
    <cfRule type="containsText" dxfId="179" priority="139" operator="containsText" text="FALSE">
      <formula>NOT(ISERROR(SEARCH("FALSE",F413)))</formula>
    </cfRule>
  </conditionalFormatting>
  <conditionalFormatting sqref="F415">
    <cfRule type="containsText" dxfId="178" priority="141" operator="containsText" text="TRUE">
      <formula>NOT(ISERROR(SEARCH("TRUE",F415)))</formula>
    </cfRule>
    <cfRule type="containsText" dxfId="177" priority="143" operator="containsText" text="TRUE">
      <formula>NOT(ISERROR(SEARCH("TRUE",F415)))</formula>
    </cfRule>
    <cfRule type="containsText" dxfId="176" priority="142" operator="containsText" text="FALSE">
      <formula>NOT(ISERROR(SEARCH("FALSE",F415)))</formula>
    </cfRule>
    <cfRule type="containsText" dxfId="175" priority="144" operator="containsText" text="FALSE">
      <formula>NOT(ISERROR(SEARCH("FALSE",F415)))</formula>
    </cfRule>
    <cfRule type="containsText" dxfId="174" priority="145" operator="containsText" text="TRUE">
      <formula>NOT(ISERROR(SEARCH("TRUE",F415)))</formula>
    </cfRule>
    <cfRule type="containsText" dxfId="173" priority="146" operator="containsText" text="FALSE">
      <formula>NOT(ISERROR(SEARCH("FALSE",F415)))</formula>
    </cfRule>
  </conditionalFormatting>
  <conditionalFormatting sqref="F415:F416">
    <cfRule type="containsText" dxfId="172" priority="147" operator="containsText" text="FALSE">
      <formula>NOT(ISERROR(SEARCH("FALSE",F415)))</formula>
    </cfRule>
  </conditionalFormatting>
  <conditionalFormatting sqref="F417">
    <cfRule type="containsText" dxfId="171" priority="151" operator="containsText" text="TRUE">
      <formula>NOT(ISERROR(SEARCH("TRUE",F417)))</formula>
    </cfRule>
    <cfRule type="containsText" dxfId="170" priority="152" operator="containsText" text="FALSE">
      <formula>NOT(ISERROR(SEARCH("FALSE",F417)))</formula>
    </cfRule>
    <cfRule type="containsText" dxfId="169" priority="153" operator="containsText" text="TRUE">
      <formula>NOT(ISERROR(SEARCH("TRUE",F417)))</formula>
    </cfRule>
    <cfRule type="containsText" dxfId="168" priority="154" operator="containsText" text="FALSE">
      <formula>NOT(ISERROR(SEARCH("FALSE",F417)))</formula>
    </cfRule>
    <cfRule type="containsText" dxfId="167" priority="150" operator="containsText" text="FALSE">
      <formula>NOT(ISERROR(SEARCH("FALSE",F417)))</formula>
    </cfRule>
    <cfRule type="containsText" dxfId="166" priority="149" operator="containsText" text="TRUE">
      <formula>NOT(ISERROR(SEARCH("TRUE",F417)))</formula>
    </cfRule>
  </conditionalFormatting>
  <conditionalFormatting sqref="F417:F418">
    <cfRule type="containsText" dxfId="165" priority="155" operator="containsText" text="FALSE">
      <formula>NOT(ISERROR(SEARCH("FALSE",F417)))</formula>
    </cfRule>
  </conditionalFormatting>
  <conditionalFormatting sqref="F419">
    <cfRule type="containsText" dxfId="164" priority="165" operator="containsText" text="TRUE">
      <formula>NOT(ISERROR(SEARCH("TRUE",F419)))</formula>
    </cfRule>
    <cfRule type="containsText" dxfId="163" priority="167" operator="containsText" text="TRUE">
      <formula>NOT(ISERROR(SEARCH("TRUE",F419)))</formula>
    </cfRule>
    <cfRule type="containsText" dxfId="162" priority="168" operator="containsText" text="FALSE">
      <formula>NOT(ISERROR(SEARCH("FALSE",F419)))</formula>
    </cfRule>
    <cfRule type="containsText" dxfId="161" priority="169" operator="containsText" text="TRUE">
      <formula>NOT(ISERROR(SEARCH("TRUE",F419)))</formula>
    </cfRule>
    <cfRule type="containsText" dxfId="160" priority="170" operator="containsText" text="FALSE">
      <formula>NOT(ISERROR(SEARCH("FALSE",F419)))</formula>
    </cfRule>
    <cfRule type="containsText" dxfId="159" priority="166" operator="containsText" text="FALSE">
      <formula>NOT(ISERROR(SEARCH("FALSE",F419)))</formula>
    </cfRule>
  </conditionalFormatting>
  <conditionalFormatting sqref="F419:F420">
    <cfRule type="containsText" dxfId="158" priority="171" operator="containsText" text="FALSE">
      <formula>NOT(ISERROR(SEARCH("FALSE",F419)))</formula>
    </cfRule>
  </conditionalFormatting>
  <conditionalFormatting sqref="F421">
    <cfRule type="containsText" dxfId="157" priority="174" operator="containsText" text="FALSE">
      <formula>NOT(ISERROR(SEARCH("FALSE",F421)))</formula>
    </cfRule>
    <cfRule type="containsText" dxfId="156" priority="175" operator="containsText" text="TRUE">
      <formula>NOT(ISERROR(SEARCH("TRUE",F421)))</formula>
    </cfRule>
    <cfRule type="containsText" dxfId="155" priority="176" operator="containsText" text="FALSE">
      <formula>NOT(ISERROR(SEARCH("FALSE",F421)))</formula>
    </cfRule>
    <cfRule type="containsText" dxfId="154" priority="177" operator="containsText" text="TRUE">
      <formula>NOT(ISERROR(SEARCH("TRUE",F421)))</formula>
    </cfRule>
    <cfRule type="containsText" dxfId="153" priority="178" operator="containsText" text="FALSE">
      <formula>NOT(ISERROR(SEARCH("FALSE",F421)))</formula>
    </cfRule>
    <cfRule type="containsText" dxfId="152" priority="179" operator="containsText" text="FALSE">
      <formula>NOT(ISERROR(SEARCH("FALSE",F421)))</formula>
    </cfRule>
    <cfRule type="containsText" dxfId="151" priority="173" operator="containsText" text="TRUE">
      <formula>NOT(ISERROR(SEARCH("TRUE",F421)))</formula>
    </cfRule>
  </conditionalFormatting>
  <conditionalFormatting sqref="F422:F425">
    <cfRule type="containsText" dxfId="150" priority="188" operator="containsText" text="FALSE">
      <formula>NOT(ISERROR(SEARCH("FALSE",F422)))</formula>
    </cfRule>
  </conditionalFormatting>
  <conditionalFormatting sqref="F423">
    <cfRule type="containsText" dxfId="149" priority="181" operator="containsText" text="FALSE">
      <formula>NOT(ISERROR(SEARCH("FALSE",F423)))</formula>
    </cfRule>
    <cfRule type="containsText" dxfId="148" priority="182" operator="containsText" text="TRUE">
      <formula>NOT(ISERROR(SEARCH("TRUE",F423)))</formula>
    </cfRule>
    <cfRule type="containsText" dxfId="147" priority="184" operator="containsText" text="TRUE">
      <formula>NOT(ISERROR(SEARCH("TRUE",F423)))</formula>
    </cfRule>
    <cfRule type="containsText" dxfId="146" priority="183" operator="containsText" text="FALSE">
      <formula>NOT(ISERROR(SEARCH("FALSE",F423)))</formula>
    </cfRule>
    <cfRule type="containsText" dxfId="145" priority="180" operator="containsText" text="TRUE">
      <formula>NOT(ISERROR(SEARCH("TRUE",F423)))</formula>
    </cfRule>
    <cfRule type="containsText" dxfId="144" priority="185" operator="containsText" text="FALSE">
      <formula>NOT(ISERROR(SEARCH("FALSE",F423)))</formula>
    </cfRule>
  </conditionalFormatting>
  <conditionalFormatting sqref="F427:F430">
    <cfRule type="containsText" dxfId="143" priority="195" operator="containsText" text="FALSE">
      <formula>NOT(ISERROR(SEARCH("FALSE",F427)))</formula>
    </cfRule>
  </conditionalFormatting>
  <conditionalFormatting sqref="F429">
    <cfRule type="containsText" dxfId="142" priority="190" operator="containsText" text="FALSE">
      <formula>NOT(ISERROR(SEARCH("FALSE",F429)))</formula>
    </cfRule>
    <cfRule type="containsText" dxfId="141" priority="192" operator="containsText" text="FALSE">
      <formula>NOT(ISERROR(SEARCH("FALSE",F429)))</formula>
    </cfRule>
    <cfRule type="containsText" dxfId="140" priority="193" operator="containsText" text="TRUE">
      <formula>NOT(ISERROR(SEARCH("TRUE",F429)))</formula>
    </cfRule>
    <cfRule type="containsText" dxfId="139" priority="194" operator="containsText" text="FALSE">
      <formula>NOT(ISERROR(SEARCH("FALSE",F429)))</formula>
    </cfRule>
    <cfRule type="containsText" dxfId="138" priority="189" operator="containsText" text="TRUE">
      <formula>NOT(ISERROR(SEARCH("TRUE",F429)))</formula>
    </cfRule>
    <cfRule type="containsText" dxfId="137" priority="191" operator="containsText" text="TRUE">
      <formula>NOT(ISERROR(SEARCH("TRUE",F429)))</formula>
    </cfRule>
  </conditionalFormatting>
  <conditionalFormatting sqref="F431">
    <cfRule type="containsText" dxfId="136" priority="199" operator="containsText" text="TRUE">
      <formula>NOT(ISERROR(SEARCH("TRUE",F431)))</formula>
    </cfRule>
    <cfRule type="containsText" dxfId="135" priority="200" operator="containsText" text="FALSE">
      <formula>NOT(ISERROR(SEARCH("FALSE",F431)))</formula>
    </cfRule>
    <cfRule type="containsText" dxfId="134" priority="201" operator="containsText" text="TRUE">
      <formula>NOT(ISERROR(SEARCH("TRUE",F431)))</formula>
    </cfRule>
    <cfRule type="containsText" dxfId="133" priority="202" operator="containsText" text="FALSE">
      <formula>NOT(ISERROR(SEARCH("FALSE",F431)))</formula>
    </cfRule>
    <cfRule type="containsText" dxfId="132" priority="197" operator="containsText" text="TRUE">
      <formula>NOT(ISERROR(SEARCH("TRUE",F431)))</formula>
    </cfRule>
    <cfRule type="containsText" dxfId="131" priority="198" operator="containsText" text="FALSE">
      <formula>NOT(ISERROR(SEARCH("FALSE",F431)))</formula>
    </cfRule>
  </conditionalFormatting>
  <conditionalFormatting sqref="F431:F432">
    <cfRule type="containsText" dxfId="130" priority="203" operator="containsText" text="FALSE">
      <formula>NOT(ISERROR(SEARCH("FALSE",F431)))</formula>
    </cfRule>
  </conditionalFormatting>
  <conditionalFormatting sqref="F433">
    <cfRule type="containsText" dxfId="129" priority="211" operator="containsText" text="FALSE">
      <formula>NOT(ISERROR(SEARCH("FALSE",F433)))</formula>
    </cfRule>
    <cfRule type="containsText" dxfId="128" priority="207" operator="containsText" text="TRUE">
      <formula>NOT(ISERROR(SEARCH("TRUE",F433)))</formula>
    </cfRule>
    <cfRule type="containsText" dxfId="127" priority="208" operator="containsText" text="FALSE">
      <formula>NOT(ISERROR(SEARCH("FALSE",F433)))</formula>
    </cfRule>
    <cfRule type="containsText" dxfId="126" priority="209" operator="containsText" text="TRUE">
      <formula>NOT(ISERROR(SEARCH("TRUE",F433)))</formula>
    </cfRule>
    <cfRule type="containsText" dxfId="125" priority="210" operator="containsText" text="FALSE">
      <formula>NOT(ISERROR(SEARCH("FALSE",F433)))</formula>
    </cfRule>
    <cfRule type="containsText" dxfId="124" priority="206" operator="containsText" text="FALSE">
      <formula>NOT(ISERROR(SEARCH("FALSE",F433)))</formula>
    </cfRule>
    <cfRule type="containsText" dxfId="123" priority="205" operator="containsText" text="TRUE">
      <formula>NOT(ISERROR(SEARCH("TRUE",F433)))</formula>
    </cfRule>
  </conditionalFormatting>
  <conditionalFormatting sqref="F434:F437">
    <cfRule type="containsText" dxfId="122" priority="310" operator="containsText" text="FALSE">
      <formula>NOT(ISERROR(SEARCH("FALSE",F434)))</formula>
    </cfRule>
  </conditionalFormatting>
  <conditionalFormatting sqref="F435">
    <cfRule type="containsText" dxfId="121" priority="219" operator="containsText" text="TRUE">
      <formula>NOT(ISERROR(SEARCH("TRUE",F435)))</formula>
    </cfRule>
    <cfRule type="containsText" dxfId="120" priority="220" operator="containsText" text="FALSE">
      <formula>NOT(ISERROR(SEARCH("FALSE",F435)))</formula>
    </cfRule>
    <cfRule type="containsText" dxfId="119" priority="221" operator="containsText" text="TRUE">
      <formula>NOT(ISERROR(SEARCH("TRUE",F435)))</formula>
    </cfRule>
    <cfRule type="containsText" dxfId="118" priority="222" operator="containsText" text="FALSE">
      <formula>NOT(ISERROR(SEARCH("FALSE",F435)))</formula>
    </cfRule>
    <cfRule type="containsText" dxfId="117" priority="223" operator="containsText" text="TRUE">
      <formula>NOT(ISERROR(SEARCH("TRUE",F435)))</formula>
    </cfRule>
    <cfRule type="containsText" dxfId="116" priority="224" operator="containsText" text="FALSE">
      <formula>NOT(ISERROR(SEARCH("FALSE",F435)))</formula>
    </cfRule>
  </conditionalFormatting>
  <conditionalFormatting sqref="F441">
    <cfRule type="containsText" dxfId="115" priority="303" operator="containsText" text="TRUE">
      <formula>NOT(ISERROR(SEARCH("TRUE",F441)))</formula>
    </cfRule>
    <cfRule type="containsText" dxfId="114" priority="307" operator="containsText" text="TRUE">
      <formula>NOT(ISERROR(SEARCH("TRUE",F441)))</formula>
    </cfRule>
    <cfRule type="containsText" dxfId="113" priority="308" operator="containsText" text="FALSE">
      <formula>NOT(ISERROR(SEARCH("FALSE",F441)))</formula>
    </cfRule>
    <cfRule type="containsText" dxfId="112" priority="306" operator="containsText" text="FALSE">
      <formula>NOT(ISERROR(SEARCH("FALSE",F441)))</formula>
    </cfRule>
    <cfRule type="containsText" dxfId="111" priority="305" operator="containsText" text="TRUE">
      <formula>NOT(ISERROR(SEARCH("TRUE",F441)))</formula>
    </cfRule>
    <cfRule type="containsText" dxfId="110" priority="304" operator="containsText" text="FALSE">
      <formula>NOT(ISERROR(SEARCH("FALSE",F441)))</formula>
    </cfRule>
  </conditionalFormatting>
  <conditionalFormatting sqref="F442:F443">
    <cfRule type="containsText" dxfId="109" priority="295" operator="containsText" text="FALSE">
      <formula>NOT(ISERROR(SEARCH("FALSE",F442)))</formula>
    </cfRule>
  </conditionalFormatting>
  <conditionalFormatting sqref="F443">
    <cfRule type="containsText" dxfId="108" priority="289" operator="containsText" text="TRUE">
      <formula>NOT(ISERROR(SEARCH("TRUE",F443)))</formula>
    </cfRule>
    <cfRule type="containsText" dxfId="107" priority="290" operator="containsText" text="FALSE">
      <formula>NOT(ISERROR(SEARCH("FALSE",F443)))</formula>
    </cfRule>
    <cfRule type="containsText" dxfId="106" priority="291" operator="containsText" text="TRUE">
      <formula>NOT(ISERROR(SEARCH("TRUE",F443)))</formula>
    </cfRule>
    <cfRule type="containsText" dxfId="105" priority="293" operator="containsText" text="TRUE">
      <formula>NOT(ISERROR(SEARCH("TRUE",F443)))</formula>
    </cfRule>
    <cfRule type="containsText" dxfId="104" priority="292" operator="containsText" text="FALSE">
      <formula>NOT(ISERROR(SEARCH("FALSE",F443)))</formula>
    </cfRule>
    <cfRule type="containsText" dxfId="103" priority="294" operator="containsText" text="FALSE">
      <formula>NOT(ISERROR(SEARCH("FALSE",F443)))</formula>
    </cfRule>
  </conditionalFormatting>
  <conditionalFormatting sqref="F444">
    <cfRule type="containsText" dxfId="102" priority="274" operator="containsText" text="FALSE">
      <formula>NOT(ISERROR(SEARCH("FALSE",F444)))</formula>
    </cfRule>
  </conditionalFormatting>
  <conditionalFormatting sqref="F445">
    <cfRule type="containsText" dxfId="101" priority="282" operator="containsText" text="TRUE">
      <formula>NOT(ISERROR(SEARCH("TRUE",F445)))</formula>
    </cfRule>
    <cfRule type="containsText" dxfId="100" priority="288" operator="containsText" text="FALSE">
      <formula>NOT(ISERROR(SEARCH("FALSE",F445)))</formula>
    </cfRule>
    <cfRule type="containsText" dxfId="99" priority="287" operator="containsText" text="FALSE">
      <formula>NOT(ISERROR(SEARCH("FALSE",F445)))</formula>
    </cfRule>
    <cfRule type="containsText" dxfId="98" priority="286" operator="containsText" text="TRUE">
      <formula>NOT(ISERROR(SEARCH("TRUE",F445)))</formula>
    </cfRule>
    <cfRule type="containsText" dxfId="97" priority="285" operator="containsText" text="FALSE">
      <formula>NOT(ISERROR(SEARCH("FALSE",F445)))</formula>
    </cfRule>
    <cfRule type="containsText" dxfId="96" priority="284" operator="containsText" text="TRUE">
      <formula>NOT(ISERROR(SEARCH("TRUE",F445)))</formula>
    </cfRule>
    <cfRule type="containsText" dxfId="95" priority="283" operator="containsText" text="FALSE">
      <formula>NOT(ISERROR(SEARCH("FALSE",F445)))</formula>
    </cfRule>
  </conditionalFormatting>
  <conditionalFormatting sqref="F446">
    <cfRule type="containsText" dxfId="94" priority="273" operator="containsText" text="FALSE">
      <formula>NOT(ISERROR(SEARCH("FALSE",F446)))</formula>
    </cfRule>
  </conditionalFormatting>
  <conditionalFormatting sqref="F447">
    <cfRule type="containsText" dxfId="93" priority="275" operator="containsText" text="TRUE">
      <formula>NOT(ISERROR(SEARCH("TRUE",F447)))</formula>
    </cfRule>
    <cfRule type="containsText" dxfId="92" priority="276" operator="containsText" text="FALSE">
      <formula>NOT(ISERROR(SEARCH("FALSE",F447)))</formula>
    </cfRule>
    <cfRule type="containsText" dxfId="91" priority="277" operator="containsText" text="TRUE">
      <formula>NOT(ISERROR(SEARCH("TRUE",F447)))</formula>
    </cfRule>
    <cfRule type="containsText" dxfId="90" priority="278" operator="containsText" text="FALSE">
      <formula>NOT(ISERROR(SEARCH("FALSE",F447)))</formula>
    </cfRule>
    <cfRule type="containsText" dxfId="89" priority="280" operator="containsText" text="FALSE">
      <formula>NOT(ISERROR(SEARCH("FALSE",F447)))</formula>
    </cfRule>
    <cfRule type="containsText" dxfId="88" priority="281" operator="containsText" text="FALSE">
      <formula>NOT(ISERROR(SEARCH("FALSE",F447)))</formula>
    </cfRule>
    <cfRule type="containsText" dxfId="87" priority="279" operator="containsText" text="TRUE">
      <formula>NOT(ISERROR(SEARCH("TRUE",F447)))</formula>
    </cfRule>
  </conditionalFormatting>
  <conditionalFormatting sqref="F448:F449">
    <cfRule type="containsText" dxfId="86" priority="264" operator="containsText" text="FALSE">
      <formula>NOT(ISERROR(SEARCH("FALSE",F448)))</formula>
    </cfRule>
  </conditionalFormatting>
  <conditionalFormatting sqref="F449">
    <cfRule type="containsText" dxfId="85" priority="262" operator="containsText" text="TRUE">
      <formula>NOT(ISERROR(SEARCH("TRUE",F449)))</formula>
    </cfRule>
    <cfRule type="containsText" dxfId="84" priority="263" operator="containsText" text="FALSE">
      <formula>NOT(ISERROR(SEARCH("FALSE",F449)))</formula>
    </cfRule>
    <cfRule type="containsText" dxfId="83" priority="261" operator="containsText" text="FALSE">
      <formula>NOT(ISERROR(SEARCH("FALSE",F449)))</formula>
    </cfRule>
    <cfRule type="containsText" dxfId="82" priority="258" operator="containsText" text="TRUE">
      <formula>NOT(ISERROR(SEARCH("TRUE",F449)))</formula>
    </cfRule>
    <cfRule type="containsText" dxfId="81" priority="259" operator="containsText" text="FALSE">
      <formula>NOT(ISERROR(SEARCH("FALSE",F449)))</formula>
    </cfRule>
    <cfRule type="containsText" dxfId="80" priority="260" operator="containsText" text="TRUE">
      <formula>NOT(ISERROR(SEARCH("TRUE",F449)))</formula>
    </cfRule>
  </conditionalFormatting>
  <conditionalFormatting sqref="F450:F451">
    <cfRule type="containsText" dxfId="79" priority="256" operator="containsText" text="FALSE">
      <formula>NOT(ISERROR(SEARCH("FALSE",F450)))</formula>
    </cfRule>
  </conditionalFormatting>
  <conditionalFormatting sqref="F451">
    <cfRule type="containsText" dxfId="78" priority="251" operator="containsText" text="FALSE">
      <formula>NOT(ISERROR(SEARCH("FALSE",F451)))</formula>
    </cfRule>
    <cfRule type="containsText" dxfId="77" priority="252" operator="containsText" text="TRUE">
      <formula>NOT(ISERROR(SEARCH("TRUE",F451)))</formula>
    </cfRule>
    <cfRule type="containsText" dxfId="76" priority="253" operator="containsText" text="FALSE">
      <formula>NOT(ISERROR(SEARCH("FALSE",F451)))</formula>
    </cfRule>
    <cfRule type="containsText" dxfId="75" priority="254" operator="containsText" text="TRUE">
      <formula>NOT(ISERROR(SEARCH("TRUE",F451)))</formula>
    </cfRule>
    <cfRule type="containsText" dxfId="74" priority="250" operator="containsText" text="TRUE">
      <formula>NOT(ISERROR(SEARCH("TRUE",F451)))</formula>
    </cfRule>
    <cfRule type="containsText" dxfId="73" priority="255" operator="containsText" text="FALSE">
      <formula>NOT(ISERROR(SEARCH("FALSE",F451)))</formula>
    </cfRule>
  </conditionalFormatting>
  <conditionalFormatting sqref="F452">
    <cfRule type="containsText" dxfId="72" priority="242" operator="containsText" text="FALSE">
      <formula>NOT(ISERROR(SEARCH("FALSE",F452)))</formula>
    </cfRule>
  </conditionalFormatting>
  <conditionalFormatting sqref="F453">
    <cfRule type="containsText" dxfId="71" priority="245" operator="containsText" text="TRUE">
      <formula>NOT(ISERROR(SEARCH("TRUE",F453)))</formula>
    </cfRule>
    <cfRule type="containsText" dxfId="70" priority="243" operator="containsText" text="TRUE">
      <formula>NOT(ISERROR(SEARCH("TRUE",F453)))</formula>
    </cfRule>
    <cfRule type="containsText" dxfId="69" priority="244" operator="containsText" text="FALSE">
      <formula>NOT(ISERROR(SEARCH("FALSE",F453)))</formula>
    </cfRule>
    <cfRule type="containsText" dxfId="68" priority="246" operator="containsText" text="FALSE">
      <formula>NOT(ISERROR(SEARCH("FALSE",F453)))</formula>
    </cfRule>
    <cfRule type="containsText" dxfId="67" priority="247" operator="containsText" text="TRUE">
      <formula>NOT(ISERROR(SEARCH("TRUE",F453)))</formula>
    </cfRule>
    <cfRule type="containsText" dxfId="66" priority="248" operator="containsText" text="FALSE">
      <formula>NOT(ISERROR(SEARCH("FALSE",F453)))</formula>
    </cfRule>
    <cfRule type="containsText" dxfId="65" priority="249" operator="containsText" text="FALSE">
      <formula>NOT(ISERROR(SEARCH("FALSE",F453)))</formula>
    </cfRule>
  </conditionalFormatting>
  <conditionalFormatting sqref="F454:F455">
    <cfRule type="containsText" dxfId="64" priority="240" operator="containsText" text="FALSE">
      <formula>NOT(ISERROR(SEARCH("FALSE",F454)))</formula>
    </cfRule>
  </conditionalFormatting>
  <conditionalFormatting sqref="F455">
    <cfRule type="containsText" dxfId="63" priority="234" operator="containsText" text="TRUE">
      <formula>NOT(ISERROR(SEARCH("TRUE",F455)))</formula>
    </cfRule>
    <cfRule type="containsText" dxfId="62" priority="235" operator="containsText" text="FALSE">
      <formula>NOT(ISERROR(SEARCH("FALSE",F455)))</formula>
    </cfRule>
    <cfRule type="containsText" dxfId="61" priority="236" operator="containsText" text="TRUE">
      <formula>NOT(ISERROR(SEARCH("TRUE",F455)))</formula>
    </cfRule>
    <cfRule type="containsText" dxfId="60" priority="237" operator="containsText" text="FALSE">
      <formula>NOT(ISERROR(SEARCH("FALSE",F455)))</formula>
    </cfRule>
    <cfRule type="containsText" dxfId="59" priority="239" operator="containsText" text="FALSE">
      <formula>NOT(ISERROR(SEARCH("FALSE",F455)))</formula>
    </cfRule>
    <cfRule type="containsText" dxfId="58" priority="238" operator="containsText" text="TRUE">
      <formula>NOT(ISERROR(SEARCH("TRUE",F455)))</formula>
    </cfRule>
  </conditionalFormatting>
  <conditionalFormatting sqref="F456">
    <cfRule type="containsText" dxfId="57" priority="233" operator="containsText" text="FALSE">
      <formula>NOT(ISERROR(SEARCH("FALSE",F456)))</formula>
    </cfRule>
  </conditionalFormatting>
  <conditionalFormatting sqref="F457">
    <cfRule type="containsText" dxfId="56" priority="265" operator="containsText" text="TRUE">
      <formula>NOT(ISERROR(SEARCH("TRUE",F457)))</formula>
    </cfRule>
    <cfRule type="containsText" dxfId="55" priority="266" operator="containsText" text="FALSE">
      <formula>NOT(ISERROR(SEARCH("FALSE",F457)))</formula>
    </cfRule>
    <cfRule type="containsText" dxfId="54" priority="267" operator="containsText" text="TRUE">
      <formula>NOT(ISERROR(SEARCH("TRUE",F457)))</formula>
    </cfRule>
    <cfRule type="containsText" dxfId="53" priority="268" operator="containsText" text="FALSE">
      <formula>NOT(ISERROR(SEARCH("FALSE",F457)))</formula>
    </cfRule>
    <cfRule type="containsText" dxfId="52" priority="269" operator="containsText" text="TRUE">
      <formula>NOT(ISERROR(SEARCH("TRUE",F457)))</formula>
    </cfRule>
    <cfRule type="containsText" dxfId="51" priority="270" operator="containsText" text="FALSE">
      <formula>NOT(ISERROR(SEARCH("FALSE",F457)))</formula>
    </cfRule>
  </conditionalFormatting>
  <conditionalFormatting sqref="F457:F458">
    <cfRule type="containsText" dxfId="50" priority="271" operator="containsText" text="FALSE">
      <formula>NOT(ISERROR(SEARCH("FALSE",F457)))</formula>
    </cfRule>
  </conditionalFormatting>
  <conditionalFormatting sqref="F459">
    <cfRule type="containsText" dxfId="49" priority="99" operator="containsText" text="FALSE">
      <formula>NOT(ISERROR(SEARCH("FALSE",F459)))</formula>
    </cfRule>
  </conditionalFormatting>
  <conditionalFormatting sqref="F461:F463">
    <cfRule type="containsText" dxfId="48" priority="100" operator="containsText" text="FALSE">
      <formula>NOT(ISERROR(SEARCH("FALSE",F461)))</formula>
    </cfRule>
  </conditionalFormatting>
  <conditionalFormatting sqref="F463">
    <cfRule type="containsText" dxfId="47" priority="98" operator="containsText" text="FALSE">
      <formula>NOT(ISERROR(SEARCH("FALSE",F463)))</formula>
    </cfRule>
    <cfRule type="containsText" dxfId="46" priority="97" operator="containsText" text="TRUE">
      <formula>NOT(ISERROR(SEARCH("TRUE",F463)))</formula>
    </cfRule>
    <cfRule type="containsText" dxfId="45" priority="96" operator="containsText" text="FALSE">
      <formula>NOT(ISERROR(SEARCH("FALSE",F463)))</formula>
    </cfRule>
    <cfRule type="containsText" dxfId="44" priority="95" operator="containsText" text="TRUE">
      <formula>NOT(ISERROR(SEARCH("TRUE",F463)))</formula>
    </cfRule>
    <cfRule type="containsText" dxfId="43" priority="94" operator="containsText" text="FALSE">
      <formula>NOT(ISERROR(SEARCH("FALSE",F463)))</formula>
    </cfRule>
    <cfRule type="containsText" dxfId="42" priority="93" operator="containsText" text="TRUE">
      <formula>NOT(ISERROR(SEARCH("TRUE",F463)))</formula>
    </cfRule>
  </conditionalFormatting>
  <conditionalFormatting sqref="F464:F465">
    <cfRule type="containsText" dxfId="41" priority="91" operator="containsText" text="FALSE">
      <formula>NOT(ISERROR(SEARCH("FALSE",F464)))</formula>
    </cfRule>
  </conditionalFormatting>
  <conditionalFormatting sqref="F465">
    <cfRule type="containsText" dxfId="40" priority="90" operator="containsText" text="FALSE">
      <formula>NOT(ISERROR(SEARCH("FALSE",F465)))</formula>
    </cfRule>
    <cfRule type="containsText" dxfId="39" priority="89" operator="containsText" text="TRUE">
      <formula>NOT(ISERROR(SEARCH("TRUE",F465)))</formula>
    </cfRule>
    <cfRule type="containsText" dxfId="38" priority="88" operator="containsText" text="FALSE">
      <formula>NOT(ISERROR(SEARCH("FALSE",F465)))</formula>
    </cfRule>
    <cfRule type="containsText" dxfId="37" priority="87" operator="containsText" text="TRUE">
      <formula>NOT(ISERROR(SEARCH("TRUE",F465)))</formula>
    </cfRule>
    <cfRule type="containsText" dxfId="36" priority="85" operator="containsText" text="TRUE">
      <formula>NOT(ISERROR(SEARCH("TRUE",F465)))</formula>
    </cfRule>
    <cfRule type="containsText" dxfId="35" priority="86" operator="containsText" text="FALSE">
      <formula>NOT(ISERROR(SEARCH("FALSE",F465)))</formula>
    </cfRule>
  </conditionalFormatting>
  <conditionalFormatting sqref="F466">
    <cfRule type="containsText" dxfId="34" priority="70" operator="containsText" text="FALSE">
      <formula>NOT(ISERROR(SEARCH("FALSE",F466)))</formula>
    </cfRule>
  </conditionalFormatting>
  <conditionalFormatting sqref="F467">
    <cfRule type="containsText" dxfId="33" priority="81" operator="containsText" text="FALSE">
      <formula>NOT(ISERROR(SEARCH("FALSE",F467)))</formula>
    </cfRule>
    <cfRule type="containsText" dxfId="32" priority="80" operator="containsText" text="TRUE">
      <formula>NOT(ISERROR(SEARCH("TRUE",F467)))</formula>
    </cfRule>
    <cfRule type="containsText" dxfId="31" priority="79" operator="containsText" text="FALSE">
      <formula>NOT(ISERROR(SEARCH("FALSE",F467)))</formula>
    </cfRule>
    <cfRule type="containsText" dxfId="30" priority="78" operator="containsText" text="TRUE">
      <formula>NOT(ISERROR(SEARCH("TRUE",F467)))</formula>
    </cfRule>
    <cfRule type="containsText" dxfId="29" priority="84" operator="containsText" text="FALSE">
      <formula>NOT(ISERROR(SEARCH("FALSE",F467)))</formula>
    </cfRule>
    <cfRule type="containsText" dxfId="28" priority="83" operator="containsText" text="FALSE">
      <formula>NOT(ISERROR(SEARCH("FALSE",F467)))</formula>
    </cfRule>
    <cfRule type="containsText" dxfId="27" priority="82" operator="containsText" text="TRUE">
      <formula>NOT(ISERROR(SEARCH("TRUE",F467)))</formula>
    </cfRule>
  </conditionalFormatting>
  <conditionalFormatting sqref="F468">
    <cfRule type="containsText" dxfId="26" priority="69" operator="containsText" text="FALSE">
      <formula>NOT(ISERROR(SEARCH("FALSE",F468)))</formula>
    </cfRule>
  </conditionalFormatting>
  <conditionalFormatting sqref="F469">
    <cfRule type="containsText" dxfId="25" priority="71" operator="containsText" text="TRUE">
      <formula>NOT(ISERROR(SEARCH("TRUE",F469)))</formula>
    </cfRule>
    <cfRule type="containsText" dxfId="24" priority="76" operator="containsText" text="FALSE">
      <formula>NOT(ISERROR(SEARCH("FALSE",F469)))</formula>
    </cfRule>
    <cfRule type="containsText" dxfId="23" priority="74" operator="containsText" text="FALSE">
      <formula>NOT(ISERROR(SEARCH("FALSE",F469)))</formula>
    </cfRule>
    <cfRule type="containsText" dxfId="22" priority="77" operator="containsText" text="FALSE">
      <formula>NOT(ISERROR(SEARCH("FALSE",F469)))</formula>
    </cfRule>
    <cfRule type="containsText" dxfId="21" priority="75" operator="containsText" text="TRUE">
      <formula>NOT(ISERROR(SEARCH("TRUE",F469)))</formula>
    </cfRule>
    <cfRule type="containsText" dxfId="20" priority="73" operator="containsText" text="TRUE">
      <formula>NOT(ISERROR(SEARCH("TRUE",F469)))</formula>
    </cfRule>
    <cfRule type="containsText" dxfId="19" priority="72" operator="containsText" text="FALSE">
      <formula>NOT(ISERROR(SEARCH("FALSE",F469)))</formula>
    </cfRule>
  </conditionalFormatting>
  <conditionalFormatting sqref="F470">
    <cfRule type="containsText" dxfId="18" priority="15" operator="containsText" text="FALSE">
      <formula>NOT(ISERROR(SEARCH("FALSE",F470)))</formula>
    </cfRule>
  </conditionalFormatting>
  <conditionalFormatting sqref="F471">
    <cfRule type="containsText" dxfId="17" priority="22" operator="containsText" text="FALSE">
      <formula>NOT(ISERROR(SEARCH("FALSE",F471)))</formula>
    </cfRule>
    <cfRule type="containsText" dxfId="16" priority="21" operator="containsText" text="FALSE">
      <formula>NOT(ISERROR(SEARCH("FALSE",F471)))</formula>
    </cfRule>
    <cfRule type="containsText" dxfId="15" priority="20" operator="containsText" text="TRUE">
      <formula>NOT(ISERROR(SEARCH("TRUE",F471)))</formula>
    </cfRule>
    <cfRule type="containsText" dxfId="14" priority="18" operator="containsText" text="TRUE">
      <formula>NOT(ISERROR(SEARCH("TRUE",F471)))</formula>
    </cfRule>
    <cfRule type="containsText" dxfId="13" priority="17" operator="containsText" text="FALSE">
      <formula>NOT(ISERROR(SEARCH("FALSE",F471)))</formula>
    </cfRule>
    <cfRule type="containsText" dxfId="12" priority="16" operator="containsText" text="TRUE">
      <formula>NOT(ISERROR(SEARCH("TRUE",F471)))</formula>
    </cfRule>
    <cfRule type="containsText" dxfId="11" priority="19" operator="containsText" text="FALSE">
      <formula>NOT(ISERROR(SEARCH("FALSE",F471)))</formula>
    </cfRule>
  </conditionalFormatting>
  <conditionalFormatting sqref="F472">
    <cfRule type="containsText" dxfId="10" priority="1" operator="containsText" text="FALSE">
      <formula>NOT(ISERROR(SEARCH("FALSE",F472)))</formula>
    </cfRule>
  </conditionalFormatting>
  <conditionalFormatting sqref="F473">
    <cfRule type="containsText" dxfId="9" priority="7" operator="containsText" text="FALSE">
      <formula>NOT(ISERROR(SEARCH("FALSE",F473)))</formula>
    </cfRule>
    <cfRule type="containsText" dxfId="8" priority="6" operator="containsText" text="TRUE">
      <formula>NOT(ISERROR(SEARCH("TRUE",F473)))</formula>
    </cfRule>
    <cfRule type="containsText" dxfId="7" priority="5" operator="containsText" text="FALSE">
      <formula>NOT(ISERROR(SEARCH("FALSE",F473)))</formula>
    </cfRule>
    <cfRule type="containsText" dxfId="6" priority="4" operator="containsText" text="TRUE">
      <formula>NOT(ISERROR(SEARCH("TRUE",F473)))</formula>
    </cfRule>
    <cfRule type="containsText" dxfId="5" priority="2" operator="containsText" text="TRUE">
      <formula>NOT(ISERROR(SEARCH("TRUE",F473)))</formula>
    </cfRule>
    <cfRule type="containsText" dxfId="4" priority="3" operator="containsText" text="FALSE">
      <formula>NOT(ISERROR(SEARCH("FALSE",F473)))</formula>
    </cfRule>
  </conditionalFormatting>
  <conditionalFormatting sqref="F473:F475">
    <cfRule type="containsText" dxfId="3" priority="8" operator="containsText" text="FALSE">
      <formula>NOT(ISERROR(SEARCH("FALSE",F473)))</formula>
    </cfRule>
  </conditionalFormatting>
  <conditionalFormatting sqref="F476:F482">
    <cfRule type="containsText" dxfId="2" priority="374" operator="containsText" text="FALSE">
      <formula>NOT(ISERROR(SEARCH("FALSE",F476)))</formula>
    </cfRule>
  </conditionalFormatting>
  <conditionalFormatting sqref="F481">
    <cfRule type="containsText" dxfId="1" priority="372" operator="containsText" text="TRUE">
      <formula>NOT(ISERROR(SEARCH("TRUE",F481)))</formula>
    </cfRule>
    <cfRule type="containsText" dxfId="0" priority="373" operator="containsText" text="FALSE">
      <formula>NOT(ISERROR(SEARCH("FALSE",F481)))</formula>
    </cfRule>
  </conditionalFormatting>
  <dataValidations count="1">
    <dataValidation operator="greaterThanOrEqual" allowBlank="1" showErrorMessage="1" promptTitle="Input data" prompt="Insert positive value" sqref="D124:F124" xr:uid="{00000000-0002-0000-1000-000000000000}"/>
  </dataValidations>
  <pageMargins left="0.7" right="0.7" top="0.75" bottom="0.75" header="0.3" footer="0.3"/>
  <pageSetup paperSize="9" scale="43" fitToHeight="0" orientation="portrait" r:id="rId1"/>
  <rowBreaks count="7" manualBreakCount="7">
    <brk id="72" max="7" man="1"/>
    <brk id="136" max="7" man="1"/>
    <brk id="202" max="7" man="1"/>
    <brk id="263" max="7" man="1"/>
    <brk id="315" max="7" man="1"/>
    <brk id="389" max="7" man="1"/>
    <brk id="459"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53"/>
  <sheetViews>
    <sheetView showGridLines="0" zoomScaleNormal="100" zoomScaleSheetLayoutView="100" workbookViewId="0"/>
  </sheetViews>
  <sheetFormatPr defaultRowHeight="15.75" x14ac:dyDescent="0.25"/>
  <cols>
    <col min="1" max="1" width="2.7109375" style="5" customWidth="1"/>
    <col min="2" max="2" width="77.5703125" style="5" customWidth="1"/>
    <col min="3" max="3" width="2.7109375" style="5" customWidth="1"/>
    <col min="4" max="16384" width="9.140625" style="5"/>
  </cols>
  <sheetData>
    <row r="1" spans="1:5" x14ac:dyDescent="0.25">
      <c r="A1" s="7"/>
      <c r="B1" s="8" t="s">
        <v>548</v>
      </c>
      <c r="C1" s="7"/>
    </row>
    <row r="2" spans="1:5" x14ac:dyDescent="0.25">
      <c r="A2" s="7"/>
      <c r="B2" s="7"/>
      <c r="C2" s="7"/>
    </row>
    <row r="3" spans="1:5" x14ac:dyDescent="0.25">
      <c r="A3" s="7"/>
      <c r="B3" s="7"/>
      <c r="C3" s="7"/>
    </row>
    <row r="4" spans="1:5" x14ac:dyDescent="0.25">
      <c r="A4" s="7"/>
      <c r="B4" s="7"/>
      <c r="C4" s="7"/>
    </row>
    <row r="5" spans="1:5" x14ac:dyDescent="0.25">
      <c r="A5" s="7"/>
      <c r="B5" s="7"/>
      <c r="C5" s="7"/>
    </row>
    <row r="6" spans="1:5" x14ac:dyDescent="0.25">
      <c r="A6" s="7"/>
      <c r="B6" s="530" t="s">
        <v>255</v>
      </c>
      <c r="C6" s="7"/>
    </row>
    <row r="7" spans="1:5" x14ac:dyDescent="0.25">
      <c r="A7" s="7"/>
      <c r="B7" s="13" t="s">
        <v>193</v>
      </c>
      <c r="C7" s="7"/>
      <c r="E7" s="16" t="s">
        <v>193</v>
      </c>
    </row>
    <row r="8" spans="1:5" x14ac:dyDescent="0.25">
      <c r="A8" s="7"/>
      <c r="B8" s="13" t="s">
        <v>256</v>
      </c>
      <c r="C8" s="7"/>
      <c r="E8" s="16" t="s">
        <v>256</v>
      </c>
    </row>
    <row r="9" spans="1:5" x14ac:dyDescent="0.25">
      <c r="A9" s="7"/>
      <c r="B9" s="13" t="s">
        <v>257</v>
      </c>
      <c r="C9" s="7"/>
      <c r="E9" s="16" t="s">
        <v>257</v>
      </c>
    </row>
    <row r="10" spans="1:5" x14ac:dyDescent="0.25">
      <c r="A10" s="7"/>
      <c r="B10" s="13" t="s">
        <v>258</v>
      </c>
      <c r="C10" s="7"/>
      <c r="E10" s="16" t="s">
        <v>258</v>
      </c>
    </row>
    <row r="11" spans="1:5" x14ac:dyDescent="0.25">
      <c r="A11" s="7"/>
      <c r="B11" s="13" t="s">
        <v>259</v>
      </c>
      <c r="C11" s="7"/>
      <c r="E11" s="16" t="s">
        <v>259</v>
      </c>
    </row>
    <row r="12" spans="1:5" x14ac:dyDescent="0.25">
      <c r="A12" s="7"/>
      <c r="B12" s="13" t="s">
        <v>260</v>
      </c>
      <c r="C12" s="7"/>
      <c r="E12" s="16" t="s">
        <v>260</v>
      </c>
    </row>
    <row r="13" spans="1:5" x14ac:dyDescent="0.25">
      <c r="A13" s="7"/>
      <c r="B13" s="13" t="s">
        <v>261</v>
      </c>
      <c r="C13" s="7"/>
      <c r="E13" s="16" t="s">
        <v>261</v>
      </c>
    </row>
    <row r="14" spans="1:5" x14ac:dyDescent="0.25">
      <c r="A14" s="7"/>
      <c r="B14" s="13" t="s">
        <v>262</v>
      </c>
      <c r="C14" s="7"/>
      <c r="E14" s="16" t="s">
        <v>262</v>
      </c>
    </row>
    <row r="15" spans="1:5" x14ac:dyDescent="0.25">
      <c r="A15" s="7"/>
      <c r="B15" s="13" t="s">
        <v>263</v>
      </c>
      <c r="C15" s="7"/>
      <c r="E15" s="16" t="s">
        <v>263</v>
      </c>
    </row>
    <row r="16" spans="1:5" x14ac:dyDescent="0.25">
      <c r="A16" s="7"/>
      <c r="B16" s="13" t="s">
        <v>264</v>
      </c>
      <c r="C16" s="7"/>
      <c r="E16" s="16" t="s">
        <v>264</v>
      </c>
    </row>
    <row r="17" spans="1:5" x14ac:dyDescent="0.25">
      <c r="A17" s="7"/>
      <c r="B17" s="13" t="s">
        <v>265</v>
      </c>
      <c r="C17" s="7"/>
      <c r="E17" s="16" t="s">
        <v>265</v>
      </c>
    </row>
    <row r="18" spans="1:5" x14ac:dyDescent="0.25">
      <c r="A18" s="7"/>
      <c r="B18" s="13" t="s">
        <v>266</v>
      </c>
      <c r="C18" s="7"/>
      <c r="E18" s="16" t="s">
        <v>266</v>
      </c>
    </row>
    <row r="19" spans="1:5" x14ac:dyDescent="0.25">
      <c r="A19" s="7"/>
      <c r="B19" s="13" t="s">
        <v>267</v>
      </c>
      <c r="C19" s="7"/>
      <c r="E19" s="16" t="s">
        <v>267</v>
      </c>
    </row>
    <row r="20" spans="1:5" x14ac:dyDescent="0.25">
      <c r="A20" s="7"/>
      <c r="B20" s="13" t="s">
        <v>268</v>
      </c>
      <c r="C20" s="7"/>
      <c r="E20" s="16" t="s">
        <v>268</v>
      </c>
    </row>
    <row r="21" spans="1:5" x14ac:dyDescent="0.25">
      <c r="A21" s="7"/>
      <c r="B21" s="13" t="s">
        <v>269</v>
      </c>
      <c r="C21" s="7"/>
      <c r="E21" s="16" t="s">
        <v>269</v>
      </c>
    </row>
    <row r="22" spans="1:5" x14ac:dyDescent="0.25">
      <c r="A22" s="7"/>
      <c r="B22" s="13" t="s">
        <v>270</v>
      </c>
      <c r="C22" s="7"/>
      <c r="E22" s="16" t="s">
        <v>270</v>
      </c>
    </row>
    <row r="23" spans="1:5" x14ac:dyDescent="0.25">
      <c r="A23" s="7"/>
      <c r="B23" s="13" t="s">
        <v>271</v>
      </c>
      <c r="C23" s="7"/>
      <c r="E23" s="16" t="s">
        <v>271</v>
      </c>
    </row>
    <row r="24" spans="1:5" x14ac:dyDescent="0.25">
      <c r="A24" s="7"/>
      <c r="B24" s="13" t="s">
        <v>272</v>
      </c>
      <c r="C24" s="7"/>
      <c r="E24" s="16" t="s">
        <v>272</v>
      </c>
    </row>
    <row r="25" spans="1:5" x14ac:dyDescent="0.25">
      <c r="A25" s="7"/>
      <c r="B25" s="13" t="s">
        <v>273</v>
      </c>
      <c r="C25" s="7"/>
      <c r="E25" s="16" t="s">
        <v>273</v>
      </c>
    </row>
    <row r="26" spans="1:5" x14ac:dyDescent="0.25">
      <c r="A26" s="7"/>
      <c r="B26" s="13" t="s">
        <v>274</v>
      </c>
      <c r="C26" s="7"/>
      <c r="E26" s="16" t="s">
        <v>274</v>
      </c>
    </row>
    <row r="27" spans="1:5" x14ac:dyDescent="0.25">
      <c r="A27" s="7"/>
      <c r="B27" s="13" t="s">
        <v>275</v>
      </c>
      <c r="C27" s="7"/>
      <c r="E27" s="16" t="s">
        <v>275</v>
      </c>
    </row>
    <row r="28" spans="1:5" x14ac:dyDescent="0.25">
      <c r="A28" s="7"/>
      <c r="B28" s="13" t="s">
        <v>276</v>
      </c>
      <c r="C28" s="7"/>
      <c r="E28" s="16" t="s">
        <v>276</v>
      </c>
    </row>
    <row r="29" spans="1:5" x14ac:dyDescent="0.25">
      <c r="A29" s="7"/>
      <c r="B29" s="13" t="s">
        <v>277</v>
      </c>
      <c r="C29" s="7"/>
      <c r="E29" s="16" t="s">
        <v>277</v>
      </c>
    </row>
    <row r="30" spans="1:5" x14ac:dyDescent="0.25">
      <c r="A30" s="7"/>
      <c r="B30" s="13" t="s">
        <v>278</v>
      </c>
      <c r="C30" s="7"/>
      <c r="E30" s="16" t="s">
        <v>278</v>
      </c>
    </row>
    <row r="31" spans="1:5" x14ac:dyDescent="0.25">
      <c r="A31" s="7"/>
      <c r="B31" s="13" t="s">
        <v>279</v>
      </c>
      <c r="C31" s="7"/>
      <c r="E31" s="16" t="s">
        <v>279</v>
      </c>
    </row>
    <row r="32" spans="1:5" x14ac:dyDescent="0.25">
      <c r="A32" s="7"/>
      <c r="B32" s="13" t="s">
        <v>280</v>
      </c>
      <c r="C32" s="7"/>
      <c r="E32" s="16" t="s">
        <v>280</v>
      </c>
    </row>
    <row r="33" spans="1:5" x14ac:dyDescent="0.25">
      <c r="A33" s="7"/>
      <c r="B33" s="13" t="s">
        <v>281</v>
      </c>
      <c r="C33" s="7"/>
      <c r="E33" s="16" t="s">
        <v>281</v>
      </c>
    </row>
    <row r="34" spans="1:5" x14ac:dyDescent="0.25">
      <c r="A34" s="7"/>
      <c r="B34" s="13" t="s">
        <v>282</v>
      </c>
      <c r="C34" s="7"/>
      <c r="E34" s="16" t="s">
        <v>282</v>
      </c>
    </row>
    <row r="35" spans="1:5" x14ac:dyDescent="0.25">
      <c r="A35" s="7"/>
      <c r="B35" s="13" t="s">
        <v>283</v>
      </c>
      <c r="C35" s="7"/>
      <c r="E35" s="16" t="s">
        <v>283</v>
      </c>
    </row>
    <row r="36" spans="1:5" x14ac:dyDescent="0.25">
      <c r="A36" s="7"/>
      <c r="B36" s="13" t="s">
        <v>284</v>
      </c>
      <c r="C36" s="7"/>
      <c r="E36" s="16" t="s">
        <v>284</v>
      </c>
    </row>
    <row r="37" spans="1:5" x14ac:dyDescent="0.25">
      <c r="A37" s="7"/>
      <c r="B37" s="13" t="s">
        <v>285</v>
      </c>
      <c r="C37" s="7"/>
      <c r="E37" s="16" t="s">
        <v>285</v>
      </c>
    </row>
    <row r="38" spans="1:5" x14ac:dyDescent="0.25">
      <c r="A38" s="7"/>
      <c r="B38" s="13" t="s">
        <v>286</v>
      </c>
      <c r="C38" s="7"/>
      <c r="E38" s="16" t="s">
        <v>286</v>
      </c>
    </row>
    <row r="39" spans="1:5" x14ac:dyDescent="0.25">
      <c r="A39" s="7"/>
      <c r="B39" s="13" t="s">
        <v>287</v>
      </c>
      <c r="C39" s="7"/>
      <c r="E39" s="16" t="s">
        <v>287</v>
      </c>
    </row>
    <row r="40" spans="1:5" x14ac:dyDescent="0.25">
      <c r="A40" s="7"/>
      <c r="B40" s="13" t="s">
        <v>288</v>
      </c>
      <c r="C40" s="7"/>
      <c r="E40" s="16" t="s">
        <v>288</v>
      </c>
    </row>
    <row r="41" spans="1:5" x14ac:dyDescent="0.25">
      <c r="A41" s="7"/>
      <c r="B41" s="13" t="s">
        <v>289</v>
      </c>
      <c r="C41" s="7"/>
      <c r="E41" s="16" t="s">
        <v>289</v>
      </c>
    </row>
    <row r="42" spans="1:5" x14ac:dyDescent="0.25">
      <c r="A42" s="7"/>
      <c r="B42" s="13" t="s">
        <v>290</v>
      </c>
      <c r="C42" s="7"/>
      <c r="E42" s="16" t="s">
        <v>290</v>
      </c>
    </row>
    <row r="43" spans="1:5" x14ac:dyDescent="0.25">
      <c r="A43" s="7"/>
      <c r="B43" s="13" t="s">
        <v>291</v>
      </c>
      <c r="C43" s="7"/>
      <c r="E43" s="16" t="s">
        <v>291</v>
      </c>
    </row>
    <row r="44" spans="1:5" x14ac:dyDescent="0.25">
      <c r="A44" s="7"/>
      <c r="B44" s="13" t="s">
        <v>292</v>
      </c>
      <c r="C44" s="7"/>
      <c r="E44" s="16" t="s">
        <v>292</v>
      </c>
    </row>
    <row r="45" spans="1:5" x14ac:dyDescent="0.25">
      <c r="A45" s="7"/>
      <c r="B45" s="13" t="s">
        <v>293</v>
      </c>
      <c r="C45" s="7"/>
      <c r="E45" s="16" t="s">
        <v>293</v>
      </c>
    </row>
    <row r="46" spans="1:5" x14ac:dyDescent="0.25">
      <c r="A46" s="7"/>
      <c r="B46" s="13" t="s">
        <v>294</v>
      </c>
      <c r="C46" s="7"/>
      <c r="E46" s="16" t="s">
        <v>294</v>
      </c>
    </row>
    <row r="47" spans="1:5" x14ac:dyDescent="0.25">
      <c r="A47" s="7"/>
      <c r="B47" s="13" t="s">
        <v>295</v>
      </c>
      <c r="C47" s="7"/>
      <c r="E47" s="16" t="s">
        <v>295</v>
      </c>
    </row>
    <row r="48" spans="1:5" x14ac:dyDescent="0.25">
      <c r="A48" s="7"/>
      <c r="B48" s="13" t="s">
        <v>296</v>
      </c>
      <c r="C48" s="7"/>
      <c r="E48" s="16" t="s">
        <v>296</v>
      </c>
    </row>
    <row r="49" spans="1:5" x14ac:dyDescent="0.25">
      <c r="A49" s="7"/>
      <c r="B49" s="13" t="s">
        <v>297</v>
      </c>
      <c r="C49" s="7"/>
      <c r="E49" s="16" t="s">
        <v>297</v>
      </c>
    </row>
    <row r="50" spans="1:5" x14ac:dyDescent="0.25">
      <c r="A50" s="7"/>
      <c r="B50" s="13" t="s">
        <v>298</v>
      </c>
      <c r="C50" s="7"/>
      <c r="E50" s="16" t="s">
        <v>298</v>
      </c>
    </row>
    <row r="51" spans="1:5" x14ac:dyDescent="0.25">
      <c r="A51" s="7"/>
      <c r="B51" s="13" t="s">
        <v>299</v>
      </c>
      <c r="C51" s="7"/>
      <c r="E51" s="16" t="s">
        <v>299</v>
      </c>
    </row>
    <row r="52" spans="1:5" x14ac:dyDescent="0.25">
      <c r="A52" s="7"/>
      <c r="B52" s="13" t="s">
        <v>300</v>
      </c>
      <c r="C52" s="7"/>
      <c r="E52" s="16" t="s">
        <v>300</v>
      </c>
    </row>
    <row r="53" spans="1:5" x14ac:dyDescent="0.25">
      <c r="A53" s="7"/>
      <c r="B53" s="13" t="s">
        <v>301</v>
      </c>
      <c r="C53" s="7"/>
      <c r="E53" s="16" t="s">
        <v>301</v>
      </c>
    </row>
    <row r="54" spans="1:5" x14ac:dyDescent="0.25">
      <c r="A54" s="7"/>
      <c r="B54" s="13" t="s">
        <v>302</v>
      </c>
      <c r="C54" s="7"/>
      <c r="E54" s="16" t="s">
        <v>302</v>
      </c>
    </row>
    <row r="55" spans="1:5" x14ac:dyDescent="0.25">
      <c r="A55" s="7"/>
      <c r="B55" s="13" t="s">
        <v>303</v>
      </c>
      <c r="C55" s="7"/>
      <c r="E55" s="16" t="s">
        <v>303</v>
      </c>
    </row>
    <row r="56" spans="1:5" x14ac:dyDescent="0.25">
      <c r="A56" s="7"/>
      <c r="B56" s="13" t="s">
        <v>304</v>
      </c>
      <c r="C56" s="7"/>
      <c r="E56" s="16" t="s">
        <v>304</v>
      </c>
    </row>
    <row r="57" spans="1:5" x14ac:dyDescent="0.25">
      <c r="A57" s="7"/>
      <c r="B57" s="13" t="s">
        <v>305</v>
      </c>
      <c r="C57" s="7"/>
      <c r="E57" s="16" t="s">
        <v>305</v>
      </c>
    </row>
    <row r="58" spans="1:5" x14ac:dyDescent="0.25">
      <c r="A58" s="7"/>
      <c r="B58" s="13" t="s">
        <v>306</v>
      </c>
      <c r="C58" s="7"/>
      <c r="E58" s="16" t="s">
        <v>306</v>
      </c>
    </row>
    <row r="59" spans="1:5" x14ac:dyDescent="0.25">
      <c r="A59" s="7"/>
      <c r="B59" s="13" t="s">
        <v>307</v>
      </c>
      <c r="C59" s="7"/>
      <c r="E59" s="16" t="s">
        <v>307</v>
      </c>
    </row>
    <row r="60" spans="1:5" x14ac:dyDescent="0.25">
      <c r="A60" s="7"/>
      <c r="B60" s="13" t="s">
        <v>308</v>
      </c>
      <c r="C60" s="7"/>
      <c r="E60" s="16" t="s">
        <v>308</v>
      </c>
    </row>
    <row r="61" spans="1:5" x14ac:dyDescent="0.25">
      <c r="A61" s="7"/>
      <c r="B61" s="13" t="s">
        <v>309</v>
      </c>
      <c r="C61" s="7"/>
      <c r="E61" s="16" t="s">
        <v>309</v>
      </c>
    </row>
    <row r="62" spans="1:5" x14ac:dyDescent="0.25">
      <c r="A62" s="7"/>
      <c r="B62" s="13" t="s">
        <v>310</v>
      </c>
      <c r="C62" s="7"/>
      <c r="E62" s="16" t="s">
        <v>310</v>
      </c>
    </row>
    <row r="63" spans="1:5" x14ac:dyDescent="0.25">
      <c r="A63" s="7"/>
      <c r="B63" s="13" t="s">
        <v>311</v>
      </c>
      <c r="C63" s="7"/>
      <c r="E63" s="16" t="s">
        <v>311</v>
      </c>
    </row>
    <row r="64" spans="1:5" x14ac:dyDescent="0.25">
      <c r="A64" s="7"/>
      <c r="B64" s="13" t="s">
        <v>312</v>
      </c>
      <c r="C64" s="7"/>
      <c r="E64" s="16" t="s">
        <v>312</v>
      </c>
    </row>
    <row r="65" spans="1:5" x14ac:dyDescent="0.25">
      <c r="A65" s="7"/>
      <c r="B65" s="13" t="s">
        <v>313</v>
      </c>
      <c r="C65" s="7"/>
      <c r="E65" s="16" t="s">
        <v>313</v>
      </c>
    </row>
    <row r="66" spans="1:5" x14ac:dyDescent="0.25">
      <c r="A66" s="7"/>
      <c r="B66" s="13" t="s">
        <v>314</v>
      </c>
      <c r="C66" s="7"/>
      <c r="E66" s="16" t="s">
        <v>315</v>
      </c>
    </row>
    <row r="67" spans="1:5" x14ac:dyDescent="0.25">
      <c r="A67" s="7"/>
      <c r="B67" s="13" t="s">
        <v>315</v>
      </c>
      <c r="C67" s="7"/>
      <c r="E67" s="16" t="s">
        <v>316</v>
      </c>
    </row>
    <row r="68" spans="1:5" x14ac:dyDescent="0.25">
      <c r="A68" s="7"/>
      <c r="B68" s="13" t="s">
        <v>316</v>
      </c>
      <c r="C68" s="7"/>
      <c r="E68" s="16" t="s">
        <v>317</v>
      </c>
    </row>
    <row r="69" spans="1:5" x14ac:dyDescent="0.25">
      <c r="A69" s="7"/>
      <c r="B69" s="13" t="s">
        <v>317</v>
      </c>
      <c r="C69" s="7"/>
      <c r="E69" s="16" t="s">
        <v>318</v>
      </c>
    </row>
    <row r="70" spans="1:5" x14ac:dyDescent="0.25">
      <c r="A70" s="7"/>
      <c r="B70" s="13" t="s">
        <v>318</v>
      </c>
      <c r="C70" s="7"/>
      <c r="E70" s="16" t="s">
        <v>319</v>
      </c>
    </row>
    <row r="71" spans="1:5" x14ac:dyDescent="0.25">
      <c r="A71" s="7"/>
      <c r="B71" s="13" t="s">
        <v>319</v>
      </c>
      <c r="C71" s="7"/>
      <c r="E71" s="16" t="s">
        <v>320</v>
      </c>
    </row>
    <row r="72" spans="1:5" x14ac:dyDescent="0.25">
      <c r="A72" s="7"/>
      <c r="B72" s="13" t="s">
        <v>320</v>
      </c>
      <c r="C72" s="7"/>
      <c r="E72" s="16" t="s">
        <v>321</v>
      </c>
    </row>
    <row r="73" spans="1:5" x14ac:dyDescent="0.25">
      <c r="A73" s="7"/>
      <c r="B73" s="13" t="s">
        <v>321</v>
      </c>
      <c r="C73" s="7"/>
      <c r="E73" s="16" t="s">
        <v>322</v>
      </c>
    </row>
    <row r="74" spans="1:5" x14ac:dyDescent="0.25">
      <c r="A74" s="7"/>
      <c r="B74" s="13" t="s">
        <v>322</v>
      </c>
      <c r="C74" s="7"/>
      <c r="E74" s="16" t="s">
        <v>323</v>
      </c>
    </row>
    <row r="75" spans="1:5" x14ac:dyDescent="0.25">
      <c r="A75" s="7"/>
      <c r="B75" s="13" t="s">
        <v>323</v>
      </c>
      <c r="C75" s="7"/>
      <c r="E75" s="16" t="s">
        <v>324</v>
      </c>
    </row>
    <row r="76" spans="1:5" x14ac:dyDescent="0.25">
      <c r="A76" s="7"/>
      <c r="B76" s="13" t="s">
        <v>324</v>
      </c>
      <c r="C76" s="7"/>
      <c r="E76" s="16" t="s">
        <v>325</v>
      </c>
    </row>
    <row r="77" spans="1:5" x14ac:dyDescent="0.25">
      <c r="A77" s="7"/>
      <c r="B77" s="13" t="s">
        <v>325</v>
      </c>
      <c r="C77" s="7"/>
      <c r="E77" s="16" t="s">
        <v>326</v>
      </c>
    </row>
    <row r="78" spans="1:5" x14ac:dyDescent="0.25">
      <c r="A78" s="7"/>
      <c r="B78" s="13" t="s">
        <v>326</v>
      </c>
      <c r="C78" s="7"/>
      <c r="E78" s="16" t="s">
        <v>327</v>
      </c>
    </row>
    <row r="79" spans="1:5" x14ac:dyDescent="0.25">
      <c r="A79" s="7"/>
      <c r="B79" s="13" t="s">
        <v>327</v>
      </c>
      <c r="C79" s="7"/>
      <c r="E79" s="16" t="s">
        <v>328</v>
      </c>
    </row>
    <row r="80" spans="1:5" x14ac:dyDescent="0.25">
      <c r="A80" s="7"/>
      <c r="B80" s="13" t="s">
        <v>328</v>
      </c>
      <c r="C80" s="7"/>
      <c r="E80" s="16" t="s">
        <v>329</v>
      </c>
    </row>
    <row r="81" spans="1:5" x14ac:dyDescent="0.25">
      <c r="A81" s="7"/>
      <c r="B81" s="13" t="s">
        <v>329</v>
      </c>
      <c r="C81" s="7"/>
      <c r="E81" s="16" t="s">
        <v>330</v>
      </c>
    </row>
    <row r="82" spans="1:5" x14ac:dyDescent="0.25">
      <c r="A82" s="7"/>
      <c r="B82" s="13" t="s">
        <v>330</v>
      </c>
      <c r="C82" s="7"/>
      <c r="E82" s="16" t="s">
        <v>331</v>
      </c>
    </row>
    <row r="83" spans="1:5" x14ac:dyDescent="0.25">
      <c r="A83" s="7"/>
      <c r="B83" s="13" t="s">
        <v>331</v>
      </c>
      <c r="C83" s="7"/>
      <c r="E83" s="16" t="s">
        <v>332</v>
      </c>
    </row>
    <row r="84" spans="1:5" x14ac:dyDescent="0.25">
      <c r="A84" s="7"/>
      <c r="B84" s="13" t="s">
        <v>332</v>
      </c>
      <c r="C84" s="7"/>
      <c r="E84" s="16" t="s">
        <v>333</v>
      </c>
    </row>
    <row r="85" spans="1:5" x14ac:dyDescent="0.25">
      <c r="A85" s="7"/>
      <c r="B85" s="13" t="s">
        <v>333</v>
      </c>
      <c r="C85" s="7"/>
      <c r="E85" s="16" t="s">
        <v>334</v>
      </c>
    </row>
    <row r="86" spans="1:5" x14ac:dyDescent="0.25">
      <c r="A86" s="7"/>
      <c r="B86" s="13" t="s">
        <v>334</v>
      </c>
      <c r="C86" s="7"/>
      <c r="E86" s="16" t="s">
        <v>335</v>
      </c>
    </row>
    <row r="87" spans="1:5" x14ac:dyDescent="0.25">
      <c r="A87" s="7"/>
      <c r="B87" s="13" t="s">
        <v>335</v>
      </c>
      <c r="C87" s="7"/>
      <c r="E87" s="16" t="s">
        <v>336</v>
      </c>
    </row>
    <row r="88" spans="1:5" x14ac:dyDescent="0.25">
      <c r="A88" s="7"/>
      <c r="B88" s="13" t="s">
        <v>336</v>
      </c>
      <c r="C88" s="7"/>
      <c r="E88" s="16" t="s">
        <v>337</v>
      </c>
    </row>
    <row r="89" spans="1:5" x14ac:dyDescent="0.25">
      <c r="A89" s="7"/>
      <c r="B89" s="13" t="s">
        <v>337</v>
      </c>
      <c r="C89" s="7"/>
      <c r="E89" s="16" t="s">
        <v>338</v>
      </c>
    </row>
    <row r="90" spans="1:5" x14ac:dyDescent="0.25">
      <c r="A90" s="7"/>
      <c r="B90" s="13" t="s">
        <v>338</v>
      </c>
      <c r="C90" s="7"/>
      <c r="E90" s="16" t="s">
        <v>339</v>
      </c>
    </row>
    <row r="91" spans="1:5" x14ac:dyDescent="0.25">
      <c r="A91" s="7"/>
      <c r="B91" s="13" t="s">
        <v>339</v>
      </c>
      <c r="C91" s="7"/>
      <c r="E91" s="16" t="s">
        <v>340</v>
      </c>
    </row>
    <row r="92" spans="1:5" x14ac:dyDescent="0.25">
      <c r="A92" s="7"/>
      <c r="B92" s="13" t="s">
        <v>340</v>
      </c>
      <c r="C92" s="7"/>
      <c r="E92" s="16" t="s">
        <v>341</v>
      </c>
    </row>
    <row r="93" spans="1:5" x14ac:dyDescent="0.25">
      <c r="A93" s="7"/>
      <c r="B93" s="13" t="s">
        <v>341</v>
      </c>
      <c r="C93" s="7"/>
      <c r="E93" s="16" t="s">
        <v>342</v>
      </c>
    </row>
    <row r="94" spans="1:5" x14ac:dyDescent="0.25">
      <c r="A94" s="7"/>
      <c r="B94" s="13" t="s">
        <v>342</v>
      </c>
      <c r="C94" s="7"/>
      <c r="E94" s="16" t="s">
        <v>343</v>
      </c>
    </row>
    <row r="95" spans="1:5" x14ac:dyDescent="0.25">
      <c r="A95" s="7"/>
      <c r="B95" s="13" t="s">
        <v>343</v>
      </c>
      <c r="C95" s="7"/>
      <c r="E95" s="16" t="s">
        <v>344</v>
      </c>
    </row>
    <row r="96" spans="1:5" x14ac:dyDescent="0.25">
      <c r="A96" s="7"/>
      <c r="B96" s="13" t="s">
        <v>344</v>
      </c>
      <c r="C96" s="7"/>
      <c r="E96" s="16" t="s">
        <v>345</v>
      </c>
    </row>
    <row r="97" spans="1:5" x14ac:dyDescent="0.25">
      <c r="A97" s="7"/>
      <c r="B97" s="13" t="s">
        <v>345</v>
      </c>
      <c r="C97" s="7"/>
      <c r="E97" s="16" t="s">
        <v>346</v>
      </c>
    </row>
    <row r="98" spans="1:5" x14ac:dyDescent="0.25">
      <c r="A98" s="7"/>
      <c r="B98" s="13" t="s">
        <v>346</v>
      </c>
      <c r="C98" s="7"/>
      <c r="E98" s="16" t="s">
        <v>347</v>
      </c>
    </row>
    <row r="99" spans="1:5" x14ac:dyDescent="0.25">
      <c r="A99" s="7"/>
      <c r="B99" s="13" t="s">
        <v>347</v>
      </c>
      <c r="C99" s="7"/>
      <c r="E99" s="16" t="s">
        <v>348</v>
      </c>
    </row>
    <row r="100" spans="1:5" x14ac:dyDescent="0.25">
      <c r="A100" s="7"/>
      <c r="B100" s="13" t="s">
        <v>348</v>
      </c>
      <c r="C100" s="7"/>
      <c r="E100" s="16" t="s">
        <v>349</v>
      </c>
    </row>
    <row r="101" spans="1:5" x14ac:dyDescent="0.25">
      <c r="A101" s="7"/>
      <c r="B101" s="13" t="s">
        <v>349</v>
      </c>
      <c r="C101" s="7"/>
      <c r="E101" s="16" t="s">
        <v>350</v>
      </c>
    </row>
    <row r="102" spans="1:5" x14ac:dyDescent="0.25">
      <c r="A102" s="7"/>
      <c r="B102" s="13" t="s">
        <v>350</v>
      </c>
      <c r="C102" s="7"/>
      <c r="E102" s="16" t="s">
        <v>351</v>
      </c>
    </row>
    <row r="103" spans="1:5" x14ac:dyDescent="0.25">
      <c r="A103" s="7"/>
      <c r="B103" s="13" t="s">
        <v>351</v>
      </c>
      <c r="C103" s="7"/>
      <c r="E103" s="16" t="s">
        <v>352</v>
      </c>
    </row>
    <row r="104" spans="1:5" x14ac:dyDescent="0.25">
      <c r="A104" s="7"/>
      <c r="B104" s="13" t="s">
        <v>352</v>
      </c>
      <c r="C104" s="7"/>
      <c r="E104" s="16" t="s">
        <v>353</v>
      </c>
    </row>
    <row r="105" spans="1:5" x14ac:dyDescent="0.25">
      <c r="A105" s="7"/>
      <c r="B105" s="13" t="s">
        <v>353</v>
      </c>
      <c r="C105" s="7"/>
      <c r="E105" s="16" t="s">
        <v>354</v>
      </c>
    </row>
    <row r="106" spans="1:5" x14ac:dyDescent="0.25">
      <c r="A106" s="7"/>
      <c r="B106" s="13" t="s">
        <v>354</v>
      </c>
      <c r="C106" s="7"/>
      <c r="E106" s="16" t="s">
        <v>355</v>
      </c>
    </row>
    <row r="107" spans="1:5" x14ac:dyDescent="0.25">
      <c r="A107" s="7"/>
      <c r="B107" s="13" t="s">
        <v>355</v>
      </c>
      <c r="C107" s="7"/>
      <c r="E107" s="16" t="s">
        <v>356</v>
      </c>
    </row>
    <row r="108" spans="1:5" x14ac:dyDescent="0.25">
      <c r="A108" s="7"/>
      <c r="B108" s="13" t="s">
        <v>356</v>
      </c>
      <c r="C108" s="7"/>
      <c r="E108" s="16" t="s">
        <v>357</v>
      </c>
    </row>
    <row r="109" spans="1:5" x14ac:dyDescent="0.25">
      <c r="A109" s="7"/>
      <c r="B109" s="13" t="s">
        <v>357</v>
      </c>
      <c r="C109" s="7"/>
      <c r="E109" s="16" t="s">
        <v>358</v>
      </c>
    </row>
    <row r="110" spans="1:5" x14ac:dyDescent="0.25">
      <c r="A110" s="7"/>
      <c r="B110" s="13" t="s">
        <v>358</v>
      </c>
      <c r="C110" s="7"/>
      <c r="E110" s="16" t="s">
        <v>359</v>
      </c>
    </row>
    <row r="111" spans="1:5" x14ac:dyDescent="0.25">
      <c r="A111" s="7"/>
      <c r="B111" s="13" t="s">
        <v>359</v>
      </c>
      <c r="C111" s="7"/>
      <c r="E111" s="16" t="s">
        <v>360</v>
      </c>
    </row>
    <row r="112" spans="1:5" x14ac:dyDescent="0.25">
      <c r="A112" s="7"/>
      <c r="B112" s="13" t="s">
        <v>360</v>
      </c>
      <c r="C112" s="7"/>
      <c r="E112" s="16" t="s">
        <v>361</v>
      </c>
    </row>
    <row r="113" spans="1:5" x14ac:dyDescent="0.25">
      <c r="A113" s="7"/>
      <c r="B113" s="13" t="s">
        <v>361</v>
      </c>
      <c r="C113" s="7"/>
      <c r="E113" s="16" t="s">
        <v>362</v>
      </c>
    </row>
    <row r="114" spans="1:5" x14ac:dyDescent="0.25">
      <c r="A114" s="7"/>
      <c r="B114" s="13" t="s">
        <v>362</v>
      </c>
      <c r="C114" s="7"/>
      <c r="E114" s="16" t="s">
        <v>363</v>
      </c>
    </row>
    <row r="115" spans="1:5" x14ac:dyDescent="0.25">
      <c r="A115" s="7"/>
      <c r="B115" s="13" t="s">
        <v>363</v>
      </c>
      <c r="C115" s="7"/>
      <c r="E115" s="16" t="s">
        <v>364</v>
      </c>
    </row>
    <row r="116" spans="1:5" x14ac:dyDescent="0.25">
      <c r="A116" s="7"/>
      <c r="B116" s="13" t="s">
        <v>364</v>
      </c>
      <c r="C116" s="7"/>
      <c r="E116" s="16" t="s">
        <v>365</v>
      </c>
    </row>
    <row r="117" spans="1:5" x14ac:dyDescent="0.25">
      <c r="A117" s="7"/>
      <c r="B117" s="13" t="s">
        <v>365</v>
      </c>
      <c r="C117" s="7"/>
      <c r="E117" s="16" t="s">
        <v>366</v>
      </c>
    </row>
    <row r="118" spans="1:5" x14ac:dyDescent="0.25">
      <c r="A118" s="7"/>
      <c r="B118" s="13" t="s">
        <v>366</v>
      </c>
      <c r="C118" s="7"/>
      <c r="E118" s="16" t="s">
        <v>367</v>
      </c>
    </row>
    <row r="119" spans="1:5" x14ac:dyDescent="0.25">
      <c r="A119" s="7"/>
      <c r="B119" s="13" t="s">
        <v>367</v>
      </c>
      <c r="C119" s="7"/>
      <c r="E119" s="16" t="s">
        <v>368</v>
      </c>
    </row>
    <row r="120" spans="1:5" x14ac:dyDescent="0.25">
      <c r="A120" s="7"/>
      <c r="B120" s="13" t="s">
        <v>368</v>
      </c>
      <c r="C120" s="7"/>
      <c r="E120" s="16" t="s">
        <v>369</v>
      </c>
    </row>
    <row r="121" spans="1:5" x14ac:dyDescent="0.25">
      <c r="A121" s="7"/>
      <c r="B121" s="13" t="s">
        <v>369</v>
      </c>
      <c r="C121" s="7"/>
      <c r="E121" s="16" t="s">
        <v>370</v>
      </c>
    </row>
    <row r="122" spans="1:5" x14ac:dyDescent="0.25">
      <c r="A122" s="7"/>
      <c r="B122" s="13" t="s">
        <v>370</v>
      </c>
      <c r="C122" s="7"/>
      <c r="E122" s="16" t="s">
        <v>371</v>
      </c>
    </row>
    <row r="123" spans="1:5" x14ac:dyDescent="0.25">
      <c r="A123" s="7"/>
      <c r="B123" s="13" t="s">
        <v>371</v>
      </c>
      <c r="C123" s="7"/>
      <c r="E123" s="16" t="s">
        <v>372</v>
      </c>
    </row>
    <row r="124" spans="1:5" x14ac:dyDescent="0.25">
      <c r="A124" s="7"/>
      <c r="B124" s="13" t="s">
        <v>372</v>
      </c>
      <c r="C124" s="7"/>
      <c r="E124" s="16" t="s">
        <v>373</v>
      </c>
    </row>
    <row r="125" spans="1:5" x14ac:dyDescent="0.25">
      <c r="A125" s="7"/>
      <c r="B125" s="13" t="s">
        <v>373</v>
      </c>
      <c r="C125" s="7"/>
      <c r="E125" s="16" t="s">
        <v>374</v>
      </c>
    </row>
    <row r="126" spans="1:5" x14ac:dyDescent="0.25">
      <c r="A126" s="7"/>
      <c r="B126" s="13" t="s">
        <v>374</v>
      </c>
      <c r="C126" s="7"/>
      <c r="E126" s="16" t="s">
        <v>375</v>
      </c>
    </row>
    <row r="127" spans="1:5" x14ac:dyDescent="0.25">
      <c r="A127" s="7"/>
      <c r="B127" s="13" t="s">
        <v>375</v>
      </c>
      <c r="C127" s="7"/>
      <c r="E127" s="16" t="s">
        <v>376</v>
      </c>
    </row>
    <row r="128" spans="1:5" x14ac:dyDescent="0.25">
      <c r="A128" s="7"/>
      <c r="B128" s="13" t="s">
        <v>376</v>
      </c>
      <c r="C128" s="7"/>
      <c r="E128" s="16" t="s">
        <v>377</v>
      </c>
    </row>
    <row r="129" spans="1:5" x14ac:dyDescent="0.25">
      <c r="A129" s="7"/>
      <c r="B129" s="13" t="s">
        <v>377</v>
      </c>
      <c r="C129" s="7"/>
      <c r="E129" s="16" t="s">
        <v>378</v>
      </c>
    </row>
    <row r="130" spans="1:5" x14ac:dyDescent="0.25">
      <c r="A130" s="7"/>
      <c r="B130" s="13" t="s">
        <v>378</v>
      </c>
      <c r="C130" s="7"/>
      <c r="E130" s="16" t="s">
        <v>379</v>
      </c>
    </row>
    <row r="131" spans="1:5" x14ac:dyDescent="0.25">
      <c r="A131" s="7"/>
      <c r="B131" s="13" t="s">
        <v>379</v>
      </c>
      <c r="C131" s="7"/>
      <c r="E131" s="16" t="s">
        <v>380</v>
      </c>
    </row>
    <row r="132" spans="1:5" x14ac:dyDescent="0.25">
      <c r="A132" s="7"/>
      <c r="B132" s="13" t="s">
        <v>380</v>
      </c>
      <c r="C132" s="7"/>
      <c r="E132" s="16" t="s">
        <v>381</v>
      </c>
    </row>
    <row r="133" spans="1:5" x14ac:dyDescent="0.25">
      <c r="A133" s="7"/>
      <c r="B133" s="13" t="s">
        <v>381</v>
      </c>
      <c r="C133" s="7"/>
      <c r="E133" s="16" t="s">
        <v>382</v>
      </c>
    </row>
    <row r="134" spans="1:5" x14ac:dyDescent="0.25">
      <c r="A134" s="7"/>
      <c r="B134" s="13" t="s">
        <v>382</v>
      </c>
      <c r="C134" s="7"/>
      <c r="E134" s="16" t="s">
        <v>383</v>
      </c>
    </row>
    <row r="135" spans="1:5" x14ac:dyDescent="0.25">
      <c r="A135" s="7"/>
      <c r="B135" s="13" t="s">
        <v>383</v>
      </c>
      <c r="C135" s="7"/>
      <c r="E135" s="16" t="s">
        <v>384</v>
      </c>
    </row>
    <row r="136" spans="1:5" x14ac:dyDescent="0.25">
      <c r="A136" s="7"/>
      <c r="B136" s="13" t="s">
        <v>384</v>
      </c>
      <c r="C136" s="7"/>
      <c r="E136" s="16" t="s">
        <v>385</v>
      </c>
    </row>
    <row r="137" spans="1:5" x14ac:dyDescent="0.25">
      <c r="A137" s="7"/>
      <c r="B137" s="13" t="s">
        <v>385</v>
      </c>
      <c r="C137" s="7"/>
      <c r="E137" s="16" t="s">
        <v>386</v>
      </c>
    </row>
    <row r="138" spans="1:5" x14ac:dyDescent="0.25">
      <c r="A138" s="7"/>
      <c r="B138" s="13" t="s">
        <v>386</v>
      </c>
      <c r="C138" s="7"/>
      <c r="E138" s="16" t="s">
        <v>387</v>
      </c>
    </row>
    <row r="139" spans="1:5" x14ac:dyDescent="0.25">
      <c r="A139" s="7"/>
      <c r="B139" s="13" t="s">
        <v>387</v>
      </c>
      <c r="C139" s="7"/>
      <c r="E139" s="16" t="s">
        <v>388</v>
      </c>
    </row>
    <row r="140" spans="1:5" x14ac:dyDescent="0.25">
      <c r="A140" s="7"/>
      <c r="B140" s="13" t="s">
        <v>388</v>
      </c>
      <c r="C140" s="7"/>
      <c r="E140" s="16" t="s">
        <v>389</v>
      </c>
    </row>
    <row r="141" spans="1:5" x14ac:dyDescent="0.25">
      <c r="A141" s="7"/>
      <c r="B141" s="13" t="s">
        <v>389</v>
      </c>
      <c r="C141" s="7"/>
      <c r="E141" s="16" t="s">
        <v>390</v>
      </c>
    </row>
    <row r="142" spans="1:5" x14ac:dyDescent="0.25">
      <c r="A142" s="7"/>
      <c r="B142" s="13" t="s">
        <v>390</v>
      </c>
      <c r="C142" s="7"/>
      <c r="E142" s="16" t="s">
        <v>391</v>
      </c>
    </row>
    <row r="143" spans="1:5" x14ac:dyDescent="0.25">
      <c r="A143" s="7"/>
      <c r="B143" s="13" t="s">
        <v>391</v>
      </c>
      <c r="C143" s="7"/>
      <c r="E143" s="16" t="s">
        <v>392</v>
      </c>
    </row>
    <row r="144" spans="1:5" x14ac:dyDescent="0.25">
      <c r="A144" s="7"/>
      <c r="B144" s="13" t="s">
        <v>392</v>
      </c>
      <c r="C144" s="7"/>
      <c r="E144" s="16" t="s">
        <v>393</v>
      </c>
    </row>
    <row r="145" spans="1:5" x14ac:dyDescent="0.25">
      <c r="A145" s="7"/>
      <c r="B145" s="13" t="s">
        <v>393</v>
      </c>
      <c r="C145" s="7"/>
      <c r="E145" s="16" t="s">
        <v>394</v>
      </c>
    </row>
    <row r="146" spans="1:5" x14ac:dyDescent="0.25">
      <c r="A146" s="7"/>
      <c r="B146" s="13" t="s">
        <v>394</v>
      </c>
      <c r="C146" s="7"/>
      <c r="E146" s="16" t="s">
        <v>395</v>
      </c>
    </row>
    <row r="147" spans="1:5" x14ac:dyDescent="0.25">
      <c r="A147" s="7"/>
      <c r="B147" s="13" t="s">
        <v>395</v>
      </c>
      <c r="C147" s="7"/>
      <c r="E147" s="16" t="s">
        <v>396</v>
      </c>
    </row>
    <row r="148" spans="1:5" x14ac:dyDescent="0.25">
      <c r="A148" s="7"/>
      <c r="B148" s="13" t="s">
        <v>396</v>
      </c>
      <c r="C148" s="7"/>
      <c r="E148" s="16" t="s">
        <v>397</v>
      </c>
    </row>
    <row r="149" spans="1:5" x14ac:dyDescent="0.25">
      <c r="A149" s="7"/>
      <c r="B149" s="13" t="s">
        <v>397</v>
      </c>
      <c r="C149" s="7"/>
      <c r="E149" s="16" t="s">
        <v>398</v>
      </c>
    </row>
    <row r="150" spans="1:5" x14ac:dyDescent="0.25">
      <c r="A150" s="7"/>
      <c r="B150" s="13" t="s">
        <v>398</v>
      </c>
      <c r="C150" s="7"/>
      <c r="E150" s="16" t="s">
        <v>399</v>
      </c>
    </row>
    <row r="151" spans="1:5" x14ac:dyDescent="0.25">
      <c r="A151" s="7"/>
      <c r="B151" s="13" t="s">
        <v>399</v>
      </c>
      <c r="C151" s="7"/>
      <c r="E151" s="16" t="s">
        <v>400</v>
      </c>
    </row>
    <row r="152" spans="1:5" x14ac:dyDescent="0.25">
      <c r="A152" s="7"/>
      <c r="B152" s="13" t="s">
        <v>400</v>
      </c>
      <c r="C152" s="7"/>
      <c r="E152" s="16" t="s">
        <v>401</v>
      </c>
    </row>
    <row r="153" spans="1:5" x14ac:dyDescent="0.25">
      <c r="A153" s="7"/>
      <c r="B153" s="13" t="s">
        <v>401</v>
      </c>
      <c r="C153" s="7"/>
      <c r="E153" s="16" t="s">
        <v>402</v>
      </c>
    </row>
    <row r="154" spans="1:5" x14ac:dyDescent="0.25">
      <c r="A154" s="7"/>
      <c r="B154" s="13" t="s">
        <v>402</v>
      </c>
      <c r="C154" s="7"/>
      <c r="E154" s="16" t="s">
        <v>403</v>
      </c>
    </row>
    <row r="155" spans="1:5" x14ac:dyDescent="0.25">
      <c r="A155" s="7"/>
      <c r="B155" s="13" t="s">
        <v>403</v>
      </c>
      <c r="C155" s="7"/>
      <c r="E155" s="16" t="s">
        <v>404</v>
      </c>
    </row>
    <row r="156" spans="1:5" x14ac:dyDescent="0.25">
      <c r="A156" s="7"/>
      <c r="B156" s="13" t="s">
        <v>404</v>
      </c>
      <c r="C156" s="7"/>
      <c r="E156" s="16" t="s">
        <v>405</v>
      </c>
    </row>
    <row r="157" spans="1:5" x14ac:dyDescent="0.25">
      <c r="A157" s="7"/>
      <c r="B157" s="13" t="s">
        <v>405</v>
      </c>
      <c r="C157" s="7"/>
      <c r="E157" s="16" t="s">
        <v>406</v>
      </c>
    </row>
    <row r="158" spans="1:5" x14ac:dyDescent="0.25">
      <c r="A158" s="7"/>
      <c r="B158" s="13" t="s">
        <v>406</v>
      </c>
      <c r="C158" s="7"/>
      <c r="E158" s="16" t="s">
        <v>407</v>
      </c>
    </row>
    <row r="159" spans="1:5" x14ac:dyDescent="0.25">
      <c r="A159" s="7"/>
      <c r="B159" s="13" t="s">
        <v>407</v>
      </c>
      <c r="C159" s="7"/>
      <c r="E159" s="16" t="s">
        <v>408</v>
      </c>
    </row>
    <row r="160" spans="1:5" x14ac:dyDescent="0.25">
      <c r="A160" s="7"/>
      <c r="B160" s="13" t="s">
        <v>408</v>
      </c>
      <c r="C160" s="7"/>
      <c r="E160" s="16" t="s">
        <v>409</v>
      </c>
    </row>
    <row r="161" spans="1:5" x14ac:dyDescent="0.25">
      <c r="A161" s="7"/>
      <c r="B161" s="13" t="s">
        <v>409</v>
      </c>
      <c r="C161" s="7"/>
      <c r="E161" s="16" t="s">
        <v>410</v>
      </c>
    </row>
    <row r="162" spans="1:5" x14ac:dyDescent="0.25">
      <c r="A162" s="7"/>
      <c r="B162" s="13" t="s">
        <v>410</v>
      </c>
      <c r="C162" s="7"/>
      <c r="E162" s="16" t="s">
        <v>411</v>
      </c>
    </row>
    <row r="163" spans="1:5" x14ac:dyDescent="0.25">
      <c r="A163" s="7"/>
      <c r="B163" s="13" t="s">
        <v>411</v>
      </c>
      <c r="C163" s="7"/>
      <c r="E163" s="16" t="s">
        <v>412</v>
      </c>
    </row>
    <row r="164" spans="1:5" x14ac:dyDescent="0.25">
      <c r="A164" s="7"/>
      <c r="B164" s="13" t="s">
        <v>412</v>
      </c>
      <c r="C164" s="7"/>
      <c r="E164" s="16" t="s">
        <v>413</v>
      </c>
    </row>
    <row r="165" spans="1:5" x14ac:dyDescent="0.25">
      <c r="A165" s="7"/>
      <c r="B165" s="13" t="s">
        <v>413</v>
      </c>
      <c r="C165" s="7"/>
      <c r="E165" s="16" t="s">
        <v>414</v>
      </c>
    </row>
    <row r="166" spans="1:5" x14ac:dyDescent="0.25">
      <c r="A166" s="7"/>
      <c r="B166" s="13" t="s">
        <v>414</v>
      </c>
      <c r="C166" s="7"/>
      <c r="E166" s="16" t="s">
        <v>415</v>
      </c>
    </row>
    <row r="167" spans="1:5" x14ac:dyDescent="0.25">
      <c r="A167" s="7"/>
      <c r="B167" s="13" t="s">
        <v>415</v>
      </c>
      <c r="C167" s="7"/>
      <c r="E167" s="16" t="s">
        <v>416</v>
      </c>
    </row>
    <row r="168" spans="1:5" x14ac:dyDescent="0.25">
      <c r="A168" s="7"/>
      <c r="B168" s="13" t="s">
        <v>416</v>
      </c>
      <c r="C168" s="7"/>
      <c r="E168" s="16" t="s">
        <v>417</v>
      </c>
    </row>
    <row r="169" spans="1:5" x14ac:dyDescent="0.25">
      <c r="A169" s="7"/>
      <c r="B169" s="13" t="s">
        <v>417</v>
      </c>
      <c r="C169" s="7"/>
      <c r="E169" s="16" t="s">
        <v>418</v>
      </c>
    </row>
    <row r="170" spans="1:5" x14ac:dyDescent="0.25">
      <c r="A170" s="7"/>
      <c r="B170" s="13" t="s">
        <v>418</v>
      </c>
      <c r="C170" s="7"/>
      <c r="E170" s="16" t="s">
        <v>419</v>
      </c>
    </row>
    <row r="171" spans="1:5" x14ac:dyDescent="0.25">
      <c r="A171" s="7"/>
      <c r="B171" s="13" t="s">
        <v>419</v>
      </c>
      <c r="C171" s="7"/>
      <c r="E171" s="16" t="s">
        <v>420</v>
      </c>
    </row>
    <row r="172" spans="1:5" x14ac:dyDescent="0.25">
      <c r="A172" s="7"/>
      <c r="B172" s="13" t="s">
        <v>420</v>
      </c>
      <c r="C172" s="7"/>
      <c r="E172" s="16" t="s">
        <v>421</v>
      </c>
    </row>
    <row r="173" spans="1:5" x14ac:dyDescent="0.25">
      <c r="A173" s="7"/>
      <c r="B173" s="13" t="s">
        <v>421</v>
      </c>
      <c r="C173" s="7"/>
      <c r="E173" s="16" t="s">
        <v>422</v>
      </c>
    </row>
    <row r="174" spans="1:5" x14ac:dyDescent="0.25">
      <c r="A174" s="7"/>
      <c r="B174" s="13" t="s">
        <v>422</v>
      </c>
      <c r="C174" s="7"/>
      <c r="E174" s="16" t="s">
        <v>423</v>
      </c>
    </row>
    <row r="175" spans="1:5" x14ac:dyDescent="0.25">
      <c r="A175" s="7"/>
      <c r="B175" s="13" t="s">
        <v>423</v>
      </c>
      <c r="C175" s="7"/>
      <c r="E175" s="16" t="s">
        <v>424</v>
      </c>
    </row>
    <row r="176" spans="1:5" x14ac:dyDescent="0.25">
      <c r="A176" s="7"/>
      <c r="B176" s="13" t="s">
        <v>424</v>
      </c>
      <c r="C176" s="7"/>
      <c r="E176" s="16" t="s">
        <v>425</v>
      </c>
    </row>
    <row r="177" spans="1:5" x14ac:dyDescent="0.25">
      <c r="A177" s="7"/>
      <c r="B177" s="13" t="s">
        <v>425</v>
      </c>
      <c r="C177" s="7"/>
      <c r="E177" s="16" t="s">
        <v>426</v>
      </c>
    </row>
    <row r="178" spans="1:5" x14ac:dyDescent="0.25">
      <c r="A178" s="7"/>
      <c r="B178" s="13" t="s">
        <v>426</v>
      </c>
      <c r="C178" s="7"/>
      <c r="E178" s="16" t="s">
        <v>427</v>
      </c>
    </row>
    <row r="179" spans="1:5" x14ac:dyDescent="0.25">
      <c r="A179" s="7"/>
      <c r="B179" s="13" t="s">
        <v>427</v>
      </c>
      <c r="C179" s="7"/>
      <c r="E179" s="16" t="s">
        <v>428</v>
      </c>
    </row>
    <row r="180" spans="1:5" x14ac:dyDescent="0.25">
      <c r="A180" s="7"/>
      <c r="B180" s="13" t="s">
        <v>428</v>
      </c>
      <c r="C180" s="7"/>
      <c r="E180" s="16" t="s">
        <v>429</v>
      </c>
    </row>
    <row r="181" spans="1:5" x14ac:dyDescent="0.25">
      <c r="A181" s="7"/>
      <c r="B181" s="13" t="s">
        <v>429</v>
      </c>
      <c r="C181" s="7"/>
      <c r="E181" s="16" t="s">
        <v>430</v>
      </c>
    </row>
    <row r="182" spans="1:5" x14ac:dyDescent="0.25">
      <c r="A182" s="7"/>
      <c r="B182" s="13" t="s">
        <v>430</v>
      </c>
      <c r="C182" s="7"/>
      <c r="E182" s="16" t="s">
        <v>431</v>
      </c>
    </row>
    <row r="183" spans="1:5" x14ac:dyDescent="0.25">
      <c r="A183" s="7"/>
      <c r="B183" s="13" t="s">
        <v>431</v>
      </c>
      <c r="C183" s="7"/>
      <c r="E183" s="16" t="s">
        <v>432</v>
      </c>
    </row>
    <row r="184" spans="1:5" x14ac:dyDescent="0.25">
      <c r="A184" s="7"/>
      <c r="B184" s="13" t="s">
        <v>432</v>
      </c>
      <c r="C184" s="7"/>
      <c r="E184" s="16" t="s">
        <v>433</v>
      </c>
    </row>
    <row r="185" spans="1:5" x14ac:dyDescent="0.25">
      <c r="A185" s="7"/>
      <c r="B185" s="13" t="s">
        <v>433</v>
      </c>
      <c r="C185" s="7"/>
      <c r="E185" s="16" t="s">
        <v>434</v>
      </c>
    </row>
    <row r="186" spans="1:5" x14ac:dyDescent="0.25">
      <c r="A186" s="7"/>
      <c r="B186" s="13" t="s">
        <v>434</v>
      </c>
      <c r="C186" s="7"/>
      <c r="E186" s="16" t="s">
        <v>435</v>
      </c>
    </row>
    <row r="187" spans="1:5" x14ac:dyDescent="0.25">
      <c r="A187" s="7"/>
      <c r="B187" s="13" t="s">
        <v>435</v>
      </c>
      <c r="C187" s="7"/>
      <c r="E187" s="16" t="s">
        <v>436</v>
      </c>
    </row>
    <row r="188" spans="1:5" x14ac:dyDescent="0.25">
      <c r="A188" s="7"/>
      <c r="B188" s="13" t="s">
        <v>436</v>
      </c>
      <c r="C188" s="7"/>
      <c r="E188" s="16" t="s">
        <v>437</v>
      </c>
    </row>
    <row r="189" spans="1:5" x14ac:dyDescent="0.25">
      <c r="A189" s="7"/>
      <c r="B189" s="13" t="s">
        <v>437</v>
      </c>
      <c r="C189" s="7"/>
      <c r="E189" s="16" t="s">
        <v>438</v>
      </c>
    </row>
    <row r="190" spans="1:5" x14ac:dyDescent="0.25">
      <c r="A190" s="7"/>
      <c r="B190" s="13" t="s">
        <v>438</v>
      </c>
      <c r="C190" s="7"/>
      <c r="E190" s="16" t="s">
        <v>439</v>
      </c>
    </row>
    <row r="191" spans="1:5" x14ac:dyDescent="0.25">
      <c r="A191" s="7"/>
      <c r="B191" s="13" t="s">
        <v>439</v>
      </c>
      <c r="C191" s="7"/>
      <c r="E191" s="16" t="s">
        <v>440</v>
      </c>
    </row>
    <row r="192" spans="1:5" x14ac:dyDescent="0.25">
      <c r="A192" s="7"/>
      <c r="B192" s="13" t="s">
        <v>440</v>
      </c>
      <c r="C192" s="7"/>
      <c r="E192" s="16" t="s">
        <v>441</v>
      </c>
    </row>
    <row r="193" spans="1:5" x14ac:dyDescent="0.25">
      <c r="A193" s="7"/>
      <c r="B193" s="13" t="s">
        <v>441</v>
      </c>
      <c r="C193" s="7"/>
      <c r="E193" s="16" t="s">
        <v>442</v>
      </c>
    </row>
    <row r="194" spans="1:5" x14ac:dyDescent="0.25">
      <c r="A194" s="7"/>
      <c r="B194" s="13" t="s">
        <v>442</v>
      </c>
      <c r="C194" s="7"/>
      <c r="E194" s="16" t="s">
        <v>443</v>
      </c>
    </row>
    <row r="195" spans="1:5" x14ac:dyDescent="0.25">
      <c r="A195" s="7"/>
      <c r="B195" s="13" t="s">
        <v>443</v>
      </c>
      <c r="C195" s="7"/>
      <c r="E195" s="16" t="s">
        <v>444</v>
      </c>
    </row>
    <row r="196" spans="1:5" x14ac:dyDescent="0.25">
      <c r="A196" s="7"/>
      <c r="B196" s="13" t="s">
        <v>444</v>
      </c>
      <c r="C196" s="7"/>
      <c r="E196" s="16" t="s">
        <v>445</v>
      </c>
    </row>
    <row r="197" spans="1:5" x14ac:dyDescent="0.25">
      <c r="A197" s="7"/>
      <c r="B197" s="13" t="s">
        <v>445</v>
      </c>
      <c r="C197" s="7"/>
      <c r="E197" s="16" t="s">
        <v>446</v>
      </c>
    </row>
    <row r="198" spans="1:5" x14ac:dyDescent="0.25">
      <c r="A198" s="7"/>
      <c r="B198" s="13" t="s">
        <v>446</v>
      </c>
      <c r="C198" s="7"/>
      <c r="E198" s="16" t="s">
        <v>447</v>
      </c>
    </row>
    <row r="199" spans="1:5" x14ac:dyDescent="0.25">
      <c r="A199" s="7"/>
      <c r="B199" s="13" t="s">
        <v>447</v>
      </c>
      <c r="C199" s="7"/>
      <c r="E199" s="16" t="s">
        <v>448</v>
      </c>
    </row>
    <row r="200" spans="1:5" x14ac:dyDescent="0.25">
      <c r="A200" s="7"/>
      <c r="B200" s="13" t="s">
        <v>448</v>
      </c>
      <c r="C200" s="7"/>
      <c r="E200" s="16" t="s">
        <v>449</v>
      </c>
    </row>
    <row r="201" spans="1:5" x14ac:dyDescent="0.25">
      <c r="A201" s="7"/>
      <c r="B201" s="13" t="s">
        <v>449</v>
      </c>
      <c r="C201" s="7"/>
      <c r="E201" s="16" t="s">
        <v>450</v>
      </c>
    </row>
    <row r="202" spans="1:5" x14ac:dyDescent="0.25">
      <c r="A202" s="7"/>
      <c r="B202" s="13" t="s">
        <v>450</v>
      </c>
      <c r="C202" s="7"/>
      <c r="E202" s="16" t="s">
        <v>451</v>
      </c>
    </row>
    <row r="203" spans="1:5" x14ac:dyDescent="0.25">
      <c r="A203" s="7"/>
      <c r="B203" s="13" t="s">
        <v>451</v>
      </c>
      <c r="C203" s="7"/>
      <c r="E203" s="16" t="s">
        <v>452</v>
      </c>
    </row>
    <row r="204" spans="1:5" x14ac:dyDescent="0.25">
      <c r="A204" s="7"/>
      <c r="B204" s="13" t="s">
        <v>452</v>
      </c>
      <c r="C204" s="7"/>
      <c r="E204" s="16" t="s">
        <v>453</v>
      </c>
    </row>
    <row r="205" spans="1:5" x14ac:dyDescent="0.25">
      <c r="A205" s="7"/>
      <c r="B205" s="13" t="s">
        <v>453</v>
      </c>
      <c r="C205" s="7"/>
      <c r="E205" s="16" t="s">
        <v>454</v>
      </c>
    </row>
    <row r="206" spans="1:5" x14ac:dyDescent="0.25">
      <c r="A206" s="7"/>
      <c r="B206" s="13" t="s">
        <v>454</v>
      </c>
      <c r="C206" s="7"/>
      <c r="E206" s="16" t="s">
        <v>455</v>
      </c>
    </row>
    <row r="207" spans="1:5" x14ac:dyDescent="0.25">
      <c r="A207" s="7"/>
      <c r="B207" s="13" t="s">
        <v>455</v>
      </c>
      <c r="C207" s="7"/>
      <c r="E207" s="16" t="s">
        <v>456</v>
      </c>
    </row>
    <row r="208" spans="1:5" x14ac:dyDescent="0.25">
      <c r="A208" s="7"/>
      <c r="B208" s="13" t="s">
        <v>456</v>
      </c>
      <c r="C208" s="7"/>
      <c r="E208" s="16" t="s">
        <v>457</v>
      </c>
    </row>
    <row r="209" spans="1:5" x14ac:dyDescent="0.25">
      <c r="A209" s="7"/>
      <c r="B209" s="13" t="s">
        <v>457</v>
      </c>
      <c r="C209" s="7"/>
      <c r="E209" s="16" t="s">
        <v>458</v>
      </c>
    </row>
    <row r="210" spans="1:5" x14ac:dyDescent="0.25">
      <c r="A210" s="7"/>
      <c r="B210" s="13" t="s">
        <v>458</v>
      </c>
      <c r="C210" s="7"/>
      <c r="E210" s="16" t="s">
        <v>459</v>
      </c>
    </row>
    <row r="211" spans="1:5" x14ac:dyDescent="0.25">
      <c r="A211" s="7"/>
      <c r="B211" s="13" t="s">
        <v>459</v>
      </c>
      <c r="C211" s="7"/>
      <c r="E211" s="16" t="s">
        <v>460</v>
      </c>
    </row>
    <row r="212" spans="1:5" x14ac:dyDescent="0.25">
      <c r="A212" s="7"/>
      <c r="B212" s="13" t="s">
        <v>460</v>
      </c>
      <c r="C212" s="7"/>
      <c r="E212" s="16" t="s">
        <v>461</v>
      </c>
    </row>
    <row r="213" spans="1:5" x14ac:dyDescent="0.25">
      <c r="A213" s="7"/>
      <c r="B213" s="13" t="s">
        <v>461</v>
      </c>
      <c r="C213" s="7"/>
      <c r="E213" s="16" t="s">
        <v>462</v>
      </c>
    </row>
    <row r="214" spans="1:5" x14ac:dyDescent="0.25">
      <c r="A214" s="7"/>
      <c r="B214" s="13" t="s">
        <v>462</v>
      </c>
      <c r="C214" s="7"/>
      <c r="E214" s="16" t="s">
        <v>463</v>
      </c>
    </row>
    <row r="215" spans="1:5" x14ac:dyDescent="0.25">
      <c r="A215" s="7"/>
      <c r="B215" s="13" t="s">
        <v>463</v>
      </c>
      <c r="C215" s="7"/>
      <c r="E215" s="16" t="s">
        <v>464</v>
      </c>
    </row>
    <row r="216" spans="1:5" x14ac:dyDescent="0.25">
      <c r="A216" s="7"/>
      <c r="B216" s="13" t="s">
        <v>464</v>
      </c>
      <c r="C216" s="7"/>
      <c r="E216" s="16" t="s">
        <v>465</v>
      </c>
    </row>
    <row r="217" spans="1:5" x14ac:dyDescent="0.25">
      <c r="A217" s="7"/>
      <c r="B217" s="13" t="s">
        <v>465</v>
      </c>
      <c r="C217" s="7"/>
      <c r="E217" s="16" t="s">
        <v>466</v>
      </c>
    </row>
    <row r="218" spans="1:5" x14ac:dyDescent="0.25">
      <c r="A218" s="7"/>
      <c r="B218" s="13" t="s">
        <v>466</v>
      </c>
      <c r="C218" s="7"/>
      <c r="E218" s="16" t="s">
        <v>467</v>
      </c>
    </row>
    <row r="219" spans="1:5" x14ac:dyDescent="0.25">
      <c r="A219" s="7"/>
      <c r="B219" s="13" t="s">
        <v>467</v>
      </c>
      <c r="C219" s="7"/>
      <c r="E219" s="16" t="s">
        <v>468</v>
      </c>
    </row>
    <row r="220" spans="1:5" x14ac:dyDescent="0.25">
      <c r="A220" s="7"/>
      <c r="B220" s="13" t="s">
        <v>468</v>
      </c>
      <c r="C220" s="7"/>
      <c r="E220" s="16" t="s">
        <v>469</v>
      </c>
    </row>
    <row r="221" spans="1:5" x14ac:dyDescent="0.25">
      <c r="A221" s="7"/>
      <c r="B221" s="13" t="s">
        <v>469</v>
      </c>
      <c r="C221" s="7"/>
      <c r="E221" s="16" t="s">
        <v>470</v>
      </c>
    </row>
    <row r="222" spans="1:5" x14ac:dyDescent="0.25">
      <c r="A222" s="7"/>
      <c r="B222" s="13" t="s">
        <v>470</v>
      </c>
      <c r="C222" s="7"/>
      <c r="E222" s="16" t="s">
        <v>471</v>
      </c>
    </row>
    <row r="223" spans="1:5" x14ac:dyDescent="0.25">
      <c r="A223" s="7"/>
      <c r="B223" s="13" t="s">
        <v>471</v>
      </c>
      <c r="C223" s="7"/>
      <c r="E223" s="16" t="s">
        <v>472</v>
      </c>
    </row>
    <row r="224" spans="1:5" x14ac:dyDescent="0.25">
      <c r="A224" s="7"/>
      <c r="B224" s="13" t="s">
        <v>472</v>
      </c>
      <c r="C224" s="7"/>
      <c r="E224" s="16" t="s">
        <v>473</v>
      </c>
    </row>
    <row r="225" spans="1:5" x14ac:dyDescent="0.25">
      <c r="A225" s="7"/>
      <c r="B225" s="13" t="s">
        <v>473</v>
      </c>
      <c r="C225" s="7"/>
      <c r="E225" s="16" t="s">
        <v>474</v>
      </c>
    </row>
    <row r="226" spans="1:5" x14ac:dyDescent="0.25">
      <c r="A226" s="7"/>
      <c r="B226" s="13" t="s">
        <v>474</v>
      </c>
      <c r="C226" s="7"/>
      <c r="E226" s="16" t="s">
        <v>475</v>
      </c>
    </row>
    <row r="227" spans="1:5" x14ac:dyDescent="0.25">
      <c r="A227" s="7"/>
      <c r="B227" s="13" t="s">
        <v>475</v>
      </c>
      <c r="C227" s="7"/>
      <c r="E227" s="16" t="s">
        <v>476</v>
      </c>
    </row>
    <row r="228" spans="1:5" x14ac:dyDescent="0.25">
      <c r="A228" s="7"/>
      <c r="B228" s="13" t="s">
        <v>476</v>
      </c>
      <c r="C228" s="7"/>
      <c r="E228" s="16" t="s">
        <v>477</v>
      </c>
    </row>
    <row r="229" spans="1:5" x14ac:dyDescent="0.25">
      <c r="A229" s="7"/>
      <c r="B229" s="13" t="s">
        <v>477</v>
      </c>
      <c r="C229" s="7"/>
      <c r="E229" s="16" t="s">
        <v>478</v>
      </c>
    </row>
    <row r="230" spans="1:5" x14ac:dyDescent="0.25">
      <c r="A230" s="7"/>
      <c r="B230" s="13" t="s">
        <v>478</v>
      </c>
      <c r="C230" s="7"/>
      <c r="E230" s="16" t="s">
        <v>479</v>
      </c>
    </row>
    <row r="231" spans="1:5" x14ac:dyDescent="0.25">
      <c r="A231" s="7"/>
      <c r="B231" s="13" t="s">
        <v>479</v>
      </c>
      <c r="C231" s="7"/>
      <c r="E231" s="16" t="s">
        <v>480</v>
      </c>
    </row>
    <row r="232" spans="1:5" x14ac:dyDescent="0.25">
      <c r="A232" s="7"/>
      <c r="B232" s="13" t="s">
        <v>480</v>
      </c>
      <c r="C232" s="7"/>
      <c r="E232" s="16" t="s">
        <v>481</v>
      </c>
    </row>
    <row r="233" spans="1:5" x14ac:dyDescent="0.25">
      <c r="A233" s="7"/>
      <c r="B233" s="13" t="s">
        <v>481</v>
      </c>
      <c r="C233" s="7"/>
      <c r="E233" s="16" t="s">
        <v>482</v>
      </c>
    </row>
    <row r="234" spans="1:5" x14ac:dyDescent="0.25">
      <c r="A234" s="7"/>
      <c r="B234" s="13" t="s">
        <v>482</v>
      </c>
      <c r="C234" s="7"/>
      <c r="E234" s="16" t="s">
        <v>483</v>
      </c>
    </row>
    <row r="235" spans="1:5" x14ac:dyDescent="0.25">
      <c r="A235" s="7"/>
      <c r="B235" s="13" t="s">
        <v>483</v>
      </c>
      <c r="C235" s="7"/>
      <c r="E235" s="16" t="s">
        <v>484</v>
      </c>
    </row>
    <row r="236" spans="1:5" x14ac:dyDescent="0.25">
      <c r="A236" s="7"/>
      <c r="B236" s="13" t="s">
        <v>484</v>
      </c>
      <c r="C236" s="7"/>
      <c r="E236" s="16" t="s">
        <v>485</v>
      </c>
    </row>
    <row r="237" spans="1:5" x14ac:dyDescent="0.25">
      <c r="A237" s="7"/>
      <c r="B237" s="13" t="s">
        <v>485</v>
      </c>
      <c r="C237" s="7"/>
      <c r="E237" s="16" t="s">
        <v>486</v>
      </c>
    </row>
    <row r="238" spans="1:5" x14ac:dyDescent="0.25">
      <c r="A238" s="7"/>
      <c r="B238" s="13" t="s">
        <v>486</v>
      </c>
      <c r="C238" s="7"/>
      <c r="E238" s="16" t="s">
        <v>487</v>
      </c>
    </row>
    <row r="239" spans="1:5" x14ac:dyDescent="0.25">
      <c r="A239" s="7"/>
      <c r="B239" s="13" t="s">
        <v>487</v>
      </c>
      <c r="C239" s="7"/>
      <c r="E239" s="16" t="s">
        <v>488</v>
      </c>
    </row>
    <row r="240" spans="1:5" x14ac:dyDescent="0.25">
      <c r="A240" s="7"/>
      <c r="B240" s="13" t="s">
        <v>488</v>
      </c>
      <c r="C240" s="7"/>
      <c r="E240" s="16" t="s">
        <v>489</v>
      </c>
    </row>
    <row r="241" spans="1:5" x14ac:dyDescent="0.25">
      <c r="A241" s="7"/>
      <c r="B241" s="13" t="s">
        <v>489</v>
      </c>
      <c r="C241" s="7"/>
      <c r="E241" s="16" t="s">
        <v>490</v>
      </c>
    </row>
    <row r="242" spans="1:5" x14ac:dyDescent="0.25">
      <c r="A242" s="7"/>
      <c r="B242" s="13" t="s">
        <v>490</v>
      </c>
      <c r="C242" s="7"/>
      <c r="E242" s="16" t="s">
        <v>491</v>
      </c>
    </row>
    <row r="243" spans="1:5" x14ac:dyDescent="0.25">
      <c r="A243" s="7"/>
      <c r="B243" s="13" t="s">
        <v>491</v>
      </c>
      <c r="C243" s="7"/>
      <c r="E243" s="16" t="s">
        <v>492</v>
      </c>
    </row>
    <row r="244" spans="1:5" x14ac:dyDescent="0.25">
      <c r="A244" s="7"/>
      <c r="B244" s="13" t="s">
        <v>492</v>
      </c>
      <c r="C244" s="7"/>
      <c r="E244" s="16" t="s">
        <v>493</v>
      </c>
    </row>
    <row r="245" spans="1:5" x14ac:dyDescent="0.25">
      <c r="A245" s="7"/>
      <c r="B245" s="13" t="s">
        <v>493</v>
      </c>
      <c r="C245" s="7"/>
      <c r="E245" s="16" t="s">
        <v>494</v>
      </c>
    </row>
    <row r="246" spans="1:5" x14ac:dyDescent="0.25">
      <c r="A246" s="7"/>
      <c r="B246" s="13" t="s">
        <v>494</v>
      </c>
      <c r="C246" s="7"/>
      <c r="E246" s="16" t="s">
        <v>495</v>
      </c>
    </row>
    <row r="247" spans="1:5" x14ac:dyDescent="0.25">
      <c r="A247" s="7"/>
      <c r="B247" s="13" t="s">
        <v>495</v>
      </c>
      <c r="C247" s="7"/>
      <c r="E247" s="16" t="s">
        <v>496</v>
      </c>
    </row>
    <row r="248" spans="1:5" x14ac:dyDescent="0.25">
      <c r="A248" s="7"/>
      <c r="B248" s="13" t="s">
        <v>496</v>
      </c>
      <c r="C248" s="7"/>
      <c r="E248" s="16" t="s">
        <v>497</v>
      </c>
    </row>
    <row r="249" spans="1:5" x14ac:dyDescent="0.25">
      <c r="A249" s="7"/>
      <c r="B249" s="13" t="s">
        <v>497</v>
      </c>
      <c r="C249" s="7"/>
      <c r="E249" s="16" t="s">
        <v>498</v>
      </c>
    </row>
    <row r="250" spans="1:5" x14ac:dyDescent="0.25">
      <c r="A250" s="7"/>
      <c r="B250" s="13" t="s">
        <v>498</v>
      </c>
      <c r="C250" s="7"/>
      <c r="E250" s="16" t="s">
        <v>499</v>
      </c>
    </row>
    <row r="251" spans="1:5" x14ac:dyDescent="0.25">
      <c r="A251" s="7"/>
      <c r="B251" s="13" t="s">
        <v>499</v>
      </c>
      <c r="C251" s="7"/>
      <c r="E251" s="16" t="s">
        <v>500</v>
      </c>
    </row>
    <row r="252" spans="1:5" x14ac:dyDescent="0.25">
      <c r="A252" s="7"/>
      <c r="B252" s="13" t="s">
        <v>500</v>
      </c>
      <c r="C252" s="7"/>
      <c r="E252" s="16" t="s">
        <v>501</v>
      </c>
    </row>
    <row r="253" spans="1:5" x14ac:dyDescent="0.25">
      <c r="A253" s="7"/>
      <c r="B253" s="13" t="s">
        <v>501</v>
      </c>
      <c r="C253" s="7"/>
      <c r="E253" s="16" t="s">
        <v>502</v>
      </c>
    </row>
    <row r="254" spans="1:5" x14ac:dyDescent="0.25">
      <c r="A254" s="7"/>
      <c r="B254" s="13" t="s">
        <v>502</v>
      </c>
      <c r="C254" s="7"/>
      <c r="E254" s="16" t="s">
        <v>503</v>
      </c>
    </row>
    <row r="255" spans="1:5" x14ac:dyDescent="0.25">
      <c r="A255" s="7"/>
      <c r="B255" s="13" t="s">
        <v>503</v>
      </c>
      <c r="C255" s="7"/>
      <c r="E255" s="16" t="s">
        <v>504</v>
      </c>
    </row>
    <row r="256" spans="1:5" x14ac:dyDescent="0.25">
      <c r="A256" s="7"/>
      <c r="B256" s="13" t="s">
        <v>504</v>
      </c>
      <c r="C256" s="7"/>
    </row>
    <row r="257" spans="1:3" x14ac:dyDescent="0.25">
      <c r="A257" s="7"/>
      <c r="B257" s="13"/>
      <c r="C257" s="7"/>
    </row>
    <row r="260" spans="1:3" x14ac:dyDescent="0.25">
      <c r="B260" s="5" t="s">
        <v>1228</v>
      </c>
    </row>
    <row r="261" spans="1:3" x14ac:dyDescent="0.25">
      <c r="B261" s="5" t="s">
        <v>1229</v>
      </c>
    </row>
    <row r="264" spans="1:3" x14ac:dyDescent="0.25">
      <c r="A264" s="5" t="s">
        <v>542</v>
      </c>
    </row>
    <row r="265" spans="1:3" x14ac:dyDescent="0.25">
      <c r="A265" s="5" t="s">
        <v>533</v>
      </c>
    </row>
    <row r="266" spans="1:3" x14ac:dyDescent="0.25">
      <c r="A266" s="5" t="s">
        <v>193</v>
      </c>
    </row>
    <row r="269" spans="1:3" x14ac:dyDescent="0.25">
      <c r="B269" s="5" t="s">
        <v>544</v>
      </c>
    </row>
    <row r="270" spans="1:3" x14ac:dyDescent="0.25">
      <c r="B270" s="5" t="s">
        <v>545</v>
      </c>
    </row>
    <row r="271" spans="1:3" x14ac:dyDescent="0.25">
      <c r="B271" s="5" t="s">
        <v>180</v>
      </c>
    </row>
    <row r="272" spans="1:3" x14ac:dyDescent="0.25">
      <c r="B272" s="5" t="s">
        <v>181</v>
      </c>
    </row>
    <row r="275" spans="2:2" x14ac:dyDescent="0.25">
      <c r="B275" s="5" t="s">
        <v>693</v>
      </c>
    </row>
    <row r="276" spans="2:2" x14ac:dyDescent="0.25">
      <c r="B276" s="5" t="s">
        <v>694</v>
      </c>
    </row>
    <row r="277" spans="2:2" x14ac:dyDescent="0.25">
      <c r="B277" s="5" t="s">
        <v>695</v>
      </c>
    </row>
    <row r="280" spans="2:2" x14ac:dyDescent="0.25">
      <c r="B280" s="5" t="s">
        <v>698</v>
      </c>
    </row>
    <row r="281" spans="2:2" x14ac:dyDescent="0.25">
      <c r="B281" s="5" t="s">
        <v>699</v>
      </c>
    </row>
    <row r="282" spans="2:2" x14ac:dyDescent="0.25">
      <c r="B282" s="5" t="s">
        <v>700</v>
      </c>
    </row>
    <row r="284" spans="2:2" x14ac:dyDescent="0.25">
      <c r="B284" s="563" t="s">
        <v>193</v>
      </c>
    </row>
    <row r="285" spans="2:2" x14ac:dyDescent="0.25">
      <c r="B285" s="5">
        <v>1</v>
      </c>
    </row>
    <row r="286" spans="2:2" x14ac:dyDescent="0.25">
      <c r="B286" s="5">
        <v>2</v>
      </c>
    </row>
    <row r="287" spans="2:2" x14ac:dyDescent="0.25">
      <c r="B287" s="5">
        <v>3</v>
      </c>
    </row>
    <row r="288" spans="2:2" x14ac:dyDescent="0.25">
      <c r="B288" s="5">
        <v>4</v>
      </c>
    </row>
    <row r="289" spans="2:2" x14ac:dyDescent="0.25">
      <c r="B289" s="5">
        <v>5</v>
      </c>
    </row>
    <row r="290" spans="2:2" x14ac:dyDescent="0.25">
      <c r="B290" s="5">
        <v>6</v>
      </c>
    </row>
    <row r="291" spans="2:2" x14ac:dyDescent="0.25">
      <c r="B291" s="5">
        <v>7</v>
      </c>
    </row>
    <row r="292" spans="2:2" x14ac:dyDescent="0.25">
      <c r="B292" s="5">
        <v>8</v>
      </c>
    </row>
    <row r="293" spans="2:2" x14ac:dyDescent="0.25">
      <c r="B293" s="5">
        <v>9</v>
      </c>
    </row>
    <row r="294" spans="2:2" x14ac:dyDescent="0.25">
      <c r="B294" s="5">
        <v>10</v>
      </c>
    </row>
    <row r="296" spans="2:2" x14ac:dyDescent="0.25">
      <c r="B296" s="5" t="s">
        <v>1180</v>
      </c>
    </row>
    <row r="297" spans="2:2" x14ac:dyDescent="0.25">
      <c r="B297" s="5" t="s">
        <v>1181</v>
      </c>
    </row>
    <row r="298" spans="2:2" x14ac:dyDescent="0.25">
      <c r="B298" s="5" t="s">
        <v>1182</v>
      </c>
    </row>
    <row r="301" spans="2:2" x14ac:dyDescent="0.25">
      <c r="B301" s="5" t="s">
        <v>1300</v>
      </c>
    </row>
    <row r="302" spans="2:2" x14ac:dyDescent="0.25">
      <c r="B302" s="5" t="s">
        <v>1301</v>
      </c>
    </row>
    <row r="303" spans="2:2" x14ac:dyDescent="0.25">
      <c r="B303" s="5" t="s">
        <v>1302</v>
      </c>
    </row>
    <row r="304" spans="2:2" x14ac:dyDescent="0.25">
      <c r="B304" s="5" t="s">
        <v>1303</v>
      </c>
    </row>
    <row r="305" spans="2:2" x14ac:dyDescent="0.25">
      <c r="B305" s="5" t="s">
        <v>1304</v>
      </c>
    </row>
    <row r="306" spans="2:2" x14ac:dyDescent="0.25">
      <c r="B306" s="5" t="s">
        <v>1305</v>
      </c>
    </row>
    <row r="307" spans="2:2" x14ac:dyDescent="0.25">
      <c r="B307" s="5" t="s">
        <v>1306</v>
      </c>
    </row>
    <row r="308" spans="2:2" x14ac:dyDescent="0.25">
      <c r="B308" s="5" t="s">
        <v>1307</v>
      </c>
    </row>
    <row r="309" spans="2:2" x14ac:dyDescent="0.25">
      <c r="B309" s="5" t="s">
        <v>1308</v>
      </c>
    </row>
    <row r="310" spans="2:2" x14ac:dyDescent="0.25">
      <c r="B310" s="5" t="s">
        <v>1309</v>
      </c>
    </row>
    <row r="311" spans="2:2" x14ac:dyDescent="0.25">
      <c r="B311" s="5" t="s">
        <v>1310</v>
      </c>
    </row>
    <row r="312" spans="2:2" x14ac:dyDescent="0.25">
      <c r="B312" s="5" t="s">
        <v>1311</v>
      </c>
    </row>
    <row r="313" spans="2:2" x14ac:dyDescent="0.25">
      <c r="B313" s="5" t="s">
        <v>1312</v>
      </c>
    </row>
    <row r="314" spans="2:2" x14ac:dyDescent="0.25">
      <c r="B314" s="5" t="s">
        <v>1313</v>
      </c>
    </row>
    <row r="315" spans="2:2" x14ac:dyDescent="0.25">
      <c r="B315" s="5" t="s">
        <v>1314</v>
      </c>
    </row>
    <row r="316" spans="2:2" x14ac:dyDescent="0.25">
      <c r="B316" s="5" t="s">
        <v>1315</v>
      </c>
    </row>
    <row r="317" spans="2:2" x14ac:dyDescent="0.25">
      <c r="B317" s="5" t="s">
        <v>1316</v>
      </c>
    </row>
    <row r="318" spans="2:2" x14ac:dyDescent="0.25">
      <c r="B318" s="5" t="s">
        <v>1317</v>
      </c>
    </row>
    <row r="319" spans="2:2" x14ac:dyDescent="0.25">
      <c r="B319" s="5" t="s">
        <v>1318</v>
      </c>
    </row>
    <row r="320" spans="2:2" x14ac:dyDescent="0.25">
      <c r="B320" s="5" t="s">
        <v>1319</v>
      </c>
    </row>
    <row r="321" spans="2:2" x14ac:dyDescent="0.25">
      <c r="B321" s="5" t="s">
        <v>1320</v>
      </c>
    </row>
    <row r="322" spans="2:2" x14ac:dyDescent="0.25">
      <c r="B322" s="5" t="s">
        <v>1321</v>
      </c>
    </row>
    <row r="323" spans="2:2" x14ac:dyDescent="0.25">
      <c r="B323" s="5" t="s">
        <v>1322</v>
      </c>
    </row>
    <row r="324" spans="2:2" x14ac:dyDescent="0.25">
      <c r="B324" s="5" t="s">
        <v>1323</v>
      </c>
    </row>
    <row r="325" spans="2:2" x14ac:dyDescent="0.25">
      <c r="B325" s="5" t="s">
        <v>1324</v>
      </c>
    </row>
    <row r="326" spans="2:2" x14ac:dyDescent="0.25">
      <c r="B326" s="5" t="s">
        <v>1325</v>
      </c>
    </row>
    <row r="327" spans="2:2" x14ac:dyDescent="0.25">
      <c r="B327" s="5" t="s">
        <v>1326</v>
      </c>
    </row>
    <row r="328" spans="2:2" x14ac:dyDescent="0.25">
      <c r="B328" s="5" t="s">
        <v>1327</v>
      </c>
    </row>
    <row r="329" spans="2:2" x14ac:dyDescent="0.25">
      <c r="B329" s="5" t="s">
        <v>1328</v>
      </c>
    </row>
    <row r="330" spans="2:2" x14ac:dyDescent="0.25">
      <c r="B330" s="5" t="s">
        <v>1329</v>
      </c>
    </row>
    <row r="331" spans="2:2" x14ac:dyDescent="0.25">
      <c r="B331" s="5" t="s">
        <v>1330</v>
      </c>
    </row>
    <row r="332" spans="2:2" x14ac:dyDescent="0.25">
      <c r="B332" s="5" t="s">
        <v>1331</v>
      </c>
    </row>
    <row r="333" spans="2:2" x14ac:dyDescent="0.25">
      <c r="B333" s="5" t="s">
        <v>1332</v>
      </c>
    </row>
    <row r="334" spans="2:2" x14ac:dyDescent="0.25">
      <c r="B334" s="5" t="s">
        <v>1333</v>
      </c>
    </row>
    <row r="335" spans="2:2" x14ac:dyDescent="0.25">
      <c r="B335" s="5" t="s">
        <v>1334</v>
      </c>
    </row>
    <row r="336" spans="2:2" x14ac:dyDescent="0.25">
      <c r="B336" s="5" t="s">
        <v>1335</v>
      </c>
    </row>
    <row r="337" spans="2:2" x14ac:dyDescent="0.25">
      <c r="B337" s="5" t="s">
        <v>1336</v>
      </c>
    </row>
    <row r="338" spans="2:2" x14ac:dyDescent="0.25">
      <c r="B338" s="5" t="s">
        <v>1337</v>
      </c>
    </row>
    <row r="339" spans="2:2" x14ac:dyDescent="0.25">
      <c r="B339" s="5" t="s">
        <v>1338</v>
      </c>
    </row>
    <row r="340" spans="2:2" x14ac:dyDescent="0.25">
      <c r="B340" s="5" t="s">
        <v>1339</v>
      </c>
    </row>
    <row r="341" spans="2:2" x14ac:dyDescent="0.25">
      <c r="B341" s="5" t="s">
        <v>1340</v>
      </c>
    </row>
    <row r="342" spans="2:2" x14ac:dyDescent="0.25">
      <c r="B342" s="5" t="s">
        <v>1341</v>
      </c>
    </row>
    <row r="343" spans="2:2" x14ac:dyDescent="0.25">
      <c r="B343" s="5" t="s">
        <v>1342</v>
      </c>
    </row>
    <row r="344" spans="2:2" x14ac:dyDescent="0.25">
      <c r="B344" s="5" t="s">
        <v>1343</v>
      </c>
    </row>
    <row r="345" spans="2:2" x14ac:dyDescent="0.25">
      <c r="B345" s="5" t="s">
        <v>1344</v>
      </c>
    </row>
    <row r="346" spans="2:2" x14ac:dyDescent="0.25">
      <c r="B346" s="5" t="s">
        <v>1345</v>
      </c>
    </row>
    <row r="347" spans="2:2" x14ac:dyDescent="0.25">
      <c r="B347" s="5" t="s">
        <v>1346</v>
      </c>
    </row>
    <row r="348" spans="2:2" x14ac:dyDescent="0.25">
      <c r="B348" s="5" t="s">
        <v>1347</v>
      </c>
    </row>
    <row r="349" spans="2:2" x14ac:dyDescent="0.25">
      <c r="B349" s="5" t="s">
        <v>1348</v>
      </c>
    </row>
    <row r="350" spans="2:2" x14ac:dyDescent="0.25">
      <c r="B350" s="5" t="s">
        <v>1349</v>
      </c>
    </row>
    <row r="351" spans="2:2" x14ac:dyDescent="0.25">
      <c r="B351" s="5" t="s">
        <v>1350</v>
      </c>
    </row>
    <row r="352" spans="2:2" x14ac:dyDescent="0.25">
      <c r="B352" s="5" t="s">
        <v>1351</v>
      </c>
    </row>
    <row r="353" spans="2:2" x14ac:dyDescent="0.25">
      <c r="B353" s="5" t="s">
        <v>1352</v>
      </c>
    </row>
  </sheetData>
  <sheetProtection algorithmName="SHA-512" hashValue="ePC+pipglSWIbs6xvcE0AK8GqV4jdURZeTUFOwfdA8RpMDTj+PEnmIZb4ycd7aAZvQK3+atobPxzw4/yEAwt8w==" saltValue="hU1T+Uwihucc01ulNqqGrQ==" spinCount="100000" sheet="1" objects="1" scenarios="1"/>
  <pageMargins left="0.7" right="0.7" top="0.75" bottom="0.75" header="0.3" footer="0.3"/>
  <pageSetup paperSize="9" fitToHeight="0" orientation="portrait" r:id="rId1"/>
  <rowBreaks count="4" manualBreakCount="4">
    <brk id="48" max="2" man="1"/>
    <brk id="95" max="2" man="1"/>
    <brk id="142" max="2" man="1"/>
    <brk id="189" max="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0"/>
  <sheetViews>
    <sheetView zoomScaleNormal="100" zoomScaleSheetLayoutView="100" workbookViewId="0"/>
  </sheetViews>
  <sheetFormatPr defaultRowHeight="15.75" x14ac:dyDescent="0.25"/>
  <cols>
    <col min="1" max="1" width="2.7109375" style="16" customWidth="1"/>
    <col min="2" max="2" width="8" style="16" customWidth="1"/>
    <col min="3" max="3" width="20.42578125" style="16" customWidth="1"/>
    <col min="4" max="4" width="36.42578125" style="16" customWidth="1"/>
    <col min="5" max="5" width="58" style="16" customWidth="1"/>
    <col min="6" max="6" width="2.7109375" style="16" customWidth="1"/>
    <col min="7" max="16384" width="9.140625" style="16"/>
  </cols>
  <sheetData>
    <row r="1" spans="1:6" x14ac:dyDescent="0.25">
      <c r="A1" s="264"/>
      <c r="B1" s="8" t="s">
        <v>548</v>
      </c>
      <c r="C1" s="10"/>
      <c r="D1" s="8"/>
      <c r="E1" s="8"/>
      <c r="F1" s="13"/>
    </row>
    <row r="2" spans="1:6" x14ac:dyDescent="0.25">
      <c r="A2" s="264"/>
      <c r="B2" s="264"/>
      <c r="C2" s="265"/>
      <c r="D2" s="265"/>
      <c r="E2" s="265"/>
      <c r="F2" s="13"/>
    </row>
    <row r="3" spans="1:6" ht="18.75" x14ac:dyDescent="0.3">
      <c r="A3" s="264"/>
      <c r="B3" s="412" t="s">
        <v>1102</v>
      </c>
      <c r="C3" s="265"/>
      <c r="D3" s="265"/>
      <c r="E3" s="265"/>
      <c r="F3" s="13"/>
    </row>
    <row r="4" spans="1:6" x14ac:dyDescent="0.25">
      <c r="A4" s="264"/>
      <c r="B4" s="264"/>
      <c r="C4" s="13"/>
      <c r="D4" s="13"/>
      <c r="E4" s="13"/>
      <c r="F4" s="13"/>
    </row>
    <row r="5" spans="1:6" x14ac:dyDescent="0.25">
      <c r="A5" s="264"/>
      <c r="B5" s="264"/>
      <c r="C5" s="10"/>
      <c r="D5" s="13"/>
      <c r="E5" s="13"/>
      <c r="F5" s="13"/>
    </row>
    <row r="6" spans="1:6" x14ac:dyDescent="0.25">
      <c r="A6" s="264"/>
      <c r="B6" s="641" t="s">
        <v>211</v>
      </c>
      <c r="C6" s="641"/>
      <c r="D6" s="641"/>
      <c r="E6" s="641"/>
      <c r="F6" s="13"/>
    </row>
    <row r="7" spans="1:6" ht="16.5" thickBot="1" x14ac:dyDescent="0.3">
      <c r="A7" s="264"/>
      <c r="B7" s="264"/>
      <c r="C7" s="266"/>
      <c r="D7" s="13"/>
      <c r="E7" s="13"/>
      <c r="F7" s="13"/>
    </row>
    <row r="8" spans="1:6" ht="16.5" thickBot="1" x14ac:dyDescent="0.3">
      <c r="A8" s="264"/>
      <c r="B8" s="264"/>
      <c r="C8" s="137" t="s">
        <v>6</v>
      </c>
      <c r="D8" s="135">
        <v>45400</v>
      </c>
      <c r="E8" s="132"/>
      <c r="F8" s="132"/>
    </row>
    <row r="9" spans="1:6" ht="16.5" thickBot="1" x14ac:dyDescent="0.3">
      <c r="A9" s="264"/>
      <c r="B9" s="264"/>
      <c r="C9" s="138" t="s">
        <v>7</v>
      </c>
      <c r="D9" s="136">
        <v>9</v>
      </c>
      <c r="E9" s="132"/>
      <c r="F9" s="132"/>
    </row>
    <row r="10" spans="1:6" x14ac:dyDescent="0.25">
      <c r="A10" s="264"/>
      <c r="B10" s="264"/>
      <c r="C10" s="133"/>
      <c r="D10" s="134"/>
      <c r="E10" s="133"/>
      <c r="F10" s="132"/>
    </row>
    <row r="11" spans="1:6" x14ac:dyDescent="0.25">
      <c r="A11" s="264"/>
      <c r="B11" s="146" t="s">
        <v>514</v>
      </c>
      <c r="C11" s="642" t="s">
        <v>253</v>
      </c>
      <c r="D11" s="642"/>
      <c r="E11" s="642"/>
      <c r="F11" s="132"/>
    </row>
    <row r="12" spans="1:6" x14ac:dyDescent="0.25">
      <c r="A12" s="264"/>
      <c r="B12" s="145">
        <v>1</v>
      </c>
      <c r="C12" s="637" t="s">
        <v>537</v>
      </c>
      <c r="D12" s="638"/>
      <c r="E12" s="131"/>
      <c r="F12" s="17"/>
    </row>
    <row r="13" spans="1:6" x14ac:dyDescent="0.25">
      <c r="A13" s="264"/>
      <c r="B13" s="145">
        <v>2</v>
      </c>
      <c r="C13" s="635" t="s">
        <v>538</v>
      </c>
      <c r="D13" s="636"/>
      <c r="E13" s="162" t="s">
        <v>505</v>
      </c>
      <c r="F13" s="17"/>
    </row>
    <row r="14" spans="1:6" x14ac:dyDescent="0.25">
      <c r="A14" s="264"/>
      <c r="B14" s="145">
        <v>3</v>
      </c>
      <c r="C14" s="635" t="s">
        <v>539</v>
      </c>
      <c r="D14" s="636"/>
      <c r="E14" s="141">
        <v>45291</v>
      </c>
      <c r="F14" s="17"/>
    </row>
    <row r="15" spans="1:6" x14ac:dyDescent="0.25">
      <c r="A15" s="264"/>
      <c r="B15" s="145">
        <v>4</v>
      </c>
      <c r="C15" s="637" t="s">
        <v>540</v>
      </c>
      <c r="D15" s="638"/>
      <c r="E15" s="142">
        <f>IF(OR(E14=42735,E14=44196),E14-366,E14-365)</f>
        <v>44926</v>
      </c>
      <c r="F15" s="17"/>
    </row>
    <row r="16" spans="1:6" x14ac:dyDescent="0.25">
      <c r="A16" s="264"/>
      <c r="B16" s="145">
        <v>5</v>
      </c>
      <c r="C16" s="643" t="s">
        <v>591</v>
      </c>
      <c r="D16" s="638"/>
      <c r="E16" s="143"/>
      <c r="F16" s="17"/>
    </row>
    <row r="17" spans="1:6" x14ac:dyDescent="0.25">
      <c r="A17" s="264"/>
      <c r="B17" s="145">
        <v>6</v>
      </c>
      <c r="C17" s="643" t="s">
        <v>564</v>
      </c>
      <c r="D17" s="638"/>
      <c r="E17" s="139"/>
      <c r="F17" s="17"/>
    </row>
    <row r="18" spans="1:6" x14ac:dyDescent="0.25">
      <c r="A18" s="264"/>
      <c r="B18" s="145">
        <v>7</v>
      </c>
      <c r="C18" s="643" t="s">
        <v>952</v>
      </c>
      <c r="D18" s="638"/>
      <c r="E18" s="139"/>
      <c r="F18" s="17"/>
    </row>
    <row r="19" spans="1:6" x14ac:dyDescent="0.25">
      <c r="A19" s="264"/>
      <c r="B19" s="145">
        <v>8</v>
      </c>
      <c r="C19" s="643" t="s">
        <v>541</v>
      </c>
      <c r="D19" s="638"/>
      <c r="E19" s="140"/>
      <c r="F19" s="17"/>
    </row>
    <row r="20" spans="1:6" x14ac:dyDescent="0.25">
      <c r="A20" s="264"/>
      <c r="B20" s="145">
        <v>9</v>
      </c>
      <c r="C20" s="643" t="s">
        <v>8</v>
      </c>
      <c r="D20" s="638"/>
      <c r="E20" s="163" t="s">
        <v>9</v>
      </c>
      <c r="F20" s="13"/>
    </row>
    <row r="21" spans="1:6" x14ac:dyDescent="0.25">
      <c r="A21" s="264"/>
      <c r="B21" s="11"/>
      <c r="C21" s="13"/>
      <c r="D21" s="13"/>
      <c r="E21" s="13"/>
      <c r="F21" s="13"/>
    </row>
    <row r="22" spans="1:6" x14ac:dyDescent="0.25">
      <c r="A22" s="264"/>
      <c r="B22" s="146" t="s">
        <v>536</v>
      </c>
      <c r="C22" s="642" t="s">
        <v>803</v>
      </c>
      <c r="D22" s="642"/>
      <c r="E22" s="642"/>
      <c r="F22" s="13"/>
    </row>
    <row r="23" spans="1:6" x14ac:dyDescent="0.25">
      <c r="A23" s="264"/>
      <c r="B23" s="145">
        <v>1</v>
      </c>
      <c r="C23" s="637" t="s">
        <v>551</v>
      </c>
      <c r="D23" s="638"/>
      <c r="E23" s="140"/>
      <c r="F23" s="13"/>
    </row>
    <row r="24" spans="1:6" x14ac:dyDescent="0.25">
      <c r="A24" s="264"/>
      <c r="B24" s="145">
        <v>2</v>
      </c>
      <c r="C24" s="637" t="s">
        <v>953</v>
      </c>
      <c r="D24" s="638"/>
      <c r="E24" s="144"/>
      <c r="F24" s="13"/>
    </row>
    <row r="25" spans="1:6" x14ac:dyDescent="0.25">
      <c r="A25" s="264"/>
      <c r="B25" s="145">
        <v>3</v>
      </c>
      <c r="C25" s="637" t="s">
        <v>552</v>
      </c>
      <c r="D25" s="638"/>
      <c r="E25" s="144"/>
      <c r="F25" s="13"/>
    </row>
    <row r="26" spans="1:6" x14ac:dyDescent="0.25">
      <c r="A26" s="264"/>
      <c r="B26" s="145">
        <v>4</v>
      </c>
      <c r="C26" s="637" t="s">
        <v>553</v>
      </c>
      <c r="D26" s="638"/>
      <c r="E26" s="267"/>
      <c r="F26" s="13"/>
    </row>
    <row r="27" spans="1:6" x14ac:dyDescent="0.25">
      <c r="A27" s="264"/>
      <c r="B27" s="264"/>
      <c r="C27" s="13"/>
      <c r="D27" s="6"/>
      <c r="E27" s="6"/>
      <c r="F27" s="13"/>
    </row>
    <row r="28" spans="1:6" x14ac:dyDescent="0.25">
      <c r="A28" s="264"/>
      <c r="B28" s="264"/>
      <c r="C28" s="640" t="s">
        <v>513</v>
      </c>
      <c r="D28" s="640"/>
      <c r="E28" s="10"/>
      <c r="F28" s="13"/>
    </row>
    <row r="29" spans="1:6" x14ac:dyDescent="0.25">
      <c r="A29" s="264"/>
      <c r="B29" s="264"/>
      <c r="C29" s="639" t="str">
        <f>IF(OR(ISBLANK(E12),ISBLANK(E13),ISBLANK(E14),ISBLANK(E15),ISBLANK(E16),ISBLANK(E17),ISBLANK(E18),ISBLANK(E19),ISBLANK(E20),ISBLANK(E23),ISBLANK(E24),ISBLANK(E25),ISBLANK(E26)),"FALSE","TRUE")</f>
        <v>FALSE</v>
      </c>
      <c r="D29" s="639"/>
      <c r="E29" s="13"/>
      <c r="F29" s="13"/>
    </row>
    <row r="30" spans="1:6" x14ac:dyDescent="0.25">
      <c r="A30" s="264"/>
      <c r="B30" s="264"/>
      <c r="C30" s="13"/>
      <c r="D30" s="13"/>
      <c r="E30" s="13"/>
      <c r="F30" s="13"/>
    </row>
  </sheetData>
  <sheetProtection algorithmName="SHA-512" hashValue="0A+7nY67PcVD0rblOPS5ZmPzQnH6RaP2egRnFqEjL2ggQ78h2yiwYe2vqstKZo2NFWyigS+5Qsz2noYoG5Ptyw==" saltValue="Kfw46AfF53taEZMbbrb8pA==" spinCount="100000" sheet="1" objects="1" scenarios="1"/>
  <mergeCells count="18">
    <mergeCell ref="C19:D19"/>
    <mergeCell ref="C12:D12"/>
    <mergeCell ref="C13:D13"/>
    <mergeCell ref="C15:D15"/>
    <mergeCell ref="C29:D29"/>
    <mergeCell ref="C28:D28"/>
    <mergeCell ref="B6:E6"/>
    <mergeCell ref="C26:D26"/>
    <mergeCell ref="C11:E11"/>
    <mergeCell ref="C22:E22"/>
    <mergeCell ref="C23:D23"/>
    <mergeCell ref="C24:D24"/>
    <mergeCell ref="C25:D25"/>
    <mergeCell ref="C14:D14"/>
    <mergeCell ref="C20:D20"/>
    <mergeCell ref="C16:D16"/>
    <mergeCell ref="C17:D17"/>
    <mergeCell ref="C18:D18"/>
  </mergeCells>
  <conditionalFormatting sqref="C29">
    <cfRule type="containsText" dxfId="318" priority="4" operator="containsText" text="TRUE">
      <formula>NOT(ISERROR(SEARCH("TRUE",C29)))</formula>
    </cfRule>
    <cfRule type="containsText" dxfId="317" priority="5" operator="containsText" text="FALSE">
      <formula>NOT(ISERROR(SEARCH("FALSE",C29)))</formula>
    </cfRule>
  </conditionalFormatting>
  <conditionalFormatting sqref="E15">
    <cfRule type="cellIs" dxfId="316" priority="8" operator="greaterThan">
      <formula>40908</formula>
    </cfRule>
  </conditionalFormatting>
  <dataValidations count="4">
    <dataValidation operator="equal" allowBlank="1" showInputMessage="1" showErrorMessage="1" errorTitle="Invalid Reference Date" error="Reference Date should be of the format 31/12/2015." sqref="E14" xr:uid="{00000000-0002-0000-0100-000000000000}"/>
    <dataValidation operator="greaterThanOrEqual" allowBlank="1" showInputMessage="1" showErrorMessage="1" errorTitle="Invalid Reference Date" error="Reference Date should be of the format 31/12/2013." sqref="E15" xr:uid="{00000000-0002-0000-0100-000001000000}"/>
    <dataValidation type="date" operator="greaterThanOrEqual" allowBlank="1" showInputMessage="1" showErrorMessage="1" errorTitle="Invalid Submission Date" sqref="E16" xr:uid="{00000000-0002-0000-0100-000002000000}">
      <formula1>45017</formula1>
    </dataValidation>
    <dataValidation type="whole" operator="notBetween" allowBlank="1" showInputMessage="1" showErrorMessage="1" errorTitle="Invalid value" error="Please insert a number." sqref="E24:E25" xr:uid="{00000000-0002-0000-0100-000003000000}">
      <formula1>0</formula1>
      <formula2>0</formula2>
    </dataValidation>
  </dataValidations>
  <pageMargins left="0.7" right="0.7" top="0.75" bottom="0.75" header="0.3" footer="0.3"/>
  <pageSetup paperSize="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493"/>
  <sheetViews>
    <sheetView zoomScaleNormal="100" zoomScaleSheetLayoutView="100" workbookViewId="0"/>
  </sheetViews>
  <sheetFormatPr defaultRowHeight="15.75" x14ac:dyDescent="0.25"/>
  <cols>
    <col min="1" max="1" width="2.7109375" style="16" customWidth="1"/>
    <col min="2" max="2" width="9" style="16" customWidth="1"/>
    <col min="3" max="3" width="84.7109375" style="54" customWidth="1"/>
    <col min="4" max="4" width="22.140625" style="54" customWidth="1"/>
    <col min="5" max="5" width="23.28515625" style="16" customWidth="1"/>
    <col min="6" max="6" width="9" style="16" customWidth="1"/>
    <col min="7" max="7" width="2.7109375" style="16" customWidth="1"/>
    <col min="8" max="16384" width="9.140625" style="16"/>
  </cols>
  <sheetData>
    <row r="1" spans="1:7" x14ac:dyDescent="0.25">
      <c r="A1" s="6"/>
      <c r="B1" s="8" t="s">
        <v>548</v>
      </c>
      <c r="C1" s="6"/>
      <c r="D1" s="19"/>
      <c r="E1" s="13"/>
      <c r="F1" s="148"/>
      <c r="G1" s="148"/>
    </row>
    <row r="2" spans="1:7" x14ac:dyDescent="0.25">
      <c r="A2" s="13"/>
      <c r="B2" s="10"/>
      <c r="C2" s="8"/>
      <c r="D2" s="8"/>
      <c r="E2" s="13"/>
      <c r="F2" s="148"/>
      <c r="G2" s="148"/>
    </row>
    <row r="3" spans="1:7" x14ac:dyDescent="0.25">
      <c r="A3" s="13"/>
      <c r="B3" s="127">
        <f>'Section A'!E17</f>
        <v>0</v>
      </c>
      <c r="C3" s="8"/>
      <c r="D3" s="8"/>
      <c r="E3" s="13"/>
      <c r="F3" s="148"/>
      <c r="G3" s="148"/>
    </row>
    <row r="4" spans="1:7" x14ac:dyDescent="0.25">
      <c r="A4" s="13"/>
      <c r="B4" s="10"/>
      <c r="C4" s="8"/>
      <c r="D4" s="8"/>
      <c r="E4" s="13"/>
      <c r="F4" s="148"/>
      <c r="G4" s="148"/>
    </row>
    <row r="5" spans="1:7" x14ac:dyDescent="0.25">
      <c r="A5" s="13"/>
      <c r="B5" s="13"/>
      <c r="C5" s="19"/>
      <c r="D5" s="19"/>
      <c r="E5" s="13"/>
      <c r="F5" s="148"/>
      <c r="G5" s="148"/>
    </row>
    <row r="6" spans="1:7" x14ac:dyDescent="0.25">
      <c r="A6" s="13"/>
      <c r="B6" s="641" t="s">
        <v>19</v>
      </c>
      <c r="C6" s="641"/>
      <c r="D6" s="641"/>
      <c r="E6" s="641"/>
      <c r="F6" s="641"/>
      <c r="G6" s="148"/>
    </row>
    <row r="7" spans="1:7" s="175" customFormat="1" ht="80.25" customHeight="1" x14ac:dyDescent="0.25">
      <c r="A7" s="122"/>
      <c r="B7" s="657" t="s">
        <v>804</v>
      </c>
      <c r="C7" s="658"/>
      <c r="D7" s="658"/>
      <c r="E7" s="658"/>
      <c r="F7" s="658"/>
      <c r="G7" s="176"/>
    </row>
    <row r="8" spans="1:7" s="22" customFormat="1" x14ac:dyDescent="0.25">
      <c r="A8" s="17"/>
      <c r="B8" s="653">
        <v>1</v>
      </c>
      <c r="C8" s="655" t="s">
        <v>740</v>
      </c>
      <c r="D8" s="398"/>
      <c r="E8" s="398"/>
      <c r="F8" s="156"/>
      <c r="G8" s="21"/>
    </row>
    <row r="9" spans="1:7" s="22" customFormat="1" x14ac:dyDescent="0.25">
      <c r="A9" s="17"/>
      <c r="B9" s="654"/>
      <c r="C9" s="644"/>
      <c r="D9" s="6"/>
      <c r="E9" s="6"/>
      <c r="F9" s="157"/>
      <c r="G9" s="21"/>
    </row>
    <row r="10" spans="1:7" s="22" customFormat="1" x14ac:dyDescent="0.25">
      <c r="A10" s="17"/>
      <c r="B10" s="370"/>
      <c r="C10" s="33"/>
      <c r="D10" s="268" t="s">
        <v>561</v>
      </c>
      <c r="E10" s="269" t="s">
        <v>562</v>
      </c>
      <c r="F10" s="157"/>
      <c r="G10" s="21"/>
    </row>
    <row r="11" spans="1:7" ht="16.5" thickBot="1" x14ac:dyDescent="0.3">
      <c r="A11" s="13"/>
      <c r="B11" s="393" t="s">
        <v>71</v>
      </c>
      <c r="C11" s="149" t="s">
        <v>751</v>
      </c>
      <c r="D11" s="25" t="s">
        <v>143</v>
      </c>
      <c r="E11" s="380" t="s">
        <v>152</v>
      </c>
      <c r="F11" s="158"/>
      <c r="G11" s="148"/>
    </row>
    <row r="12" spans="1:7" s="22" customFormat="1" ht="226.5" customHeight="1" thickBot="1" x14ac:dyDescent="0.3">
      <c r="A12" s="17"/>
      <c r="B12" s="27"/>
      <c r="C12" s="270" t="s">
        <v>1135</v>
      </c>
      <c r="D12" s="28"/>
      <c r="E12" s="28"/>
      <c r="F12" s="157"/>
      <c r="G12" s="21"/>
    </row>
    <row r="13" spans="1:7" s="22" customFormat="1" x14ac:dyDescent="0.25">
      <c r="A13" s="17"/>
      <c r="B13" s="30"/>
      <c r="C13" s="382"/>
      <c r="D13" s="31"/>
      <c r="E13" s="155"/>
      <c r="F13" s="157"/>
      <c r="G13" s="21"/>
    </row>
    <row r="14" spans="1:7" s="22" customFormat="1" ht="16.5" thickBot="1" x14ac:dyDescent="0.3">
      <c r="A14" s="17"/>
      <c r="B14" s="393" t="s">
        <v>72</v>
      </c>
      <c r="C14" s="6" t="s">
        <v>765</v>
      </c>
      <c r="D14" s="25" t="s">
        <v>143</v>
      </c>
      <c r="E14" s="25" t="s">
        <v>152</v>
      </c>
      <c r="F14" s="157"/>
      <c r="G14" s="21"/>
    </row>
    <row r="15" spans="1:7" s="173" customFormat="1" ht="326.25" customHeight="1" thickBot="1" x14ac:dyDescent="0.3">
      <c r="A15" s="124"/>
      <c r="B15" s="170"/>
      <c r="C15" s="211" t="s">
        <v>1268</v>
      </c>
      <c r="D15" s="174"/>
      <c r="E15" s="174"/>
      <c r="F15" s="171"/>
      <c r="G15" s="172"/>
    </row>
    <row r="16" spans="1:7" s="22" customFormat="1" x14ac:dyDescent="0.25">
      <c r="A16" s="17"/>
      <c r="B16" s="393"/>
      <c r="C16" s="33"/>
      <c r="D16" s="33"/>
      <c r="E16" s="33"/>
      <c r="F16" s="157"/>
      <c r="G16" s="21"/>
    </row>
    <row r="17" spans="1:7" s="22" customFormat="1" hidden="1" x14ac:dyDescent="0.25">
      <c r="A17" s="17"/>
      <c r="B17" s="393"/>
      <c r="C17" s="33"/>
      <c r="D17" s="33"/>
      <c r="E17" s="33"/>
      <c r="F17" s="157"/>
      <c r="G17" s="21"/>
    </row>
    <row r="18" spans="1:7" s="22" customFormat="1" ht="16.5" thickBot="1" x14ac:dyDescent="0.3">
      <c r="A18" s="17"/>
      <c r="B18" s="393" t="s">
        <v>73</v>
      </c>
      <c r="C18" s="149" t="s">
        <v>954</v>
      </c>
      <c r="D18" s="25" t="s">
        <v>143</v>
      </c>
      <c r="E18" s="25" t="s">
        <v>152</v>
      </c>
      <c r="F18" s="157"/>
      <c r="G18" s="21"/>
    </row>
    <row r="19" spans="1:7" s="173" customFormat="1" ht="62.25" customHeight="1" thickBot="1" x14ac:dyDescent="0.3">
      <c r="A19" s="124"/>
      <c r="B19" s="170"/>
      <c r="C19" s="212" t="s">
        <v>743</v>
      </c>
      <c r="D19" s="174"/>
      <c r="E19" s="174"/>
      <c r="F19" s="171"/>
      <c r="G19" s="172"/>
    </row>
    <row r="20" spans="1:7" s="22" customFormat="1" x14ac:dyDescent="0.25">
      <c r="A20" s="17"/>
      <c r="B20" s="393"/>
      <c r="C20" s="202"/>
      <c r="D20" s="57"/>
      <c r="E20" s="271"/>
      <c r="F20" s="157"/>
      <c r="G20" s="21"/>
    </row>
    <row r="21" spans="1:7" ht="16.5" thickBot="1" x14ac:dyDescent="0.3">
      <c r="A21" s="13"/>
      <c r="B21" s="393" t="s">
        <v>85</v>
      </c>
      <c r="C21" s="149" t="s">
        <v>955</v>
      </c>
      <c r="D21" s="25" t="s">
        <v>143</v>
      </c>
      <c r="E21" s="25" t="s">
        <v>152</v>
      </c>
      <c r="F21" s="157"/>
      <c r="G21" s="21"/>
    </row>
    <row r="22" spans="1:7" s="175" customFormat="1" ht="62.25" customHeight="1" thickBot="1" x14ac:dyDescent="0.3">
      <c r="A22" s="122"/>
      <c r="B22" s="170"/>
      <c r="C22" s="213" t="s">
        <v>744</v>
      </c>
      <c r="D22" s="174"/>
      <c r="E22" s="174"/>
      <c r="F22" s="171"/>
      <c r="G22" s="172"/>
    </row>
    <row r="23" spans="1:7" s="22" customFormat="1" x14ac:dyDescent="0.25">
      <c r="A23" s="17"/>
      <c r="B23" s="35"/>
      <c r="C23" s="665"/>
      <c r="D23" s="665"/>
      <c r="E23" s="665"/>
      <c r="F23" s="159"/>
      <c r="G23" s="21"/>
    </row>
    <row r="24" spans="1:7" s="22" customFormat="1" x14ac:dyDescent="0.25">
      <c r="A24" s="17"/>
      <c r="B24" s="380"/>
      <c r="C24" s="150"/>
      <c r="D24" s="6"/>
      <c r="E24" s="6"/>
      <c r="F24" s="21"/>
      <c r="G24" s="21"/>
    </row>
    <row r="25" spans="1:7" s="22" customFormat="1" x14ac:dyDescent="0.25">
      <c r="A25" s="17"/>
      <c r="B25" s="653">
        <v>2</v>
      </c>
      <c r="C25" s="655" t="s">
        <v>741</v>
      </c>
      <c r="D25" s="398"/>
      <c r="E25" s="398"/>
      <c r="F25" s="156"/>
      <c r="G25" s="21"/>
    </row>
    <row r="26" spans="1:7" s="22" customFormat="1" x14ac:dyDescent="0.25">
      <c r="A26" s="17"/>
      <c r="B26" s="654"/>
      <c r="C26" s="644"/>
      <c r="D26" s="6"/>
      <c r="E26" s="6"/>
      <c r="F26" s="157"/>
      <c r="G26" s="21"/>
    </row>
    <row r="27" spans="1:7" s="22" customFormat="1" x14ac:dyDescent="0.25">
      <c r="A27" s="17"/>
      <c r="B27" s="370"/>
      <c r="C27" s="57"/>
      <c r="D27" s="6"/>
      <c r="E27" s="6"/>
      <c r="F27" s="157"/>
      <c r="G27" s="21"/>
    </row>
    <row r="28" spans="1:7" s="22" customFormat="1" x14ac:dyDescent="0.25">
      <c r="A28" s="17"/>
      <c r="B28" s="393" t="s">
        <v>1</v>
      </c>
      <c r="C28" s="37" t="s">
        <v>742</v>
      </c>
      <c r="D28" s="17"/>
      <c r="E28" s="17"/>
      <c r="F28" s="157"/>
      <c r="G28" s="21"/>
    </row>
    <row r="29" spans="1:7" s="22" customFormat="1" ht="32.25" customHeight="1" x14ac:dyDescent="0.25">
      <c r="A29" s="17"/>
      <c r="B29" s="393"/>
      <c r="C29" s="651" t="s">
        <v>1136</v>
      </c>
      <c r="D29" s="651"/>
      <c r="E29" s="651"/>
      <c r="F29" s="157"/>
      <c r="G29" s="21"/>
    </row>
    <row r="30" spans="1:7" s="22" customFormat="1" x14ac:dyDescent="0.25">
      <c r="A30" s="17"/>
      <c r="B30" s="393"/>
      <c r="C30" s="6"/>
      <c r="D30" s="17"/>
      <c r="E30" s="17"/>
      <c r="F30" s="157"/>
      <c r="G30" s="21"/>
    </row>
    <row r="31" spans="1:7" s="22" customFormat="1" ht="50.1" customHeight="1" thickBot="1" x14ac:dyDescent="0.3">
      <c r="A31" s="17"/>
      <c r="B31" s="272" t="s">
        <v>47</v>
      </c>
      <c r="C31" s="666" t="s">
        <v>807</v>
      </c>
      <c r="D31" s="666"/>
      <c r="E31" s="666"/>
      <c r="F31" s="157"/>
      <c r="G31" s="21"/>
    </row>
    <row r="32" spans="1:7" s="22" customFormat="1" ht="16.5" thickBot="1" x14ac:dyDescent="0.3">
      <c r="A32" s="17"/>
      <c r="B32" s="273"/>
      <c r="C32" s="28"/>
      <c r="D32" s="274"/>
      <c r="E32" s="45"/>
      <c r="F32" s="157"/>
      <c r="G32" s="21"/>
    </row>
    <row r="33" spans="1:7" s="22" customFormat="1" ht="50.1" customHeight="1" thickBot="1" x14ac:dyDescent="0.3">
      <c r="A33" s="17"/>
      <c r="B33" s="272" t="s">
        <v>48</v>
      </c>
      <c r="C33" s="666" t="s">
        <v>808</v>
      </c>
      <c r="D33" s="666"/>
      <c r="E33" s="666"/>
      <c r="F33" s="157"/>
      <c r="G33" s="21"/>
    </row>
    <row r="34" spans="1:7" s="22" customFormat="1" ht="16.5" thickBot="1" x14ac:dyDescent="0.3">
      <c r="A34" s="17"/>
      <c r="B34" s="273"/>
      <c r="C34" s="60"/>
      <c r="D34" s="17"/>
      <c r="E34" s="45"/>
      <c r="F34" s="157"/>
      <c r="G34" s="21"/>
    </row>
    <row r="35" spans="1:7" s="22" customFormat="1" ht="50.1" customHeight="1" thickBot="1" x14ac:dyDescent="0.3">
      <c r="A35" s="17"/>
      <c r="B35" s="272" t="s">
        <v>49</v>
      </c>
      <c r="C35" s="644" t="s">
        <v>814</v>
      </c>
      <c r="D35" s="644"/>
      <c r="E35" s="644"/>
      <c r="F35" s="157"/>
      <c r="G35" s="21"/>
    </row>
    <row r="36" spans="1:7" s="22" customFormat="1" ht="16.5" thickBot="1" x14ac:dyDescent="0.3">
      <c r="A36" s="17"/>
      <c r="B36" s="39"/>
      <c r="C36" s="60"/>
      <c r="D36" s="17"/>
      <c r="E36" s="45"/>
      <c r="F36" s="157"/>
      <c r="G36" s="21"/>
    </row>
    <row r="37" spans="1:7" s="22" customFormat="1" x14ac:dyDescent="0.25">
      <c r="A37" s="17"/>
      <c r="B37" s="41" t="s">
        <v>53</v>
      </c>
      <c r="C37" s="375" t="s">
        <v>244</v>
      </c>
      <c r="D37" s="17"/>
      <c r="E37" s="45"/>
      <c r="F37" s="157"/>
      <c r="G37" s="21"/>
    </row>
    <row r="38" spans="1:7" s="173" customFormat="1" ht="145.5" customHeight="1" thickBot="1" x14ac:dyDescent="0.3">
      <c r="A38" s="124"/>
      <c r="B38" s="177"/>
      <c r="C38" s="651" t="s">
        <v>1148</v>
      </c>
      <c r="D38" s="651"/>
      <c r="E38" s="651"/>
      <c r="F38" s="171"/>
      <c r="G38" s="172"/>
    </row>
    <row r="39" spans="1:7" s="22" customFormat="1" ht="16.5" thickBot="1" x14ac:dyDescent="0.3">
      <c r="A39" s="17"/>
      <c r="B39" s="39"/>
      <c r="C39" s="60"/>
      <c r="D39" s="17"/>
      <c r="E39" s="45"/>
      <c r="F39" s="157"/>
      <c r="G39" s="21"/>
    </row>
    <row r="40" spans="1:7" s="22" customFormat="1" x14ac:dyDescent="0.25">
      <c r="A40" s="17"/>
      <c r="B40" s="41" t="s">
        <v>54</v>
      </c>
      <c r="C40" s="378" t="s">
        <v>724</v>
      </c>
      <c r="D40" s="17"/>
      <c r="E40" s="45"/>
      <c r="F40" s="157"/>
      <c r="G40" s="21"/>
    </row>
    <row r="41" spans="1:7" s="22" customFormat="1" ht="35.1" customHeight="1" thickBot="1" x14ac:dyDescent="0.3">
      <c r="A41" s="17"/>
      <c r="B41" s="41"/>
      <c r="C41" s="651" t="s">
        <v>767</v>
      </c>
      <c r="D41" s="651"/>
      <c r="E41" s="651"/>
      <c r="F41" s="157"/>
      <c r="G41" s="21"/>
    </row>
    <row r="42" spans="1:7" s="22" customFormat="1" ht="16.5" thickBot="1" x14ac:dyDescent="0.3">
      <c r="A42" s="17"/>
      <c r="B42" s="39"/>
      <c r="C42" s="60"/>
      <c r="D42" s="17"/>
      <c r="E42" s="45"/>
      <c r="F42" s="157"/>
      <c r="G42" s="21"/>
    </row>
    <row r="43" spans="1:7" s="22" customFormat="1" x14ac:dyDescent="0.25">
      <c r="A43" s="17"/>
      <c r="B43" s="41" t="s">
        <v>55</v>
      </c>
      <c r="C43" s="375" t="s">
        <v>725</v>
      </c>
      <c r="D43" s="17"/>
      <c r="E43" s="45"/>
      <c r="F43" s="157"/>
      <c r="G43" s="21"/>
    </row>
    <row r="44" spans="1:7" s="22" customFormat="1" ht="35.1" customHeight="1" thickBot="1" x14ac:dyDescent="0.3">
      <c r="A44" s="17"/>
      <c r="B44" s="41"/>
      <c r="C44" s="651" t="s">
        <v>768</v>
      </c>
      <c r="D44" s="651"/>
      <c r="E44" s="651"/>
      <c r="F44" s="157"/>
      <c r="G44" s="21"/>
    </row>
    <row r="45" spans="1:7" s="22" customFormat="1" ht="16.5" thickBot="1" x14ac:dyDescent="0.3">
      <c r="A45" s="17"/>
      <c r="B45" s="30"/>
      <c r="C45" s="60"/>
      <c r="D45" s="17"/>
      <c r="E45" s="45"/>
      <c r="F45" s="157"/>
      <c r="G45" s="21"/>
    </row>
    <row r="46" spans="1:7" s="22" customFormat="1" x14ac:dyDescent="0.25">
      <c r="A46" s="17"/>
      <c r="B46" s="30"/>
      <c r="C46" s="663"/>
      <c r="D46" s="663"/>
      <c r="E46" s="663"/>
      <c r="F46" s="157"/>
      <c r="G46" s="21"/>
    </row>
    <row r="47" spans="1:7" s="22" customFormat="1" hidden="1" x14ac:dyDescent="0.25">
      <c r="A47" s="17"/>
      <c r="B47" s="30"/>
      <c r="C47" s="45"/>
      <c r="D47" s="125"/>
      <c r="E47" s="45"/>
      <c r="F47" s="157"/>
      <c r="G47" s="21"/>
    </row>
    <row r="48" spans="1:7" s="22" customFormat="1" x14ac:dyDescent="0.25">
      <c r="A48" s="17"/>
      <c r="B48" s="393" t="s">
        <v>2</v>
      </c>
      <c r="C48" s="37" t="s">
        <v>745</v>
      </c>
      <c r="D48" s="6"/>
      <c r="E48" s="45"/>
      <c r="F48" s="157"/>
      <c r="G48" s="21"/>
    </row>
    <row r="49" spans="1:7" s="22" customFormat="1" x14ac:dyDescent="0.25">
      <c r="A49" s="17"/>
      <c r="B49" s="393"/>
      <c r="C49" s="651" t="s">
        <v>809</v>
      </c>
      <c r="D49" s="651"/>
      <c r="E49" s="651"/>
      <c r="F49" s="157"/>
      <c r="G49" s="21"/>
    </row>
    <row r="50" spans="1:7" s="22" customFormat="1" x14ac:dyDescent="0.25">
      <c r="A50" s="17"/>
      <c r="B50" s="393"/>
      <c r="C50" s="6"/>
      <c r="D50" s="6"/>
      <c r="E50" s="151"/>
      <c r="F50" s="157"/>
      <c r="G50" s="21"/>
    </row>
    <row r="51" spans="1:7" s="22" customFormat="1" ht="16.5" thickBot="1" x14ac:dyDescent="0.3">
      <c r="A51" s="17"/>
      <c r="B51" s="41" t="s">
        <v>135</v>
      </c>
      <c r="C51" s="375" t="s">
        <v>805</v>
      </c>
      <c r="D51" s="57"/>
      <c r="E51" s="45"/>
      <c r="F51" s="157"/>
      <c r="G51" s="21"/>
    </row>
    <row r="52" spans="1:7" s="22" customFormat="1" ht="16.5" thickBot="1" x14ac:dyDescent="0.3">
      <c r="A52" s="17"/>
      <c r="B52" s="39"/>
      <c r="C52" s="28"/>
      <c r="D52" s="6"/>
      <c r="E52" s="45"/>
      <c r="F52" s="157"/>
      <c r="G52" s="21"/>
    </row>
    <row r="53" spans="1:7" s="22" customFormat="1" ht="16.5" thickBot="1" x14ac:dyDescent="0.3">
      <c r="A53" s="17"/>
      <c r="B53" s="41" t="s">
        <v>136</v>
      </c>
      <c r="C53" s="375" t="s">
        <v>726</v>
      </c>
      <c r="D53" s="6"/>
      <c r="E53" s="45"/>
      <c r="F53" s="157"/>
      <c r="G53" s="21"/>
    </row>
    <row r="54" spans="1:7" s="22" customFormat="1" ht="16.5" thickBot="1" x14ac:dyDescent="0.3">
      <c r="A54" s="17"/>
      <c r="B54" s="39"/>
      <c r="C54" s="60"/>
      <c r="D54" s="6"/>
      <c r="E54" s="45"/>
      <c r="F54" s="157"/>
      <c r="G54" s="21"/>
    </row>
    <row r="55" spans="1:7" s="22" customFormat="1" ht="16.5" thickBot="1" x14ac:dyDescent="0.3">
      <c r="A55" s="17"/>
      <c r="B55" s="41" t="s">
        <v>137</v>
      </c>
      <c r="C55" s="375" t="s">
        <v>554</v>
      </c>
      <c r="D55" s="17"/>
      <c r="E55" s="45"/>
      <c r="F55" s="157"/>
      <c r="G55" s="21"/>
    </row>
    <row r="56" spans="1:7" s="22" customFormat="1" ht="16.5" thickBot="1" x14ac:dyDescent="0.3">
      <c r="A56" s="17"/>
      <c r="B56" s="39"/>
      <c r="C56" s="60"/>
      <c r="D56" s="17"/>
      <c r="E56" s="45"/>
      <c r="F56" s="157"/>
      <c r="G56" s="21"/>
    </row>
    <row r="57" spans="1:7" s="22" customFormat="1" x14ac:dyDescent="0.25">
      <c r="A57" s="17"/>
      <c r="B57" s="39"/>
      <c r="C57" s="645" t="s">
        <v>204</v>
      </c>
      <c r="D57" s="645"/>
      <c r="E57" s="645"/>
      <c r="F57" s="157"/>
      <c r="G57" s="21"/>
    </row>
    <row r="58" spans="1:7" s="22" customFormat="1" ht="16.5" thickBot="1" x14ac:dyDescent="0.3">
      <c r="A58" s="17"/>
      <c r="B58" s="41" t="s">
        <v>138</v>
      </c>
      <c r="C58" s="375" t="s">
        <v>555</v>
      </c>
      <c r="D58" s="17"/>
      <c r="E58" s="45"/>
      <c r="F58" s="157"/>
      <c r="G58" s="21"/>
    </row>
    <row r="59" spans="1:7" s="22" customFormat="1" ht="16.5" thickBot="1" x14ac:dyDescent="0.3">
      <c r="A59" s="17"/>
      <c r="B59" s="39"/>
      <c r="C59" s="60"/>
      <c r="D59" s="17"/>
      <c r="E59" s="45"/>
      <c r="F59" s="157"/>
      <c r="G59" s="21"/>
    </row>
    <row r="60" spans="1:7" s="22" customFormat="1" x14ac:dyDescent="0.25">
      <c r="A60" s="17"/>
      <c r="B60" s="39"/>
      <c r="C60" s="645" t="s">
        <v>205</v>
      </c>
      <c r="D60" s="645"/>
      <c r="E60" s="645"/>
      <c r="F60" s="157"/>
      <c r="G60" s="21"/>
    </row>
    <row r="61" spans="1:7" s="22" customFormat="1" ht="16.5" thickBot="1" x14ac:dyDescent="0.3">
      <c r="A61" s="17"/>
      <c r="B61" s="41" t="s">
        <v>139</v>
      </c>
      <c r="C61" s="375" t="s">
        <v>727</v>
      </c>
      <c r="D61" s="17"/>
      <c r="E61" s="45"/>
      <c r="F61" s="157"/>
      <c r="G61" s="21"/>
    </row>
    <row r="62" spans="1:7" s="22" customFormat="1" ht="16.5" thickBot="1" x14ac:dyDescent="0.3">
      <c r="A62" s="17"/>
      <c r="B62" s="39"/>
      <c r="C62" s="60"/>
      <c r="D62" s="17"/>
      <c r="E62" s="45"/>
      <c r="F62" s="157"/>
      <c r="G62" s="21"/>
    </row>
    <row r="63" spans="1:7" s="22" customFormat="1" x14ac:dyDescent="0.25">
      <c r="A63" s="17"/>
      <c r="B63" s="39"/>
      <c r="C63" s="215" t="s">
        <v>202</v>
      </c>
      <c r="D63" s="214"/>
      <c r="E63" s="214"/>
      <c r="F63" s="157"/>
      <c r="G63" s="21"/>
    </row>
    <row r="64" spans="1:7" s="22" customFormat="1" ht="16.5" thickBot="1" x14ac:dyDescent="0.3">
      <c r="A64" s="17"/>
      <c r="B64" s="41" t="s">
        <v>140</v>
      </c>
      <c r="C64" s="375" t="s">
        <v>728</v>
      </c>
      <c r="D64" s="17"/>
      <c r="E64" s="45"/>
      <c r="F64" s="157"/>
      <c r="G64" s="21"/>
    </row>
    <row r="65" spans="1:7" s="22" customFormat="1" ht="16.5" thickBot="1" x14ac:dyDescent="0.3">
      <c r="A65" s="17"/>
      <c r="B65" s="30"/>
      <c r="C65" s="60"/>
      <c r="D65" s="17"/>
      <c r="E65" s="45"/>
      <c r="F65" s="157"/>
      <c r="G65" s="21"/>
    </row>
    <row r="66" spans="1:7" s="22" customFormat="1" x14ac:dyDescent="0.25">
      <c r="A66" s="17"/>
      <c r="B66" s="30"/>
      <c r="C66" s="645" t="s">
        <v>203</v>
      </c>
      <c r="D66" s="645"/>
      <c r="E66" s="645"/>
      <c r="F66" s="157"/>
      <c r="G66" s="21"/>
    </row>
    <row r="67" spans="1:7" s="22" customFormat="1" x14ac:dyDescent="0.25">
      <c r="A67" s="17"/>
      <c r="B67" s="370"/>
      <c r="C67" s="6"/>
      <c r="D67" s="6"/>
      <c r="E67" s="6"/>
      <c r="F67" s="157"/>
      <c r="G67" s="21"/>
    </row>
    <row r="68" spans="1:7" s="22" customFormat="1" x14ac:dyDescent="0.25">
      <c r="A68" s="17"/>
      <c r="B68" s="393" t="s">
        <v>3</v>
      </c>
      <c r="C68" s="37" t="s">
        <v>746</v>
      </c>
      <c r="D68" s="6"/>
      <c r="E68" s="45"/>
      <c r="F68" s="157"/>
      <c r="G68" s="21"/>
    </row>
    <row r="69" spans="1:7" s="22" customFormat="1" ht="36" customHeight="1" x14ac:dyDescent="0.25">
      <c r="A69" s="17"/>
      <c r="B69" s="393"/>
      <c r="C69" s="652" t="s">
        <v>1137</v>
      </c>
      <c r="D69" s="652"/>
      <c r="E69" s="652"/>
      <c r="F69" s="157"/>
      <c r="G69" s="21"/>
    </row>
    <row r="70" spans="1:7" s="22" customFormat="1" x14ac:dyDescent="0.25">
      <c r="A70" s="17"/>
      <c r="B70" s="393"/>
      <c r="C70" s="6"/>
      <c r="D70" s="6"/>
      <c r="E70" s="45"/>
      <c r="F70" s="157"/>
      <c r="G70" s="21"/>
    </row>
    <row r="71" spans="1:7" s="22" customFormat="1" ht="16.5" thickBot="1" x14ac:dyDescent="0.3">
      <c r="A71" s="17"/>
      <c r="B71" s="41" t="s">
        <v>50</v>
      </c>
      <c r="C71" s="375" t="s">
        <v>750</v>
      </c>
      <c r="D71" s="57"/>
      <c r="E71" s="45"/>
      <c r="F71" s="157"/>
      <c r="G71" s="21"/>
    </row>
    <row r="72" spans="1:7" s="22" customFormat="1" ht="16.5" thickBot="1" x14ac:dyDescent="0.3">
      <c r="A72" s="17"/>
      <c r="B72" s="39"/>
      <c r="C72" s="28"/>
      <c r="D72" s="6"/>
      <c r="E72" s="45"/>
      <c r="F72" s="157"/>
      <c r="G72" s="21"/>
    </row>
    <row r="73" spans="1:7" s="22" customFormat="1" ht="16.5" thickBot="1" x14ac:dyDescent="0.3">
      <c r="A73" s="17"/>
      <c r="B73" s="41" t="s">
        <v>51</v>
      </c>
      <c r="C73" s="375" t="s">
        <v>729</v>
      </c>
      <c r="D73" s="6"/>
      <c r="E73" s="45"/>
      <c r="F73" s="157"/>
      <c r="G73" s="21"/>
    </row>
    <row r="74" spans="1:7" s="22" customFormat="1" ht="16.5" thickBot="1" x14ac:dyDescent="0.3">
      <c r="A74" s="17"/>
      <c r="B74" s="39"/>
      <c r="C74" s="60"/>
      <c r="D74" s="6"/>
      <c r="E74" s="45"/>
      <c r="F74" s="157"/>
      <c r="G74" s="21"/>
    </row>
    <row r="75" spans="1:7" s="22" customFormat="1" ht="16.5" thickBot="1" x14ac:dyDescent="0.3">
      <c r="A75" s="17"/>
      <c r="B75" s="41" t="s">
        <v>52</v>
      </c>
      <c r="C75" s="375" t="s">
        <v>556</v>
      </c>
      <c r="D75" s="17"/>
      <c r="E75" s="45"/>
      <c r="F75" s="157"/>
      <c r="G75" s="21"/>
    </row>
    <row r="76" spans="1:7" s="22" customFormat="1" ht="16.5" thickBot="1" x14ac:dyDescent="0.3">
      <c r="A76" s="17"/>
      <c r="B76" s="39"/>
      <c r="C76" s="60"/>
      <c r="D76" s="17"/>
      <c r="E76" s="45"/>
      <c r="F76" s="157"/>
      <c r="G76" s="21"/>
    </row>
    <row r="77" spans="1:7" s="22" customFormat="1" x14ac:dyDescent="0.25">
      <c r="A77" s="17"/>
      <c r="B77" s="39"/>
      <c r="C77" s="645" t="s">
        <v>204</v>
      </c>
      <c r="D77" s="645"/>
      <c r="E77" s="645"/>
      <c r="F77" s="157"/>
      <c r="G77" s="21"/>
    </row>
    <row r="78" spans="1:7" s="22" customFormat="1" ht="16.5" thickBot="1" x14ac:dyDescent="0.3">
      <c r="A78" s="17"/>
      <c r="B78" s="41" t="s">
        <v>68</v>
      </c>
      <c r="C78" s="375" t="s">
        <v>557</v>
      </c>
      <c r="D78" s="17"/>
      <c r="E78" s="45"/>
      <c r="F78" s="157"/>
      <c r="G78" s="21"/>
    </row>
    <row r="79" spans="1:7" s="22" customFormat="1" ht="16.5" thickBot="1" x14ac:dyDescent="0.3">
      <c r="A79" s="17"/>
      <c r="B79" s="39"/>
      <c r="C79" s="60"/>
      <c r="D79" s="17"/>
      <c r="E79" s="45"/>
      <c r="F79" s="157"/>
      <c r="G79" s="21"/>
    </row>
    <row r="80" spans="1:7" s="22" customFormat="1" x14ac:dyDescent="0.25">
      <c r="A80" s="17"/>
      <c r="B80" s="39"/>
      <c r="C80" s="645" t="s">
        <v>205</v>
      </c>
      <c r="D80" s="645"/>
      <c r="E80" s="645"/>
      <c r="F80" s="157"/>
      <c r="G80" s="21"/>
    </row>
    <row r="81" spans="1:7" s="22" customFormat="1" ht="16.5" thickBot="1" x14ac:dyDescent="0.3">
      <c r="A81" s="17"/>
      <c r="B81" s="41" t="s">
        <v>69</v>
      </c>
      <c r="C81" s="375" t="s">
        <v>730</v>
      </c>
      <c r="D81" s="17"/>
      <c r="E81" s="45"/>
      <c r="F81" s="157"/>
      <c r="G81" s="21"/>
    </row>
    <row r="82" spans="1:7" s="22" customFormat="1" ht="16.5" thickBot="1" x14ac:dyDescent="0.3">
      <c r="A82" s="17"/>
      <c r="B82" s="39"/>
      <c r="C82" s="60"/>
      <c r="D82" s="17"/>
      <c r="E82" s="45"/>
      <c r="F82" s="157"/>
      <c r="G82" s="21"/>
    </row>
    <row r="83" spans="1:7" s="22" customFormat="1" x14ac:dyDescent="0.25">
      <c r="A83" s="17"/>
      <c r="B83" s="39"/>
      <c r="C83" s="215" t="s">
        <v>202</v>
      </c>
      <c r="D83" s="214"/>
      <c r="E83" s="214"/>
      <c r="F83" s="157"/>
      <c r="G83" s="21"/>
    </row>
    <row r="84" spans="1:7" s="22" customFormat="1" ht="16.5" thickBot="1" x14ac:dyDescent="0.3">
      <c r="A84" s="17"/>
      <c r="B84" s="41" t="s">
        <v>70</v>
      </c>
      <c r="C84" s="375" t="s">
        <v>731</v>
      </c>
      <c r="D84" s="17"/>
      <c r="E84" s="45"/>
      <c r="F84" s="157"/>
      <c r="G84" s="21"/>
    </row>
    <row r="85" spans="1:7" s="22" customFormat="1" ht="16.5" thickBot="1" x14ac:dyDescent="0.3">
      <c r="A85" s="17"/>
      <c r="B85" s="30"/>
      <c r="C85" s="60"/>
      <c r="D85" s="17"/>
      <c r="E85" s="45"/>
      <c r="F85" s="157"/>
      <c r="G85" s="21"/>
    </row>
    <row r="86" spans="1:7" s="22" customFormat="1" x14ac:dyDescent="0.25">
      <c r="A86" s="17"/>
      <c r="B86" s="30"/>
      <c r="C86" s="645" t="s">
        <v>203</v>
      </c>
      <c r="D86" s="645"/>
      <c r="E86" s="645"/>
      <c r="F86" s="157"/>
      <c r="G86" s="21"/>
    </row>
    <row r="87" spans="1:7" s="22" customFormat="1" x14ac:dyDescent="0.25">
      <c r="A87" s="17"/>
      <c r="B87" s="112"/>
      <c r="C87" s="43"/>
      <c r="D87" s="43"/>
      <c r="E87" s="43"/>
      <c r="F87" s="159"/>
      <c r="G87" s="21"/>
    </row>
    <row r="88" spans="1:7" s="22" customFormat="1" x14ac:dyDescent="0.25">
      <c r="A88" s="17"/>
      <c r="B88" s="113"/>
      <c r="C88" s="29"/>
      <c r="D88" s="36"/>
      <c r="E88" s="36"/>
      <c r="F88" s="21"/>
      <c r="G88" s="21"/>
    </row>
    <row r="89" spans="1:7" s="22" customFormat="1" x14ac:dyDescent="0.25">
      <c r="A89" s="17"/>
      <c r="B89" s="653">
        <v>3</v>
      </c>
      <c r="C89" s="655" t="s">
        <v>0</v>
      </c>
      <c r="D89" s="398"/>
      <c r="E89" s="398"/>
      <c r="F89" s="156"/>
      <c r="G89" s="21"/>
    </row>
    <row r="90" spans="1:7" s="22" customFormat="1" x14ac:dyDescent="0.25">
      <c r="A90" s="17"/>
      <c r="B90" s="654"/>
      <c r="C90" s="644"/>
      <c r="D90" s="6"/>
      <c r="E90" s="6"/>
      <c r="F90" s="157"/>
      <c r="G90" s="21"/>
    </row>
    <row r="91" spans="1:7" s="22" customFormat="1" x14ac:dyDescent="0.25">
      <c r="A91" s="17"/>
      <c r="B91" s="370"/>
      <c r="C91" s="57"/>
      <c r="D91" s="57"/>
      <c r="E91" s="57"/>
      <c r="F91" s="157"/>
      <c r="G91" s="21"/>
    </row>
    <row r="92" spans="1:7" s="22" customFormat="1" x14ac:dyDescent="0.25">
      <c r="A92" s="17"/>
      <c r="B92" s="393" t="s">
        <v>4</v>
      </c>
      <c r="C92" s="379" t="s">
        <v>747</v>
      </c>
      <c r="D92" s="57"/>
      <c r="E92" s="57"/>
      <c r="F92" s="157"/>
      <c r="G92" s="21"/>
    </row>
    <row r="93" spans="1:7" s="22" customFormat="1" x14ac:dyDescent="0.25">
      <c r="A93" s="17"/>
      <c r="B93" s="393"/>
      <c r="C93" s="652" t="s">
        <v>771</v>
      </c>
      <c r="D93" s="652"/>
      <c r="E93" s="664"/>
      <c r="F93" s="157"/>
      <c r="G93" s="21"/>
    </row>
    <row r="94" spans="1:7" s="22" customFormat="1" x14ac:dyDescent="0.25">
      <c r="A94" s="17"/>
      <c r="B94" s="393"/>
      <c r="C94" s="45"/>
      <c r="D94" s="45"/>
      <c r="E94" s="57"/>
      <c r="F94" s="157"/>
      <c r="G94" s="21"/>
    </row>
    <row r="95" spans="1:7" s="22" customFormat="1" ht="16.5" thickBot="1" x14ac:dyDescent="0.3">
      <c r="A95" s="17"/>
      <c r="B95" s="41" t="s">
        <v>56</v>
      </c>
      <c r="C95" s="375" t="s">
        <v>806</v>
      </c>
      <c r="D95" s="57"/>
      <c r="E95" s="45"/>
      <c r="F95" s="157"/>
      <c r="G95" s="21"/>
    </row>
    <row r="96" spans="1:7" s="22" customFormat="1" ht="16.5" thickBot="1" x14ac:dyDescent="0.3">
      <c r="A96" s="17"/>
      <c r="B96" s="39"/>
      <c r="C96" s="28"/>
      <c r="D96" s="57"/>
      <c r="E96" s="45"/>
      <c r="F96" s="157"/>
      <c r="G96" s="21"/>
    </row>
    <row r="97" spans="1:7" s="22" customFormat="1" ht="16.5" thickBot="1" x14ac:dyDescent="0.3">
      <c r="A97" s="17"/>
      <c r="B97" s="41" t="s">
        <v>57</v>
      </c>
      <c r="C97" s="375" t="s">
        <v>726</v>
      </c>
      <c r="D97" s="57"/>
      <c r="E97" s="45"/>
      <c r="F97" s="157"/>
      <c r="G97" s="21"/>
    </row>
    <row r="98" spans="1:7" s="22" customFormat="1" ht="16.5" thickBot="1" x14ac:dyDescent="0.3">
      <c r="A98" s="17"/>
      <c r="B98" s="39"/>
      <c r="C98" s="60"/>
      <c r="D98" s="57"/>
      <c r="E98" s="45"/>
      <c r="F98" s="157"/>
      <c r="G98" s="21"/>
    </row>
    <row r="99" spans="1:7" s="22" customFormat="1" ht="16.5" thickBot="1" x14ac:dyDescent="0.3">
      <c r="A99" s="17"/>
      <c r="B99" s="41" t="s">
        <v>58</v>
      </c>
      <c r="C99" s="375" t="s">
        <v>558</v>
      </c>
      <c r="D99" s="17"/>
      <c r="E99" s="45"/>
      <c r="F99" s="157"/>
      <c r="G99" s="21"/>
    </row>
    <row r="100" spans="1:7" s="22" customFormat="1" ht="16.5" thickBot="1" x14ac:dyDescent="0.3">
      <c r="A100" s="17"/>
      <c r="B100" s="39"/>
      <c r="C100" s="60"/>
      <c r="D100" s="17"/>
      <c r="E100" s="45"/>
      <c r="F100" s="157"/>
      <c r="G100" s="21"/>
    </row>
    <row r="101" spans="1:7" s="22" customFormat="1" x14ac:dyDescent="0.25">
      <c r="A101" s="17"/>
      <c r="B101" s="39"/>
      <c r="C101" s="645" t="s">
        <v>204</v>
      </c>
      <c r="D101" s="645"/>
      <c r="E101" s="645"/>
      <c r="F101" s="157"/>
      <c r="G101" s="21"/>
    </row>
    <row r="102" spans="1:7" s="22" customFormat="1" ht="16.5" thickBot="1" x14ac:dyDescent="0.3">
      <c r="A102" s="17"/>
      <c r="B102" s="41" t="s">
        <v>59</v>
      </c>
      <c r="C102" s="375" t="s">
        <v>559</v>
      </c>
      <c r="D102" s="17"/>
      <c r="E102" s="45"/>
      <c r="F102" s="157"/>
      <c r="G102" s="21"/>
    </row>
    <row r="103" spans="1:7" s="22" customFormat="1" ht="16.5" thickBot="1" x14ac:dyDescent="0.3">
      <c r="A103" s="17"/>
      <c r="B103" s="39"/>
      <c r="C103" s="60"/>
      <c r="D103" s="17"/>
      <c r="E103" s="45"/>
      <c r="F103" s="157"/>
      <c r="G103" s="21"/>
    </row>
    <row r="104" spans="1:7" s="22" customFormat="1" x14ac:dyDescent="0.25">
      <c r="A104" s="17"/>
      <c r="B104" s="39"/>
      <c r="C104" s="645" t="s">
        <v>205</v>
      </c>
      <c r="D104" s="645"/>
      <c r="E104" s="645"/>
      <c r="F104" s="157"/>
      <c r="G104" s="21"/>
    </row>
    <row r="105" spans="1:7" s="22" customFormat="1" ht="16.5" thickBot="1" x14ac:dyDescent="0.3">
      <c r="A105" s="17"/>
      <c r="B105" s="41" t="s">
        <v>60</v>
      </c>
      <c r="C105" s="375" t="s">
        <v>730</v>
      </c>
      <c r="D105" s="17"/>
      <c r="E105" s="45"/>
      <c r="F105" s="157"/>
      <c r="G105" s="21"/>
    </row>
    <row r="106" spans="1:7" s="22" customFormat="1" ht="16.5" thickBot="1" x14ac:dyDescent="0.3">
      <c r="A106" s="17"/>
      <c r="B106" s="39"/>
      <c r="C106" s="60"/>
      <c r="D106" s="17"/>
      <c r="E106" s="45"/>
      <c r="F106" s="157"/>
      <c r="G106" s="21"/>
    </row>
    <row r="107" spans="1:7" s="22" customFormat="1" x14ac:dyDescent="0.25">
      <c r="A107" s="17"/>
      <c r="B107" s="39"/>
      <c r="C107" s="215" t="s">
        <v>202</v>
      </c>
      <c r="D107" s="214"/>
      <c r="E107" s="214"/>
      <c r="F107" s="157"/>
      <c r="G107" s="21"/>
    </row>
    <row r="108" spans="1:7" s="22" customFormat="1" ht="16.5" thickBot="1" x14ac:dyDescent="0.3">
      <c r="A108" s="17"/>
      <c r="B108" s="41" t="s">
        <v>128</v>
      </c>
      <c r="C108" s="375" t="s">
        <v>732</v>
      </c>
      <c r="D108" s="17"/>
      <c r="E108" s="45"/>
      <c r="F108" s="157"/>
      <c r="G108" s="21"/>
    </row>
    <row r="109" spans="1:7" s="22" customFormat="1" ht="16.5" thickBot="1" x14ac:dyDescent="0.3">
      <c r="A109" s="17"/>
      <c r="B109" s="30"/>
      <c r="C109" s="60"/>
      <c r="D109" s="17"/>
      <c r="E109" s="45"/>
      <c r="F109" s="157"/>
      <c r="G109" s="21"/>
    </row>
    <row r="110" spans="1:7" s="22" customFormat="1" x14ac:dyDescent="0.25">
      <c r="A110" s="17"/>
      <c r="B110" s="30"/>
      <c r="C110" s="645" t="s">
        <v>203</v>
      </c>
      <c r="D110" s="645"/>
      <c r="E110" s="645"/>
      <c r="F110" s="157"/>
      <c r="G110" s="21"/>
    </row>
    <row r="111" spans="1:7" s="22" customFormat="1" x14ac:dyDescent="0.25">
      <c r="A111" s="17"/>
      <c r="B111" s="39"/>
      <c r="C111" s="45"/>
      <c r="D111" s="45"/>
      <c r="E111" s="6"/>
      <c r="F111" s="157"/>
      <c r="G111" s="21"/>
    </row>
    <row r="112" spans="1:7" s="22" customFormat="1" x14ac:dyDescent="0.25">
      <c r="A112" s="17"/>
      <c r="B112" s="393" t="s">
        <v>5</v>
      </c>
      <c r="C112" s="379" t="s">
        <v>748</v>
      </c>
      <c r="D112" s="57"/>
      <c r="E112" s="45"/>
      <c r="F112" s="157"/>
      <c r="G112" s="21"/>
    </row>
    <row r="113" spans="1:7" s="22" customFormat="1" x14ac:dyDescent="0.25">
      <c r="A113" s="17"/>
      <c r="B113" s="108"/>
      <c r="C113" s="652" t="s">
        <v>772</v>
      </c>
      <c r="D113" s="652"/>
      <c r="E113" s="652"/>
      <c r="F113" s="157"/>
      <c r="G113" s="21"/>
    </row>
    <row r="114" spans="1:7" s="22" customFormat="1" x14ac:dyDescent="0.25">
      <c r="A114" s="17"/>
      <c r="B114" s="108"/>
      <c r="C114" s="45"/>
      <c r="D114" s="45"/>
      <c r="E114" s="45"/>
      <c r="F114" s="157"/>
      <c r="G114" s="21"/>
    </row>
    <row r="115" spans="1:7" s="22" customFormat="1" ht="16.5" thickBot="1" x14ac:dyDescent="0.3">
      <c r="A115" s="17"/>
      <c r="B115" s="41" t="s">
        <v>61</v>
      </c>
      <c r="C115" s="164" t="s">
        <v>750</v>
      </c>
      <c r="D115" s="11"/>
      <c r="E115" s="57"/>
      <c r="F115" s="157"/>
      <c r="G115" s="21"/>
    </row>
    <row r="116" spans="1:7" s="22" customFormat="1" ht="16.5" thickBot="1" x14ac:dyDescent="0.3">
      <c r="A116" s="17"/>
      <c r="B116" s="41"/>
      <c r="C116" s="28"/>
      <c r="D116" s="57"/>
      <c r="E116" s="57"/>
      <c r="F116" s="157"/>
      <c r="G116" s="21"/>
    </row>
    <row r="117" spans="1:7" s="22" customFormat="1" ht="16.5" thickBot="1" x14ac:dyDescent="0.3">
      <c r="A117" s="17"/>
      <c r="B117" s="41" t="s">
        <v>62</v>
      </c>
      <c r="C117" s="375" t="s">
        <v>733</v>
      </c>
      <c r="D117" s="57"/>
      <c r="E117" s="57"/>
      <c r="F117" s="157"/>
      <c r="G117" s="21"/>
    </row>
    <row r="118" spans="1:7" s="22" customFormat="1" ht="16.5" thickBot="1" x14ac:dyDescent="0.3">
      <c r="A118" s="17"/>
      <c r="B118" s="41"/>
      <c r="C118" s="60"/>
      <c r="D118" s="57"/>
      <c r="E118" s="57"/>
      <c r="F118" s="157"/>
      <c r="G118" s="21"/>
    </row>
    <row r="119" spans="1:7" s="22" customFormat="1" ht="16.5" thickBot="1" x14ac:dyDescent="0.3">
      <c r="A119" s="17"/>
      <c r="B119" s="41" t="s">
        <v>63</v>
      </c>
      <c r="C119" s="375" t="s">
        <v>560</v>
      </c>
      <c r="D119" s="17"/>
      <c r="E119" s="45"/>
      <c r="F119" s="157"/>
      <c r="G119" s="21"/>
    </row>
    <row r="120" spans="1:7" s="22" customFormat="1" ht="16.5" thickBot="1" x14ac:dyDescent="0.3">
      <c r="A120" s="17"/>
      <c r="B120" s="39"/>
      <c r="C120" s="60"/>
      <c r="D120" s="17"/>
      <c r="E120" s="45"/>
      <c r="F120" s="157"/>
      <c r="G120" s="21"/>
    </row>
    <row r="121" spans="1:7" s="22" customFormat="1" x14ac:dyDescent="0.25">
      <c r="A121" s="17"/>
      <c r="B121" s="39"/>
      <c r="C121" s="645" t="s">
        <v>204</v>
      </c>
      <c r="D121" s="645"/>
      <c r="E121" s="645"/>
      <c r="F121" s="157"/>
      <c r="G121" s="21"/>
    </row>
    <row r="122" spans="1:7" s="22" customFormat="1" ht="16.5" thickBot="1" x14ac:dyDescent="0.3">
      <c r="A122" s="17"/>
      <c r="B122" s="41" t="s">
        <v>64</v>
      </c>
      <c r="C122" s="375" t="s">
        <v>557</v>
      </c>
      <c r="D122" s="17"/>
      <c r="E122" s="45"/>
      <c r="F122" s="157"/>
      <c r="G122" s="21"/>
    </row>
    <row r="123" spans="1:7" s="22" customFormat="1" ht="16.5" thickBot="1" x14ac:dyDescent="0.3">
      <c r="A123" s="17"/>
      <c r="B123" s="39"/>
      <c r="C123" s="60"/>
      <c r="D123" s="17"/>
      <c r="E123" s="45"/>
      <c r="F123" s="157"/>
      <c r="G123" s="21"/>
    </row>
    <row r="124" spans="1:7" s="22" customFormat="1" x14ac:dyDescent="0.25">
      <c r="A124" s="17"/>
      <c r="B124" s="39"/>
      <c r="C124" s="645" t="s">
        <v>205</v>
      </c>
      <c r="D124" s="645"/>
      <c r="E124" s="645"/>
      <c r="F124" s="157"/>
      <c r="G124" s="21"/>
    </row>
    <row r="125" spans="1:7" s="22" customFormat="1" ht="16.5" thickBot="1" x14ac:dyDescent="0.3">
      <c r="A125" s="17"/>
      <c r="B125" s="41" t="s">
        <v>65</v>
      </c>
      <c r="C125" s="375" t="s">
        <v>734</v>
      </c>
      <c r="D125" s="17"/>
      <c r="E125" s="45"/>
      <c r="F125" s="157"/>
      <c r="G125" s="21"/>
    </row>
    <row r="126" spans="1:7" s="22" customFormat="1" ht="16.5" thickBot="1" x14ac:dyDescent="0.3">
      <c r="A126" s="17"/>
      <c r="B126" s="39"/>
      <c r="C126" s="60"/>
      <c r="D126" s="17"/>
      <c r="E126" s="45"/>
      <c r="F126" s="157"/>
      <c r="G126" s="21"/>
    </row>
    <row r="127" spans="1:7" s="22" customFormat="1" x14ac:dyDescent="0.25">
      <c r="A127" s="17"/>
      <c r="B127" s="39"/>
      <c r="C127" s="215" t="s">
        <v>202</v>
      </c>
      <c r="D127" s="214"/>
      <c r="E127" s="214"/>
      <c r="F127" s="157"/>
      <c r="G127" s="21"/>
    </row>
    <row r="128" spans="1:7" s="22" customFormat="1" ht="16.5" thickBot="1" x14ac:dyDescent="0.3">
      <c r="A128" s="17"/>
      <c r="B128" s="41" t="s">
        <v>129</v>
      </c>
      <c r="C128" s="375" t="s">
        <v>732</v>
      </c>
      <c r="D128" s="17"/>
      <c r="E128" s="45"/>
      <c r="F128" s="157"/>
      <c r="G128" s="21"/>
    </row>
    <row r="129" spans="1:7" s="22" customFormat="1" ht="16.5" thickBot="1" x14ac:dyDescent="0.3">
      <c r="A129" s="17"/>
      <c r="B129" s="30"/>
      <c r="C129" s="60"/>
      <c r="D129" s="17"/>
      <c r="E129" s="45"/>
      <c r="F129" s="157"/>
      <c r="G129" s="21"/>
    </row>
    <row r="130" spans="1:7" s="22" customFormat="1" x14ac:dyDescent="0.25">
      <c r="A130" s="17"/>
      <c r="B130" s="30"/>
      <c r="C130" s="645" t="s">
        <v>203</v>
      </c>
      <c r="D130" s="645"/>
      <c r="E130" s="645"/>
      <c r="F130" s="157"/>
      <c r="G130" s="21"/>
    </row>
    <row r="131" spans="1:7" s="22" customFormat="1" x14ac:dyDescent="0.25">
      <c r="A131" s="17"/>
      <c r="B131" s="35"/>
      <c r="C131" s="372"/>
      <c r="D131" s="47"/>
      <c r="E131" s="106"/>
      <c r="F131" s="159"/>
      <c r="G131" s="21"/>
    </row>
    <row r="132" spans="1:7" s="22" customFormat="1" x14ac:dyDescent="0.25">
      <c r="A132" s="17"/>
      <c r="B132" s="380"/>
      <c r="C132" s="375"/>
      <c r="D132" s="57"/>
      <c r="E132" s="57"/>
      <c r="F132" s="21"/>
      <c r="G132" s="21"/>
    </row>
    <row r="133" spans="1:7" s="22" customFormat="1" x14ac:dyDescent="0.25">
      <c r="A133" s="17"/>
      <c r="B133" s="653">
        <v>4</v>
      </c>
      <c r="C133" s="655" t="s">
        <v>749</v>
      </c>
      <c r="D133" s="655"/>
      <c r="E133" s="655"/>
      <c r="F133" s="156"/>
      <c r="G133" s="21"/>
    </row>
    <row r="134" spans="1:7" s="22" customFormat="1" x14ac:dyDescent="0.25">
      <c r="A134" s="17"/>
      <c r="B134" s="654"/>
      <c r="C134" s="644"/>
      <c r="D134" s="644"/>
      <c r="E134" s="644"/>
      <c r="F134" s="157"/>
      <c r="G134" s="21"/>
    </row>
    <row r="135" spans="1:7" s="22" customFormat="1" x14ac:dyDescent="0.25">
      <c r="A135" s="17"/>
      <c r="B135" s="370"/>
      <c r="C135" s="45"/>
      <c r="D135" s="45"/>
      <c r="E135" s="57"/>
      <c r="F135" s="157"/>
      <c r="G135" s="21"/>
    </row>
    <row r="136" spans="1:7" s="22" customFormat="1" x14ac:dyDescent="0.25">
      <c r="A136" s="17"/>
      <c r="B136" s="393" t="s">
        <v>10</v>
      </c>
      <c r="C136" s="379" t="s">
        <v>766</v>
      </c>
      <c r="D136" s="57"/>
      <c r="E136" s="210"/>
      <c r="F136" s="157"/>
      <c r="G136" s="21"/>
    </row>
    <row r="137" spans="1:7" s="22" customFormat="1" ht="35.25" customHeight="1" x14ac:dyDescent="0.25">
      <c r="A137" s="17"/>
      <c r="B137" s="393"/>
      <c r="C137" s="651" t="s">
        <v>1138</v>
      </c>
      <c r="D137" s="651"/>
      <c r="E137" s="651"/>
      <c r="F137" s="157"/>
      <c r="G137" s="21"/>
    </row>
    <row r="138" spans="1:7" s="22" customFormat="1" x14ac:dyDescent="0.25">
      <c r="A138" s="17"/>
      <c r="B138" s="393"/>
      <c r="C138" s="33"/>
      <c r="D138" s="33"/>
      <c r="E138" s="33"/>
      <c r="F138" s="157"/>
      <c r="G138" s="21"/>
    </row>
    <row r="139" spans="1:7" s="22" customFormat="1" ht="16.5" thickBot="1" x14ac:dyDescent="0.3">
      <c r="A139" s="17"/>
      <c r="B139" s="41" t="s">
        <v>42</v>
      </c>
      <c r="C139" s="18" t="s">
        <v>751</v>
      </c>
      <c r="D139" s="11"/>
      <c r="E139" s="36"/>
      <c r="F139" s="157"/>
      <c r="G139" s="21"/>
    </row>
    <row r="140" spans="1:7" s="22" customFormat="1" ht="16.5" thickBot="1" x14ac:dyDescent="0.3">
      <c r="A140" s="17"/>
      <c r="B140" s="108"/>
      <c r="C140" s="28"/>
      <c r="D140" s="57"/>
      <c r="E140" s="45"/>
      <c r="F140" s="157"/>
      <c r="G140" s="21"/>
    </row>
    <row r="141" spans="1:7" s="22" customFormat="1" ht="16.5" thickBot="1" x14ac:dyDescent="0.3">
      <c r="A141" s="17"/>
      <c r="B141" s="41" t="s">
        <v>23</v>
      </c>
      <c r="C141" s="18" t="s">
        <v>737</v>
      </c>
      <c r="D141" s="57"/>
      <c r="E141" s="45"/>
      <c r="F141" s="157"/>
      <c r="G141" s="21"/>
    </row>
    <row r="142" spans="1:7" s="22" customFormat="1" ht="16.5" thickBot="1" x14ac:dyDescent="0.3">
      <c r="A142" s="17"/>
      <c r="B142" s="39"/>
      <c r="C142" s="60"/>
      <c r="D142" s="57"/>
      <c r="E142" s="45"/>
      <c r="F142" s="157"/>
      <c r="G142" s="21"/>
    </row>
    <row r="143" spans="1:7" s="22" customFormat="1" ht="16.5" thickBot="1" x14ac:dyDescent="0.3">
      <c r="A143" s="17"/>
      <c r="B143" s="41" t="s">
        <v>22</v>
      </c>
      <c r="C143" s="375" t="s">
        <v>243</v>
      </c>
      <c r="D143" s="17"/>
      <c r="E143" s="45"/>
      <c r="F143" s="157"/>
      <c r="G143" s="21"/>
    </row>
    <row r="144" spans="1:7" s="22" customFormat="1" ht="16.5" thickBot="1" x14ac:dyDescent="0.3">
      <c r="A144" s="17"/>
      <c r="B144" s="39"/>
      <c r="C144" s="60"/>
      <c r="D144" s="17"/>
      <c r="E144" s="45"/>
      <c r="F144" s="157"/>
      <c r="G144" s="21"/>
    </row>
    <row r="145" spans="1:7" s="22" customFormat="1" x14ac:dyDescent="0.25">
      <c r="A145" s="17"/>
      <c r="B145" s="39"/>
      <c r="C145" s="645" t="s">
        <v>204</v>
      </c>
      <c r="D145" s="645"/>
      <c r="E145" s="645"/>
      <c r="F145" s="157"/>
      <c r="G145" s="21"/>
    </row>
    <row r="146" spans="1:7" s="22" customFormat="1" ht="16.5" thickBot="1" x14ac:dyDescent="0.3">
      <c r="A146" s="17"/>
      <c r="B146" s="41" t="s">
        <v>43</v>
      </c>
      <c r="C146" s="375" t="s">
        <v>244</v>
      </c>
      <c r="D146" s="17"/>
      <c r="E146" s="45"/>
      <c r="F146" s="157"/>
      <c r="G146" s="21"/>
    </row>
    <row r="147" spans="1:7" s="22" customFormat="1" ht="16.5" thickBot="1" x14ac:dyDescent="0.3">
      <c r="A147" s="17"/>
      <c r="B147" s="39"/>
      <c r="C147" s="60"/>
      <c r="D147" s="17"/>
      <c r="E147" s="45"/>
      <c r="F147" s="157"/>
      <c r="G147" s="21"/>
    </row>
    <row r="148" spans="1:7" s="22" customFormat="1" x14ac:dyDescent="0.25">
      <c r="A148" s="17"/>
      <c r="B148" s="39"/>
      <c r="C148" s="215" t="s">
        <v>205</v>
      </c>
      <c r="D148" s="215"/>
      <c r="E148" s="45"/>
      <c r="F148" s="157"/>
      <c r="G148" s="21"/>
    </row>
    <row r="149" spans="1:7" s="22" customFormat="1" ht="16.5" thickBot="1" x14ac:dyDescent="0.3">
      <c r="A149" s="17"/>
      <c r="B149" s="41" t="s">
        <v>66</v>
      </c>
      <c r="C149" s="375" t="s">
        <v>735</v>
      </c>
      <c r="D149" s="17"/>
      <c r="E149" s="45"/>
      <c r="F149" s="157"/>
      <c r="G149" s="21"/>
    </row>
    <row r="150" spans="1:7" s="22" customFormat="1" ht="16.5" thickBot="1" x14ac:dyDescent="0.3">
      <c r="A150" s="17"/>
      <c r="B150" s="39"/>
      <c r="C150" s="60"/>
      <c r="D150" s="17"/>
      <c r="E150" s="45"/>
      <c r="F150" s="157"/>
      <c r="G150" s="21"/>
    </row>
    <row r="151" spans="1:7" s="22" customFormat="1" x14ac:dyDescent="0.25">
      <c r="A151" s="17"/>
      <c r="B151" s="39"/>
      <c r="C151" s="215" t="s">
        <v>202</v>
      </c>
      <c r="D151" s="214"/>
      <c r="E151" s="214"/>
      <c r="F151" s="157"/>
      <c r="G151" s="21"/>
    </row>
    <row r="152" spans="1:7" s="22" customFormat="1" ht="16.5" thickBot="1" x14ac:dyDescent="0.3">
      <c r="A152" s="17"/>
      <c r="B152" s="41" t="s">
        <v>67</v>
      </c>
      <c r="C152" s="375" t="s">
        <v>736</v>
      </c>
      <c r="D152" s="17"/>
      <c r="E152" s="45"/>
      <c r="F152" s="157"/>
      <c r="G152" s="21"/>
    </row>
    <row r="153" spans="1:7" s="22" customFormat="1" ht="16.5" thickBot="1" x14ac:dyDescent="0.3">
      <c r="A153" s="17"/>
      <c r="B153" s="30"/>
      <c r="C153" s="60"/>
      <c r="D153" s="17"/>
      <c r="E153" s="45"/>
      <c r="F153" s="157"/>
      <c r="G153" s="21"/>
    </row>
    <row r="154" spans="1:7" s="22" customFormat="1" x14ac:dyDescent="0.25">
      <c r="A154" s="17"/>
      <c r="B154" s="30"/>
      <c r="C154" s="645" t="s">
        <v>203</v>
      </c>
      <c r="D154" s="645"/>
      <c r="E154" s="645"/>
      <c r="F154" s="157"/>
      <c r="G154" s="21"/>
    </row>
    <row r="155" spans="1:7" s="22" customFormat="1" x14ac:dyDescent="0.25">
      <c r="A155" s="17"/>
      <c r="B155" s="370"/>
      <c r="C155" s="6"/>
      <c r="D155" s="57"/>
      <c r="E155" s="57"/>
      <c r="F155" s="157"/>
      <c r="G155" s="21"/>
    </row>
    <row r="156" spans="1:7" s="22" customFormat="1" x14ac:dyDescent="0.25">
      <c r="A156" s="17"/>
      <c r="B156" s="393" t="s">
        <v>11</v>
      </c>
      <c r="C156" s="379" t="s">
        <v>752</v>
      </c>
      <c r="D156" s="57"/>
      <c r="E156" s="36"/>
      <c r="F156" s="157"/>
      <c r="G156" s="21"/>
    </row>
    <row r="157" spans="1:7" s="22" customFormat="1" ht="51.95" customHeight="1" x14ac:dyDescent="0.25">
      <c r="A157" s="17"/>
      <c r="B157" s="393"/>
      <c r="C157" s="651" t="s">
        <v>1139</v>
      </c>
      <c r="D157" s="651"/>
      <c r="E157" s="651"/>
      <c r="F157" s="157"/>
      <c r="G157" s="21"/>
    </row>
    <row r="158" spans="1:7" s="22" customFormat="1" x14ac:dyDescent="0.25">
      <c r="A158" s="17"/>
      <c r="B158" s="393"/>
      <c r="C158" s="45"/>
      <c r="D158" s="45"/>
      <c r="E158" s="36"/>
      <c r="F158" s="157"/>
      <c r="G158" s="21"/>
    </row>
    <row r="159" spans="1:7" s="22" customFormat="1" ht="16.5" thickBot="1" x14ac:dyDescent="0.3">
      <c r="A159" s="17"/>
      <c r="B159" s="41" t="s">
        <v>24</v>
      </c>
      <c r="C159" s="18" t="s">
        <v>751</v>
      </c>
      <c r="D159" s="57"/>
      <c r="E159" s="36"/>
      <c r="F159" s="157"/>
      <c r="G159" s="21"/>
    </row>
    <row r="160" spans="1:7" s="22" customFormat="1" ht="16.5" thickBot="1" x14ac:dyDescent="0.3">
      <c r="A160" s="17"/>
      <c r="B160" s="108"/>
      <c r="C160" s="28"/>
      <c r="D160" s="57"/>
      <c r="E160" s="57"/>
      <c r="F160" s="157"/>
      <c r="G160" s="21"/>
    </row>
    <row r="161" spans="1:7" s="22" customFormat="1" ht="16.5" thickBot="1" x14ac:dyDescent="0.3">
      <c r="A161" s="17"/>
      <c r="B161" s="41" t="s">
        <v>25</v>
      </c>
      <c r="C161" s="375" t="s">
        <v>737</v>
      </c>
      <c r="D161" s="57"/>
      <c r="E161" s="45"/>
      <c r="F161" s="157"/>
      <c r="G161" s="21"/>
    </row>
    <row r="162" spans="1:7" s="22" customFormat="1" ht="16.5" thickBot="1" x14ac:dyDescent="0.3">
      <c r="A162" s="17"/>
      <c r="B162" s="39"/>
      <c r="C162" s="60"/>
      <c r="D162" s="57"/>
      <c r="E162" s="57"/>
      <c r="F162" s="157"/>
      <c r="G162" s="21"/>
    </row>
    <row r="163" spans="1:7" s="22" customFormat="1" ht="16.5" thickBot="1" x14ac:dyDescent="0.3">
      <c r="A163" s="17"/>
      <c r="B163" s="41" t="s">
        <v>26</v>
      </c>
      <c r="C163" s="375" t="s">
        <v>243</v>
      </c>
      <c r="D163" s="17"/>
      <c r="E163" s="45"/>
      <c r="F163" s="157"/>
      <c r="G163" s="21"/>
    </row>
    <row r="164" spans="1:7" s="22" customFormat="1" ht="16.5" thickBot="1" x14ac:dyDescent="0.3">
      <c r="A164" s="17"/>
      <c r="B164" s="39"/>
      <c r="C164" s="60"/>
      <c r="D164" s="17"/>
      <c r="E164" s="45"/>
      <c r="F164" s="157"/>
      <c r="G164" s="21"/>
    </row>
    <row r="165" spans="1:7" s="22" customFormat="1" x14ac:dyDescent="0.25">
      <c r="A165" s="17"/>
      <c r="B165" s="39"/>
      <c r="C165" s="645" t="s">
        <v>204</v>
      </c>
      <c r="D165" s="645"/>
      <c r="E165" s="645"/>
      <c r="F165" s="157"/>
      <c r="G165" s="21"/>
    </row>
    <row r="166" spans="1:7" s="22" customFormat="1" ht="16.5" thickBot="1" x14ac:dyDescent="0.3">
      <c r="A166" s="17"/>
      <c r="B166" s="41" t="s">
        <v>27</v>
      </c>
      <c r="C166" s="375" t="s">
        <v>244</v>
      </c>
      <c r="D166" s="17"/>
      <c r="E166" s="45"/>
      <c r="F166" s="157"/>
      <c r="G166" s="21"/>
    </row>
    <row r="167" spans="1:7" s="22" customFormat="1" ht="16.5" thickBot="1" x14ac:dyDescent="0.3">
      <c r="A167" s="17"/>
      <c r="B167" s="39"/>
      <c r="C167" s="60"/>
      <c r="D167" s="17"/>
      <c r="E167" s="45"/>
      <c r="F167" s="157"/>
      <c r="G167" s="21"/>
    </row>
    <row r="168" spans="1:7" s="22" customFormat="1" x14ac:dyDescent="0.25">
      <c r="A168" s="17"/>
      <c r="B168" s="39"/>
      <c r="C168" s="645" t="s">
        <v>205</v>
      </c>
      <c r="D168" s="645"/>
      <c r="E168" s="645"/>
      <c r="F168" s="157"/>
      <c r="G168" s="21"/>
    </row>
    <row r="169" spans="1:7" s="22" customFormat="1" ht="16.5" thickBot="1" x14ac:dyDescent="0.3">
      <c r="A169" s="17"/>
      <c r="B169" s="41" t="s">
        <v>28</v>
      </c>
      <c r="C169" s="375" t="s">
        <v>735</v>
      </c>
      <c r="D169" s="17"/>
      <c r="E169" s="45"/>
      <c r="F169" s="157"/>
      <c r="G169" s="21"/>
    </row>
    <row r="170" spans="1:7" s="22" customFormat="1" ht="16.5" thickBot="1" x14ac:dyDescent="0.3">
      <c r="A170" s="17"/>
      <c r="B170" s="39"/>
      <c r="C170" s="60"/>
      <c r="D170" s="17"/>
      <c r="E170" s="45"/>
      <c r="F170" s="157"/>
      <c r="G170" s="21"/>
    </row>
    <row r="171" spans="1:7" s="22" customFormat="1" x14ac:dyDescent="0.25">
      <c r="A171" s="17"/>
      <c r="B171" s="39"/>
      <c r="C171" s="215" t="s">
        <v>202</v>
      </c>
      <c r="D171" s="214"/>
      <c r="E171" s="214"/>
      <c r="F171" s="157"/>
      <c r="G171" s="21"/>
    </row>
    <row r="172" spans="1:7" s="22" customFormat="1" ht="16.5" thickBot="1" x14ac:dyDescent="0.3">
      <c r="A172" s="17"/>
      <c r="B172" s="41" t="s">
        <v>44</v>
      </c>
      <c r="C172" s="375" t="s">
        <v>736</v>
      </c>
      <c r="D172" s="17"/>
      <c r="E172" s="45"/>
      <c r="F172" s="157"/>
      <c r="G172" s="21"/>
    </row>
    <row r="173" spans="1:7" s="22" customFormat="1" ht="16.5" thickBot="1" x14ac:dyDescent="0.3">
      <c r="A173" s="17"/>
      <c r="B173" s="30"/>
      <c r="C173" s="60"/>
      <c r="D173" s="17"/>
      <c r="E173" s="45"/>
      <c r="F173" s="157"/>
      <c r="G173" s="21"/>
    </row>
    <row r="174" spans="1:7" s="22" customFormat="1" x14ac:dyDescent="0.25">
      <c r="A174" s="17"/>
      <c r="B174" s="30"/>
      <c r="C174" s="645" t="s">
        <v>203</v>
      </c>
      <c r="D174" s="645"/>
      <c r="E174" s="645"/>
      <c r="F174" s="157"/>
      <c r="G174" s="21"/>
    </row>
    <row r="175" spans="1:7" s="22" customFormat="1" x14ac:dyDescent="0.25">
      <c r="A175" s="17"/>
      <c r="B175" s="30"/>
      <c r="C175" s="57"/>
      <c r="D175" s="57"/>
      <c r="E175" s="6"/>
      <c r="F175" s="157"/>
      <c r="G175" s="21"/>
    </row>
    <row r="176" spans="1:7" s="22" customFormat="1" x14ac:dyDescent="0.25">
      <c r="A176" s="17"/>
      <c r="B176" s="393" t="s">
        <v>12</v>
      </c>
      <c r="C176" s="379" t="s">
        <v>753</v>
      </c>
      <c r="D176" s="57"/>
      <c r="E176" s="45"/>
      <c r="F176" s="157"/>
      <c r="G176" s="21"/>
    </row>
    <row r="177" spans="1:7" s="22" customFormat="1" ht="34.5" customHeight="1" x14ac:dyDescent="0.25">
      <c r="A177" s="17"/>
      <c r="B177" s="393"/>
      <c r="C177" s="651" t="s">
        <v>1140</v>
      </c>
      <c r="D177" s="651"/>
      <c r="E177" s="651"/>
      <c r="F177" s="157"/>
      <c r="G177" s="21"/>
    </row>
    <row r="178" spans="1:7" s="22" customFormat="1" x14ac:dyDescent="0.25">
      <c r="A178" s="17"/>
      <c r="B178" s="393"/>
      <c r="C178" s="57"/>
      <c r="D178" s="57"/>
      <c r="E178" s="57"/>
      <c r="F178" s="157"/>
      <c r="G178" s="21"/>
    </row>
    <row r="179" spans="1:7" s="22" customFormat="1" ht="16.5" thickBot="1" x14ac:dyDescent="0.3">
      <c r="A179" s="17"/>
      <c r="B179" s="41" t="s">
        <v>29</v>
      </c>
      <c r="C179" s="375" t="s">
        <v>751</v>
      </c>
      <c r="D179" s="57"/>
      <c r="E179" s="36"/>
      <c r="F179" s="157"/>
      <c r="G179" s="21"/>
    </row>
    <row r="180" spans="1:7" s="22" customFormat="1" ht="16.5" thickBot="1" x14ac:dyDescent="0.3">
      <c r="A180" s="17"/>
      <c r="B180" s="108"/>
      <c r="C180" s="28"/>
      <c r="D180" s="57"/>
      <c r="E180" s="57"/>
      <c r="F180" s="157"/>
      <c r="G180" s="21"/>
    </row>
    <row r="181" spans="1:7" s="22" customFormat="1" ht="16.5" thickBot="1" x14ac:dyDescent="0.3">
      <c r="A181" s="17"/>
      <c r="B181" s="41" t="s">
        <v>30</v>
      </c>
      <c r="C181" s="375" t="s">
        <v>737</v>
      </c>
      <c r="D181" s="57"/>
      <c r="E181" s="45"/>
      <c r="F181" s="157"/>
      <c r="G181" s="21"/>
    </row>
    <row r="182" spans="1:7" s="22" customFormat="1" ht="16.5" thickBot="1" x14ac:dyDescent="0.3">
      <c r="A182" s="17"/>
      <c r="B182" s="39"/>
      <c r="C182" s="60"/>
      <c r="D182" s="57"/>
      <c r="E182" s="57"/>
      <c r="F182" s="157"/>
      <c r="G182" s="21"/>
    </row>
    <row r="183" spans="1:7" s="22" customFormat="1" ht="16.5" thickBot="1" x14ac:dyDescent="0.3">
      <c r="A183" s="17"/>
      <c r="B183" s="41" t="s">
        <v>31</v>
      </c>
      <c r="C183" s="375" t="s">
        <v>243</v>
      </c>
      <c r="D183" s="17"/>
      <c r="E183" s="45"/>
      <c r="F183" s="157"/>
      <c r="G183" s="21"/>
    </row>
    <row r="184" spans="1:7" s="22" customFormat="1" ht="16.5" thickBot="1" x14ac:dyDescent="0.3">
      <c r="A184" s="17"/>
      <c r="B184" s="39"/>
      <c r="C184" s="60"/>
      <c r="D184" s="17"/>
      <c r="E184" s="45"/>
      <c r="F184" s="157"/>
      <c r="G184" s="21"/>
    </row>
    <row r="185" spans="1:7" s="22" customFormat="1" x14ac:dyDescent="0.25">
      <c r="A185" s="17"/>
      <c r="B185" s="41"/>
      <c r="C185" s="645" t="s">
        <v>204</v>
      </c>
      <c r="D185" s="645"/>
      <c r="E185" s="645"/>
      <c r="F185" s="157"/>
      <c r="G185" s="21"/>
    </row>
    <row r="186" spans="1:7" s="22" customFormat="1" ht="16.5" thickBot="1" x14ac:dyDescent="0.3">
      <c r="A186" s="17"/>
      <c r="B186" s="41" t="s">
        <v>32</v>
      </c>
      <c r="C186" s="375" t="s">
        <v>244</v>
      </c>
      <c r="D186" s="17"/>
      <c r="E186" s="45"/>
      <c r="F186" s="157"/>
      <c r="G186" s="21"/>
    </row>
    <row r="187" spans="1:7" s="22" customFormat="1" ht="16.5" thickBot="1" x14ac:dyDescent="0.3">
      <c r="A187" s="17"/>
      <c r="B187" s="41"/>
      <c r="C187" s="60"/>
      <c r="D187" s="17"/>
      <c r="E187" s="45"/>
      <c r="F187" s="157"/>
      <c r="G187" s="21"/>
    </row>
    <row r="188" spans="1:7" s="22" customFormat="1" x14ac:dyDescent="0.25">
      <c r="A188" s="17"/>
      <c r="B188" s="39"/>
      <c r="C188" s="645" t="s">
        <v>205</v>
      </c>
      <c r="D188" s="645"/>
      <c r="E188" s="645"/>
      <c r="F188" s="157"/>
      <c r="G188" s="21"/>
    </row>
    <row r="189" spans="1:7" s="22" customFormat="1" ht="16.5" thickBot="1" x14ac:dyDescent="0.3">
      <c r="A189" s="17"/>
      <c r="B189" s="41" t="s">
        <v>33</v>
      </c>
      <c r="C189" s="375" t="s">
        <v>735</v>
      </c>
      <c r="D189" s="17"/>
      <c r="E189" s="45"/>
      <c r="F189" s="157"/>
      <c r="G189" s="21"/>
    </row>
    <row r="190" spans="1:7" s="22" customFormat="1" ht="16.5" thickBot="1" x14ac:dyDescent="0.3">
      <c r="A190" s="17"/>
      <c r="B190" s="39"/>
      <c r="C190" s="60"/>
      <c r="D190" s="17"/>
      <c r="E190" s="45"/>
      <c r="F190" s="157"/>
      <c r="G190" s="21"/>
    </row>
    <row r="191" spans="1:7" s="22" customFormat="1" x14ac:dyDescent="0.25">
      <c r="A191" s="17"/>
      <c r="B191" s="39"/>
      <c r="C191" s="215" t="s">
        <v>202</v>
      </c>
      <c r="D191" s="214"/>
      <c r="E191" s="214"/>
      <c r="F191" s="157"/>
      <c r="G191" s="21"/>
    </row>
    <row r="192" spans="1:7" s="22" customFormat="1" ht="16.5" thickBot="1" x14ac:dyDescent="0.3">
      <c r="A192" s="17"/>
      <c r="B192" s="41" t="s">
        <v>45</v>
      </c>
      <c r="C192" s="375" t="s">
        <v>736</v>
      </c>
      <c r="D192" s="17"/>
      <c r="E192" s="45"/>
      <c r="F192" s="157"/>
      <c r="G192" s="21"/>
    </row>
    <row r="193" spans="1:7" s="22" customFormat="1" ht="16.5" thickBot="1" x14ac:dyDescent="0.3">
      <c r="A193" s="17"/>
      <c r="B193" s="30"/>
      <c r="C193" s="60"/>
      <c r="D193" s="17"/>
      <c r="E193" s="45"/>
      <c r="F193" s="157"/>
      <c r="G193" s="21"/>
    </row>
    <row r="194" spans="1:7" s="22" customFormat="1" x14ac:dyDescent="0.25">
      <c r="A194" s="17"/>
      <c r="B194" s="30"/>
      <c r="C194" s="645" t="s">
        <v>203</v>
      </c>
      <c r="D194" s="645"/>
      <c r="E194" s="645"/>
      <c r="F194" s="157"/>
      <c r="G194" s="21"/>
    </row>
    <row r="195" spans="1:7" s="22" customFormat="1" x14ac:dyDescent="0.25">
      <c r="A195" s="17"/>
      <c r="B195" s="370"/>
      <c r="C195" s="6"/>
      <c r="D195" s="6"/>
      <c r="E195" s="6"/>
      <c r="F195" s="157"/>
      <c r="G195" s="21"/>
    </row>
    <row r="196" spans="1:7" s="22" customFormat="1" x14ac:dyDescent="0.25">
      <c r="A196" s="17"/>
      <c r="B196" s="393" t="s">
        <v>13</v>
      </c>
      <c r="C196" s="379" t="s">
        <v>754</v>
      </c>
      <c r="D196" s="57"/>
      <c r="E196" s="57"/>
      <c r="F196" s="157"/>
      <c r="G196" s="21"/>
    </row>
    <row r="197" spans="1:7" s="22" customFormat="1" ht="53.25" customHeight="1" x14ac:dyDescent="0.25">
      <c r="A197" s="17"/>
      <c r="B197" s="393"/>
      <c r="C197" s="651" t="s">
        <v>1141</v>
      </c>
      <c r="D197" s="651"/>
      <c r="E197" s="651"/>
      <c r="F197" s="157"/>
      <c r="G197" s="21"/>
    </row>
    <row r="198" spans="1:7" s="22" customFormat="1" x14ac:dyDescent="0.25">
      <c r="A198" s="17"/>
      <c r="B198" s="393"/>
      <c r="C198" s="57"/>
      <c r="D198" s="57"/>
      <c r="E198" s="57"/>
      <c r="F198" s="157"/>
      <c r="G198" s="21"/>
    </row>
    <row r="199" spans="1:7" s="22" customFormat="1" ht="16.5" thickBot="1" x14ac:dyDescent="0.3">
      <c r="A199" s="17"/>
      <c r="B199" s="41" t="s">
        <v>34</v>
      </c>
      <c r="C199" s="375" t="s">
        <v>751</v>
      </c>
      <c r="D199" s="57"/>
      <c r="E199" s="36"/>
      <c r="F199" s="157"/>
      <c r="G199" s="21"/>
    </row>
    <row r="200" spans="1:7" s="22" customFormat="1" ht="16.5" thickBot="1" x14ac:dyDescent="0.3">
      <c r="A200" s="17"/>
      <c r="B200" s="108"/>
      <c r="C200" s="28"/>
      <c r="D200" s="57"/>
      <c r="E200" s="375"/>
      <c r="F200" s="157"/>
      <c r="G200" s="21"/>
    </row>
    <row r="201" spans="1:7" s="22" customFormat="1" ht="16.5" thickBot="1" x14ac:dyDescent="0.3">
      <c r="A201" s="17"/>
      <c r="B201" s="41" t="s">
        <v>35</v>
      </c>
      <c r="C201" s="57" t="s">
        <v>737</v>
      </c>
      <c r="D201" s="57"/>
      <c r="E201" s="45"/>
      <c r="F201" s="157"/>
      <c r="G201" s="21"/>
    </row>
    <row r="202" spans="1:7" s="22" customFormat="1" ht="16.5" thickBot="1" x14ac:dyDescent="0.3">
      <c r="A202" s="17"/>
      <c r="B202" s="39"/>
      <c r="C202" s="60"/>
      <c r="D202" s="57"/>
      <c r="E202" s="57"/>
      <c r="F202" s="157"/>
      <c r="G202" s="21"/>
    </row>
    <row r="203" spans="1:7" s="22" customFormat="1" ht="16.5" thickBot="1" x14ac:dyDescent="0.3">
      <c r="A203" s="17"/>
      <c r="B203" s="41" t="s">
        <v>36</v>
      </c>
      <c r="C203" s="375" t="s">
        <v>243</v>
      </c>
      <c r="D203" s="17"/>
      <c r="E203" s="45"/>
      <c r="F203" s="157"/>
      <c r="G203" s="21"/>
    </row>
    <row r="204" spans="1:7" s="22" customFormat="1" ht="16.5" thickBot="1" x14ac:dyDescent="0.3">
      <c r="A204" s="17"/>
      <c r="B204" s="39"/>
      <c r="C204" s="60"/>
      <c r="D204" s="17"/>
      <c r="E204" s="45"/>
      <c r="F204" s="157"/>
      <c r="G204" s="21"/>
    </row>
    <row r="205" spans="1:7" s="22" customFormat="1" x14ac:dyDescent="0.25">
      <c r="A205" s="17"/>
      <c r="B205" s="39"/>
      <c r="C205" s="645" t="s">
        <v>204</v>
      </c>
      <c r="D205" s="645"/>
      <c r="E205" s="645"/>
      <c r="F205" s="157"/>
      <c r="G205" s="21"/>
    </row>
    <row r="206" spans="1:7" s="22" customFormat="1" ht="16.5" thickBot="1" x14ac:dyDescent="0.3">
      <c r="A206" s="17"/>
      <c r="B206" s="41" t="s">
        <v>37</v>
      </c>
      <c r="C206" s="375" t="s">
        <v>244</v>
      </c>
      <c r="D206" s="17"/>
      <c r="E206" s="45"/>
      <c r="F206" s="157"/>
      <c r="G206" s="21"/>
    </row>
    <row r="207" spans="1:7" s="22" customFormat="1" ht="16.5" thickBot="1" x14ac:dyDescent="0.3">
      <c r="A207" s="17"/>
      <c r="B207" s="39"/>
      <c r="C207" s="60"/>
      <c r="D207" s="17"/>
      <c r="E207" s="45"/>
      <c r="F207" s="157"/>
      <c r="G207" s="21"/>
    </row>
    <row r="208" spans="1:7" s="22" customFormat="1" x14ac:dyDescent="0.25">
      <c r="A208" s="17"/>
      <c r="B208" s="39"/>
      <c r="C208" s="645" t="s">
        <v>205</v>
      </c>
      <c r="D208" s="645"/>
      <c r="E208" s="645"/>
      <c r="F208" s="157"/>
      <c r="G208" s="21"/>
    </row>
    <row r="209" spans="1:7" s="22" customFormat="1" ht="16.5" thickBot="1" x14ac:dyDescent="0.3">
      <c r="A209" s="17"/>
      <c r="B209" s="41" t="s">
        <v>38</v>
      </c>
      <c r="C209" s="375" t="s">
        <v>735</v>
      </c>
      <c r="D209" s="17"/>
      <c r="E209" s="45"/>
      <c r="F209" s="157"/>
      <c r="G209" s="21"/>
    </row>
    <row r="210" spans="1:7" s="22" customFormat="1" ht="16.5" thickBot="1" x14ac:dyDescent="0.3">
      <c r="A210" s="17"/>
      <c r="B210" s="39"/>
      <c r="C210" s="60"/>
      <c r="D210" s="17"/>
      <c r="E210" s="45"/>
      <c r="F210" s="157"/>
      <c r="G210" s="21"/>
    </row>
    <row r="211" spans="1:7" s="22" customFormat="1" x14ac:dyDescent="0.25">
      <c r="A211" s="17"/>
      <c r="B211" s="39"/>
      <c r="C211" s="645" t="s">
        <v>202</v>
      </c>
      <c r="D211" s="645"/>
      <c r="E211" s="645"/>
      <c r="F211" s="157"/>
      <c r="G211" s="21"/>
    </row>
    <row r="212" spans="1:7" s="22" customFormat="1" ht="16.5" thickBot="1" x14ac:dyDescent="0.3">
      <c r="A212" s="17"/>
      <c r="B212" s="41" t="s">
        <v>46</v>
      </c>
      <c r="C212" s="375" t="s">
        <v>736</v>
      </c>
      <c r="D212" s="17"/>
      <c r="E212" s="45"/>
      <c r="F212" s="157"/>
      <c r="G212" s="21"/>
    </row>
    <row r="213" spans="1:7" s="22" customFormat="1" ht="16.5" thickBot="1" x14ac:dyDescent="0.3">
      <c r="A213" s="17"/>
      <c r="B213" s="30"/>
      <c r="C213" s="60"/>
      <c r="D213" s="17"/>
      <c r="E213" s="45"/>
      <c r="F213" s="157"/>
      <c r="G213" s="21"/>
    </row>
    <row r="214" spans="1:7" s="22" customFormat="1" x14ac:dyDescent="0.25">
      <c r="A214" s="17"/>
      <c r="B214" s="30"/>
      <c r="C214" s="645" t="s">
        <v>203</v>
      </c>
      <c r="D214" s="645"/>
      <c r="E214" s="645"/>
      <c r="F214" s="157"/>
      <c r="G214" s="21"/>
    </row>
    <row r="215" spans="1:7" s="22" customFormat="1" x14ac:dyDescent="0.25">
      <c r="A215" s="17"/>
      <c r="B215" s="35"/>
      <c r="C215" s="47"/>
      <c r="D215" s="106"/>
      <c r="E215" s="47"/>
      <c r="F215" s="159"/>
      <c r="G215" s="21"/>
    </row>
    <row r="216" spans="1:7" s="22" customFormat="1" x14ac:dyDescent="0.25">
      <c r="A216" s="17"/>
      <c r="B216" s="152"/>
      <c r="C216" s="45"/>
      <c r="D216" s="57"/>
      <c r="E216" s="45"/>
      <c r="F216" s="169"/>
      <c r="G216" s="21"/>
    </row>
    <row r="217" spans="1:7" s="22" customFormat="1" x14ac:dyDescent="0.25">
      <c r="A217" s="17"/>
      <c r="B217" s="653">
        <v>5</v>
      </c>
      <c r="C217" s="660" t="s">
        <v>755</v>
      </c>
      <c r="D217" s="660"/>
      <c r="E217" s="660"/>
      <c r="F217" s="156"/>
      <c r="G217" s="21"/>
    </row>
    <row r="218" spans="1:7" s="22" customFormat="1" x14ac:dyDescent="0.25">
      <c r="A218" s="17"/>
      <c r="B218" s="654"/>
      <c r="C218" s="661"/>
      <c r="D218" s="661"/>
      <c r="E218" s="661"/>
      <c r="F218" s="157"/>
      <c r="G218" s="21"/>
    </row>
    <row r="219" spans="1:7" s="22" customFormat="1" x14ac:dyDescent="0.25">
      <c r="A219" s="17"/>
      <c r="B219" s="30"/>
      <c r="C219" s="45"/>
      <c r="D219" s="57"/>
      <c r="E219" s="45"/>
      <c r="F219" s="157"/>
      <c r="G219" s="21"/>
    </row>
    <row r="220" spans="1:7" s="22" customFormat="1" x14ac:dyDescent="0.25">
      <c r="A220" s="17"/>
      <c r="B220" s="393" t="s">
        <v>21</v>
      </c>
      <c r="C220" s="57" t="s">
        <v>1273</v>
      </c>
      <c r="D220" s="57"/>
      <c r="E220" s="618"/>
      <c r="F220" s="157"/>
      <c r="G220" s="21"/>
    </row>
    <row r="221" spans="1:7" s="22" customFormat="1" x14ac:dyDescent="0.25">
      <c r="A221" s="17"/>
      <c r="B221" s="393"/>
      <c r="C221" s="645" t="s">
        <v>1274</v>
      </c>
      <c r="D221" s="645"/>
      <c r="E221" s="645"/>
      <c r="F221" s="157"/>
      <c r="G221" s="21"/>
    </row>
    <row r="222" spans="1:7" s="22" customFormat="1" x14ac:dyDescent="0.25">
      <c r="A222" s="17"/>
      <c r="B222" s="393"/>
      <c r="C222" s="57"/>
      <c r="D222" s="57"/>
      <c r="E222" s="57"/>
      <c r="F222" s="157"/>
      <c r="G222" s="21"/>
    </row>
    <row r="223" spans="1:7" s="22" customFormat="1" ht="16.5" thickBot="1" x14ac:dyDescent="0.3">
      <c r="A223" s="17"/>
      <c r="B223" s="41" t="s">
        <v>592</v>
      </c>
      <c r="C223" s="57" t="s">
        <v>751</v>
      </c>
      <c r="D223" s="57"/>
      <c r="E223" s="36"/>
      <c r="F223" s="157"/>
      <c r="G223" s="21"/>
    </row>
    <row r="224" spans="1:7" s="22" customFormat="1" ht="16.5" thickBot="1" x14ac:dyDescent="0.3">
      <c r="A224" s="17"/>
      <c r="B224" s="108"/>
      <c r="C224" s="28"/>
      <c r="D224" s="57"/>
      <c r="E224" s="57"/>
      <c r="F224" s="157"/>
      <c r="G224" s="21"/>
    </row>
    <row r="225" spans="1:7" s="22" customFormat="1" ht="16.5" thickBot="1" x14ac:dyDescent="0.3">
      <c r="A225" s="17"/>
      <c r="B225" s="41" t="s">
        <v>593</v>
      </c>
      <c r="C225" s="57" t="s">
        <v>737</v>
      </c>
      <c r="D225" s="57"/>
      <c r="E225" s="45"/>
      <c r="F225" s="157"/>
      <c r="G225" s="21"/>
    </row>
    <row r="226" spans="1:7" s="22" customFormat="1" ht="16.5" thickBot="1" x14ac:dyDescent="0.3">
      <c r="A226" s="17"/>
      <c r="B226" s="39"/>
      <c r="C226" s="60"/>
      <c r="D226" s="57"/>
      <c r="E226" s="57"/>
      <c r="F226" s="157"/>
      <c r="G226" s="21"/>
    </row>
    <row r="227" spans="1:7" s="22" customFormat="1" ht="16.5" thickBot="1" x14ac:dyDescent="0.3">
      <c r="A227" s="17"/>
      <c r="B227" s="41" t="s">
        <v>594</v>
      </c>
      <c r="C227" s="375" t="s">
        <v>243</v>
      </c>
      <c r="D227" s="17"/>
      <c r="E227" s="45"/>
      <c r="F227" s="157"/>
      <c r="G227" s="21"/>
    </row>
    <row r="228" spans="1:7" s="22" customFormat="1" ht="16.5" thickBot="1" x14ac:dyDescent="0.3">
      <c r="A228" s="17"/>
      <c r="B228" s="39"/>
      <c r="C228" s="60"/>
      <c r="D228" s="17"/>
      <c r="E228" s="45"/>
      <c r="F228" s="157"/>
      <c r="G228" s="21"/>
    </row>
    <row r="229" spans="1:7" s="22" customFormat="1" x14ac:dyDescent="0.25">
      <c r="A229" s="17"/>
      <c r="B229" s="39"/>
      <c r="C229" s="645" t="s">
        <v>204</v>
      </c>
      <c r="D229" s="645"/>
      <c r="E229" s="645"/>
      <c r="F229" s="157"/>
      <c r="G229" s="21"/>
    </row>
    <row r="230" spans="1:7" s="22" customFormat="1" ht="16.5" thickBot="1" x14ac:dyDescent="0.3">
      <c r="A230" s="17"/>
      <c r="B230" s="41" t="s">
        <v>595</v>
      </c>
      <c r="C230" s="375" t="s">
        <v>244</v>
      </c>
      <c r="D230" s="17"/>
      <c r="E230" s="45"/>
      <c r="F230" s="157"/>
      <c r="G230" s="21"/>
    </row>
    <row r="231" spans="1:7" s="22" customFormat="1" ht="16.5" thickBot="1" x14ac:dyDescent="0.3">
      <c r="A231" s="17"/>
      <c r="B231" s="39"/>
      <c r="C231" s="60"/>
      <c r="D231" s="17"/>
      <c r="E231" s="45"/>
      <c r="F231" s="157"/>
      <c r="G231" s="21"/>
    </row>
    <row r="232" spans="1:7" s="22" customFormat="1" x14ac:dyDescent="0.25">
      <c r="A232" s="17"/>
      <c r="B232" s="39"/>
      <c r="C232" s="645" t="s">
        <v>205</v>
      </c>
      <c r="D232" s="645"/>
      <c r="E232" s="645"/>
      <c r="F232" s="157"/>
      <c r="G232" s="21"/>
    </row>
    <row r="233" spans="1:7" s="22" customFormat="1" ht="16.5" thickBot="1" x14ac:dyDescent="0.3">
      <c r="A233" s="17"/>
      <c r="B233" s="41" t="s">
        <v>596</v>
      </c>
      <c r="C233" s="375" t="s">
        <v>735</v>
      </c>
      <c r="D233" s="17"/>
      <c r="E233" s="45"/>
      <c r="F233" s="157"/>
      <c r="G233" s="21"/>
    </row>
    <row r="234" spans="1:7" s="22" customFormat="1" ht="16.5" thickBot="1" x14ac:dyDescent="0.3">
      <c r="A234" s="17"/>
      <c r="B234" s="39"/>
      <c r="C234" s="60"/>
      <c r="D234" s="17"/>
      <c r="E234" s="45"/>
      <c r="F234" s="157"/>
      <c r="G234" s="21"/>
    </row>
    <row r="235" spans="1:7" s="22" customFormat="1" x14ac:dyDescent="0.25">
      <c r="A235" s="17"/>
      <c r="B235" s="39"/>
      <c r="C235" s="215" t="s">
        <v>202</v>
      </c>
      <c r="D235" s="214"/>
      <c r="E235" s="214"/>
      <c r="F235" s="157"/>
      <c r="G235" s="21"/>
    </row>
    <row r="236" spans="1:7" s="22" customFormat="1" ht="16.5" thickBot="1" x14ac:dyDescent="0.3">
      <c r="A236" s="17"/>
      <c r="B236" s="41" t="s">
        <v>597</v>
      </c>
      <c r="C236" s="375" t="s">
        <v>736</v>
      </c>
      <c r="D236" s="17"/>
      <c r="E236" s="45"/>
      <c r="F236" s="157"/>
      <c r="G236" s="21"/>
    </row>
    <row r="237" spans="1:7" s="22" customFormat="1" ht="16.5" thickBot="1" x14ac:dyDescent="0.3">
      <c r="A237" s="17"/>
      <c r="B237" s="30"/>
      <c r="C237" s="60"/>
      <c r="D237" s="17"/>
      <c r="E237" s="45"/>
      <c r="F237" s="157"/>
      <c r="G237" s="21"/>
    </row>
    <row r="238" spans="1:7" s="22" customFormat="1" x14ac:dyDescent="0.25">
      <c r="A238" s="17"/>
      <c r="B238" s="30"/>
      <c r="C238" s="645" t="s">
        <v>203</v>
      </c>
      <c r="D238" s="645"/>
      <c r="E238" s="645"/>
      <c r="F238" s="157"/>
      <c r="G238" s="21"/>
    </row>
    <row r="239" spans="1:7" s="22" customFormat="1" x14ac:dyDescent="0.25">
      <c r="A239" s="17"/>
      <c r="B239" s="30"/>
      <c r="C239" s="45"/>
      <c r="D239" s="45"/>
      <c r="E239" s="57"/>
      <c r="F239" s="157"/>
      <c r="G239" s="21"/>
    </row>
    <row r="240" spans="1:7" s="22" customFormat="1" x14ac:dyDescent="0.25">
      <c r="A240" s="17"/>
      <c r="B240" s="393" t="s">
        <v>151</v>
      </c>
      <c r="C240" s="379" t="s">
        <v>756</v>
      </c>
      <c r="D240" s="57"/>
      <c r="E240" s="375"/>
      <c r="F240" s="157"/>
      <c r="G240" s="21"/>
    </row>
    <row r="241" spans="1:7" s="22" customFormat="1" x14ac:dyDescent="0.25">
      <c r="A241" s="17"/>
      <c r="B241" s="393"/>
      <c r="C241" s="57"/>
      <c r="D241" s="57"/>
      <c r="E241" s="57"/>
      <c r="F241" s="157"/>
      <c r="G241" s="21"/>
    </row>
    <row r="242" spans="1:7" s="22" customFormat="1" ht="16.5" thickBot="1" x14ac:dyDescent="0.3">
      <c r="A242" s="17"/>
      <c r="B242" s="41" t="s">
        <v>598</v>
      </c>
      <c r="C242" s="57" t="s">
        <v>751</v>
      </c>
      <c r="D242" s="57"/>
      <c r="E242" s="36"/>
      <c r="F242" s="157"/>
      <c r="G242" s="21"/>
    </row>
    <row r="243" spans="1:7" s="22" customFormat="1" ht="16.5" thickBot="1" x14ac:dyDescent="0.3">
      <c r="A243" s="17"/>
      <c r="B243" s="108"/>
      <c r="C243" s="28"/>
      <c r="D243" s="57"/>
      <c r="E243" s="57"/>
      <c r="F243" s="157"/>
      <c r="G243" s="21"/>
    </row>
    <row r="244" spans="1:7" s="22" customFormat="1" ht="16.5" thickBot="1" x14ac:dyDescent="0.3">
      <c r="A244" s="17"/>
      <c r="B244" s="41" t="s">
        <v>599</v>
      </c>
      <c r="C244" s="57" t="s">
        <v>737</v>
      </c>
      <c r="D244" s="57"/>
      <c r="E244" s="45"/>
      <c r="F244" s="157"/>
      <c r="G244" s="21"/>
    </row>
    <row r="245" spans="1:7" s="22" customFormat="1" ht="16.5" thickBot="1" x14ac:dyDescent="0.3">
      <c r="A245" s="17"/>
      <c r="B245" s="39"/>
      <c r="C245" s="60"/>
      <c r="D245" s="57"/>
      <c r="E245" s="57"/>
      <c r="F245" s="157"/>
      <c r="G245" s="21"/>
    </row>
    <row r="246" spans="1:7" s="22" customFormat="1" ht="16.5" thickBot="1" x14ac:dyDescent="0.3">
      <c r="A246" s="17"/>
      <c r="B246" s="41" t="s">
        <v>601</v>
      </c>
      <c r="C246" s="375" t="s">
        <v>243</v>
      </c>
      <c r="D246" s="17"/>
      <c r="E246" s="45"/>
      <c r="F246" s="157"/>
      <c r="G246" s="21"/>
    </row>
    <row r="247" spans="1:7" s="22" customFormat="1" ht="16.5" thickBot="1" x14ac:dyDescent="0.3">
      <c r="A247" s="17"/>
      <c r="B247" s="39"/>
      <c r="C247" s="60"/>
      <c r="D247" s="17"/>
      <c r="E247" s="45"/>
      <c r="F247" s="157"/>
      <c r="G247" s="21"/>
    </row>
    <row r="248" spans="1:7" s="22" customFormat="1" x14ac:dyDescent="0.25">
      <c r="A248" s="17"/>
      <c r="B248" s="39"/>
      <c r="C248" s="645" t="s">
        <v>204</v>
      </c>
      <c r="D248" s="645"/>
      <c r="E248" s="645"/>
      <c r="F248" s="157"/>
      <c r="G248" s="21"/>
    </row>
    <row r="249" spans="1:7" s="22" customFormat="1" ht="16.5" thickBot="1" x14ac:dyDescent="0.3">
      <c r="A249" s="17"/>
      <c r="B249" s="41" t="s">
        <v>602</v>
      </c>
      <c r="C249" s="375" t="s">
        <v>244</v>
      </c>
      <c r="D249" s="17"/>
      <c r="E249" s="45"/>
      <c r="F249" s="157"/>
      <c r="G249" s="21"/>
    </row>
    <row r="250" spans="1:7" s="22" customFormat="1" ht="16.5" thickBot="1" x14ac:dyDescent="0.3">
      <c r="A250" s="17"/>
      <c r="B250" s="39"/>
      <c r="C250" s="60"/>
      <c r="D250" s="17"/>
      <c r="E250" s="45"/>
      <c r="F250" s="157"/>
      <c r="G250" s="21"/>
    </row>
    <row r="251" spans="1:7" s="22" customFormat="1" x14ac:dyDescent="0.25">
      <c r="A251" s="17"/>
      <c r="B251" s="39"/>
      <c r="C251" s="645" t="s">
        <v>205</v>
      </c>
      <c r="D251" s="645"/>
      <c r="E251" s="645"/>
      <c r="F251" s="157"/>
      <c r="G251" s="21"/>
    </row>
    <row r="252" spans="1:7" s="22" customFormat="1" ht="16.5" thickBot="1" x14ac:dyDescent="0.3">
      <c r="A252" s="17"/>
      <c r="B252" s="41" t="s">
        <v>603</v>
      </c>
      <c r="C252" s="375" t="s">
        <v>735</v>
      </c>
      <c r="D252" s="17"/>
      <c r="E252" s="45"/>
      <c r="F252" s="157"/>
      <c r="G252" s="21"/>
    </row>
    <row r="253" spans="1:7" s="22" customFormat="1" ht="16.5" thickBot="1" x14ac:dyDescent="0.3">
      <c r="A253" s="17"/>
      <c r="B253" s="39"/>
      <c r="C253" s="60"/>
      <c r="D253" s="17"/>
      <c r="E253" s="45"/>
      <c r="F253" s="157"/>
      <c r="G253" s="21"/>
    </row>
    <row r="254" spans="1:7" s="22" customFormat="1" x14ac:dyDescent="0.25">
      <c r="A254" s="17"/>
      <c r="B254" s="39"/>
      <c r="C254" s="215" t="s">
        <v>202</v>
      </c>
      <c r="D254" s="214"/>
      <c r="E254" s="214"/>
      <c r="F254" s="157"/>
      <c r="G254" s="21"/>
    </row>
    <row r="255" spans="1:7" s="22" customFormat="1" ht="16.5" thickBot="1" x14ac:dyDescent="0.3">
      <c r="A255" s="17"/>
      <c r="B255" s="41" t="s">
        <v>604</v>
      </c>
      <c r="C255" s="375" t="s">
        <v>736</v>
      </c>
      <c r="D255" s="17"/>
      <c r="E255" s="45"/>
      <c r="F255" s="157"/>
      <c r="G255" s="21"/>
    </row>
    <row r="256" spans="1:7" s="22" customFormat="1" ht="16.5" thickBot="1" x14ac:dyDescent="0.3">
      <c r="A256" s="17"/>
      <c r="B256" s="30"/>
      <c r="C256" s="60"/>
      <c r="D256" s="17"/>
      <c r="E256" s="45"/>
      <c r="F256" s="157"/>
      <c r="G256" s="21"/>
    </row>
    <row r="257" spans="1:7" s="22" customFormat="1" x14ac:dyDescent="0.25">
      <c r="A257" s="17"/>
      <c r="B257" s="30"/>
      <c r="C257" s="645" t="s">
        <v>203</v>
      </c>
      <c r="D257" s="645"/>
      <c r="E257" s="645"/>
      <c r="F257" s="157"/>
      <c r="G257" s="21"/>
    </row>
    <row r="258" spans="1:7" s="22" customFormat="1" x14ac:dyDescent="0.25">
      <c r="A258" s="17"/>
      <c r="B258" s="30"/>
      <c r="C258" s="45"/>
      <c r="D258" s="45"/>
      <c r="E258" s="57"/>
      <c r="F258" s="157"/>
      <c r="G258" s="21"/>
    </row>
    <row r="259" spans="1:7" s="22" customFormat="1" x14ac:dyDescent="0.25">
      <c r="A259" s="17"/>
      <c r="B259" s="393" t="s">
        <v>185</v>
      </c>
      <c r="C259" s="379" t="s">
        <v>757</v>
      </c>
      <c r="D259" s="57"/>
      <c r="E259" s="375"/>
      <c r="F259" s="157"/>
      <c r="G259" s="21"/>
    </row>
    <row r="260" spans="1:7" s="22" customFormat="1" x14ac:dyDescent="0.25">
      <c r="A260" s="17"/>
      <c r="B260" s="393"/>
      <c r="C260" s="57"/>
      <c r="D260" s="57"/>
      <c r="E260" s="57"/>
      <c r="F260" s="157"/>
      <c r="G260" s="21"/>
    </row>
    <row r="261" spans="1:7" s="22" customFormat="1" ht="16.5" thickBot="1" x14ac:dyDescent="0.3">
      <c r="A261" s="17"/>
      <c r="B261" s="41" t="s">
        <v>605</v>
      </c>
      <c r="C261" s="57" t="s">
        <v>751</v>
      </c>
      <c r="D261" s="57"/>
      <c r="E261" s="36"/>
      <c r="F261" s="157"/>
      <c r="G261" s="21"/>
    </row>
    <row r="262" spans="1:7" s="22" customFormat="1" ht="16.5" thickBot="1" x14ac:dyDescent="0.3">
      <c r="A262" s="17"/>
      <c r="B262" s="108"/>
      <c r="C262" s="28"/>
      <c r="D262" s="57"/>
      <c r="E262" s="57"/>
      <c r="F262" s="157"/>
      <c r="G262" s="21"/>
    </row>
    <row r="263" spans="1:7" s="22" customFormat="1" ht="16.5" thickBot="1" x14ac:dyDescent="0.3">
      <c r="A263" s="17"/>
      <c r="B263" s="41" t="s">
        <v>606</v>
      </c>
      <c r="C263" s="57" t="s">
        <v>737</v>
      </c>
      <c r="D263" s="57"/>
      <c r="E263" s="45"/>
      <c r="F263" s="157"/>
      <c r="G263" s="21"/>
    </row>
    <row r="264" spans="1:7" s="22" customFormat="1" ht="16.5" thickBot="1" x14ac:dyDescent="0.3">
      <c r="A264" s="17"/>
      <c r="B264" s="39"/>
      <c r="C264" s="60"/>
      <c r="D264" s="57"/>
      <c r="E264" s="57"/>
      <c r="F264" s="157"/>
      <c r="G264" s="21"/>
    </row>
    <row r="265" spans="1:7" s="22" customFormat="1" ht="16.5" thickBot="1" x14ac:dyDescent="0.3">
      <c r="A265" s="17"/>
      <c r="B265" s="41" t="s">
        <v>600</v>
      </c>
      <c r="C265" s="375" t="s">
        <v>243</v>
      </c>
      <c r="D265" s="17"/>
      <c r="E265" s="45"/>
      <c r="F265" s="157"/>
      <c r="G265" s="21"/>
    </row>
    <row r="266" spans="1:7" s="22" customFormat="1" ht="16.5" thickBot="1" x14ac:dyDescent="0.3">
      <c r="A266" s="17"/>
      <c r="B266" s="39"/>
      <c r="C266" s="60"/>
      <c r="D266" s="17"/>
      <c r="E266" s="45"/>
      <c r="F266" s="157"/>
      <c r="G266" s="21"/>
    </row>
    <row r="267" spans="1:7" s="22" customFormat="1" x14ac:dyDescent="0.25">
      <c r="A267" s="17"/>
      <c r="B267" s="39"/>
      <c r="C267" s="645" t="s">
        <v>204</v>
      </c>
      <c r="D267" s="645"/>
      <c r="E267" s="645"/>
      <c r="F267" s="157"/>
      <c r="G267" s="21"/>
    </row>
    <row r="268" spans="1:7" s="22" customFormat="1" ht="16.5" thickBot="1" x14ac:dyDescent="0.3">
      <c r="A268" s="17"/>
      <c r="B268" s="41" t="s">
        <v>607</v>
      </c>
      <c r="C268" s="375" t="s">
        <v>244</v>
      </c>
      <c r="D268" s="17"/>
      <c r="E268" s="45"/>
      <c r="F268" s="157"/>
      <c r="G268" s="21"/>
    </row>
    <row r="269" spans="1:7" s="22" customFormat="1" ht="16.5" thickBot="1" x14ac:dyDescent="0.3">
      <c r="A269" s="17"/>
      <c r="B269" s="39"/>
      <c r="C269" s="60"/>
      <c r="D269" s="17"/>
      <c r="E269" s="45"/>
      <c r="F269" s="157"/>
      <c r="G269" s="21"/>
    </row>
    <row r="270" spans="1:7" s="22" customFormat="1" x14ac:dyDescent="0.25">
      <c r="A270" s="17"/>
      <c r="B270" s="39"/>
      <c r="C270" s="645" t="s">
        <v>205</v>
      </c>
      <c r="D270" s="645"/>
      <c r="E270" s="645"/>
      <c r="F270" s="157"/>
      <c r="G270" s="21"/>
    </row>
    <row r="271" spans="1:7" s="22" customFormat="1" ht="16.5" thickBot="1" x14ac:dyDescent="0.3">
      <c r="A271" s="17"/>
      <c r="B271" s="41" t="s">
        <v>608</v>
      </c>
      <c r="C271" s="375" t="s">
        <v>735</v>
      </c>
      <c r="D271" s="17"/>
      <c r="E271" s="45"/>
      <c r="F271" s="157"/>
      <c r="G271" s="21"/>
    </row>
    <row r="272" spans="1:7" s="22" customFormat="1" ht="16.5" thickBot="1" x14ac:dyDescent="0.3">
      <c r="A272" s="17"/>
      <c r="B272" s="39"/>
      <c r="C272" s="60"/>
      <c r="D272" s="17"/>
      <c r="E272" s="45"/>
      <c r="F272" s="157"/>
      <c r="G272" s="21"/>
    </row>
    <row r="273" spans="1:7" s="22" customFormat="1" x14ac:dyDescent="0.25">
      <c r="A273" s="17"/>
      <c r="B273" s="39"/>
      <c r="C273" s="215" t="s">
        <v>202</v>
      </c>
      <c r="D273" s="214"/>
      <c r="E273" s="214"/>
      <c r="F273" s="157"/>
      <c r="G273" s="21"/>
    </row>
    <row r="274" spans="1:7" s="22" customFormat="1" ht="16.5" thickBot="1" x14ac:dyDescent="0.3">
      <c r="A274" s="17"/>
      <c r="B274" s="41" t="s">
        <v>609</v>
      </c>
      <c r="C274" s="375" t="s">
        <v>736</v>
      </c>
      <c r="D274" s="17"/>
      <c r="E274" s="45"/>
      <c r="F274" s="157"/>
      <c r="G274" s="21"/>
    </row>
    <row r="275" spans="1:7" s="22" customFormat="1" ht="16.5" thickBot="1" x14ac:dyDescent="0.3">
      <c r="A275" s="17"/>
      <c r="B275" s="30"/>
      <c r="C275" s="60"/>
      <c r="D275" s="17"/>
      <c r="E275" s="45"/>
      <c r="F275" s="157"/>
      <c r="G275" s="21"/>
    </row>
    <row r="276" spans="1:7" s="22" customFormat="1" x14ac:dyDescent="0.25">
      <c r="A276" s="17"/>
      <c r="B276" s="30"/>
      <c r="C276" s="645" t="s">
        <v>203</v>
      </c>
      <c r="D276" s="645"/>
      <c r="E276" s="645"/>
      <c r="F276" s="157"/>
      <c r="G276" s="21"/>
    </row>
    <row r="277" spans="1:7" s="22" customFormat="1" x14ac:dyDescent="0.25">
      <c r="A277" s="17"/>
      <c r="B277" s="30"/>
      <c r="C277" s="151"/>
      <c r="D277" s="57"/>
      <c r="E277" s="45"/>
      <c r="F277" s="157"/>
      <c r="G277" s="21"/>
    </row>
    <row r="278" spans="1:7" s="22" customFormat="1" x14ac:dyDescent="0.25">
      <c r="A278" s="17"/>
      <c r="B278" s="393" t="s">
        <v>186</v>
      </c>
      <c r="C278" s="379" t="s">
        <v>758</v>
      </c>
      <c r="D278" s="57"/>
      <c r="E278" s="377"/>
      <c r="F278" s="157"/>
      <c r="G278" s="21"/>
    </row>
    <row r="279" spans="1:7" s="22" customFormat="1" ht="33" customHeight="1" x14ac:dyDescent="0.25">
      <c r="A279" s="17"/>
      <c r="B279" s="393"/>
      <c r="C279" s="659" t="s">
        <v>1114</v>
      </c>
      <c r="D279" s="659"/>
      <c r="E279" s="659"/>
      <c r="F279" s="157"/>
      <c r="G279" s="21"/>
    </row>
    <row r="280" spans="1:7" s="22" customFormat="1" x14ac:dyDescent="0.25">
      <c r="A280" s="17"/>
      <c r="B280" s="393"/>
      <c r="C280" s="57"/>
      <c r="D280" s="57"/>
      <c r="E280" s="57"/>
      <c r="F280" s="157"/>
      <c r="G280" s="21"/>
    </row>
    <row r="281" spans="1:7" s="22" customFormat="1" ht="16.5" thickBot="1" x14ac:dyDescent="0.3">
      <c r="A281" s="17"/>
      <c r="B281" s="41" t="s">
        <v>610</v>
      </c>
      <c r="C281" s="57" t="s">
        <v>751</v>
      </c>
      <c r="D281" s="57"/>
      <c r="E281" s="36"/>
      <c r="F281" s="157"/>
      <c r="G281" s="21"/>
    </row>
    <row r="282" spans="1:7" s="22" customFormat="1" ht="16.5" thickBot="1" x14ac:dyDescent="0.3">
      <c r="A282" s="17"/>
      <c r="B282" s="108"/>
      <c r="C282" s="28"/>
      <c r="D282" s="57"/>
      <c r="E282" s="57"/>
      <c r="F282" s="157"/>
      <c r="G282" s="21"/>
    </row>
    <row r="283" spans="1:7" s="22" customFormat="1" ht="16.5" thickBot="1" x14ac:dyDescent="0.3">
      <c r="A283" s="17"/>
      <c r="B283" s="41" t="s">
        <v>611</v>
      </c>
      <c r="C283" s="57" t="s">
        <v>737</v>
      </c>
      <c r="D283" s="57"/>
      <c r="E283" s="45"/>
      <c r="F283" s="157"/>
      <c r="G283" s="21"/>
    </row>
    <row r="284" spans="1:7" s="22" customFormat="1" ht="16.5" thickBot="1" x14ac:dyDescent="0.3">
      <c r="A284" s="17"/>
      <c r="B284" s="39"/>
      <c r="C284" s="60"/>
      <c r="D284" s="57"/>
      <c r="E284" s="57"/>
      <c r="F284" s="157"/>
      <c r="G284" s="21"/>
    </row>
    <row r="285" spans="1:7" s="22" customFormat="1" ht="16.5" thickBot="1" x14ac:dyDescent="0.3">
      <c r="A285" s="17"/>
      <c r="B285" s="41" t="s">
        <v>612</v>
      </c>
      <c r="C285" s="375" t="s">
        <v>243</v>
      </c>
      <c r="D285" s="17"/>
      <c r="E285" s="45"/>
      <c r="F285" s="157"/>
      <c r="G285" s="21"/>
    </row>
    <row r="286" spans="1:7" s="22" customFormat="1" ht="16.5" thickBot="1" x14ac:dyDescent="0.3">
      <c r="A286" s="17"/>
      <c r="B286" s="39"/>
      <c r="C286" s="60"/>
      <c r="D286" s="17"/>
      <c r="E286" s="45"/>
      <c r="F286" s="157"/>
      <c r="G286" s="21"/>
    </row>
    <row r="287" spans="1:7" s="22" customFormat="1" x14ac:dyDescent="0.25">
      <c r="A287" s="17"/>
      <c r="B287" s="39"/>
      <c r="C287" s="645" t="s">
        <v>204</v>
      </c>
      <c r="D287" s="645"/>
      <c r="E287" s="645"/>
      <c r="F287" s="157"/>
      <c r="G287" s="21"/>
    </row>
    <row r="288" spans="1:7" s="22" customFormat="1" ht="16.5" thickBot="1" x14ac:dyDescent="0.3">
      <c r="A288" s="17"/>
      <c r="B288" s="41" t="s">
        <v>613</v>
      </c>
      <c r="C288" s="375" t="s">
        <v>244</v>
      </c>
      <c r="D288" s="17"/>
      <c r="E288" s="45"/>
      <c r="F288" s="157"/>
      <c r="G288" s="21"/>
    </row>
    <row r="289" spans="1:7" s="22" customFormat="1" ht="16.5" thickBot="1" x14ac:dyDescent="0.3">
      <c r="A289" s="17"/>
      <c r="B289" s="39"/>
      <c r="C289" s="60"/>
      <c r="D289" s="17"/>
      <c r="E289" s="45"/>
      <c r="F289" s="157"/>
      <c r="G289" s="21"/>
    </row>
    <row r="290" spans="1:7" s="22" customFormat="1" x14ac:dyDescent="0.25">
      <c r="A290" s="17"/>
      <c r="B290" s="39"/>
      <c r="C290" s="645" t="s">
        <v>205</v>
      </c>
      <c r="D290" s="645"/>
      <c r="E290" s="645"/>
      <c r="F290" s="157"/>
      <c r="G290" s="21"/>
    </row>
    <row r="291" spans="1:7" s="22" customFormat="1" ht="16.5" thickBot="1" x14ac:dyDescent="0.3">
      <c r="A291" s="17"/>
      <c r="B291" s="41" t="s">
        <v>614</v>
      </c>
      <c r="C291" s="375" t="s">
        <v>735</v>
      </c>
      <c r="D291" s="17"/>
      <c r="E291" s="45"/>
      <c r="F291" s="157"/>
      <c r="G291" s="21"/>
    </row>
    <row r="292" spans="1:7" s="22" customFormat="1" ht="16.5" thickBot="1" x14ac:dyDescent="0.3">
      <c r="A292" s="17"/>
      <c r="B292" s="39"/>
      <c r="C292" s="60"/>
      <c r="D292" s="17"/>
      <c r="E292" s="45"/>
      <c r="F292" s="157"/>
      <c r="G292" s="21"/>
    </row>
    <row r="293" spans="1:7" s="22" customFormat="1" x14ac:dyDescent="0.25">
      <c r="A293" s="17"/>
      <c r="B293" s="39"/>
      <c r="C293" s="215" t="s">
        <v>202</v>
      </c>
      <c r="D293" s="214"/>
      <c r="E293" s="214"/>
      <c r="F293" s="157"/>
      <c r="G293" s="21"/>
    </row>
    <row r="294" spans="1:7" s="22" customFormat="1" ht="16.5" thickBot="1" x14ac:dyDescent="0.3">
      <c r="A294" s="17"/>
      <c r="B294" s="41" t="s">
        <v>615</v>
      </c>
      <c r="C294" s="375" t="s">
        <v>736</v>
      </c>
      <c r="D294" s="17"/>
      <c r="E294" s="45"/>
      <c r="F294" s="157"/>
      <c r="G294" s="21"/>
    </row>
    <row r="295" spans="1:7" s="22" customFormat="1" ht="16.5" thickBot="1" x14ac:dyDescent="0.3">
      <c r="A295" s="17"/>
      <c r="B295" s="30"/>
      <c r="C295" s="60"/>
      <c r="D295" s="17"/>
      <c r="E295" s="45"/>
      <c r="F295" s="157"/>
      <c r="G295" s="21"/>
    </row>
    <row r="296" spans="1:7" s="22" customFormat="1" x14ac:dyDescent="0.25">
      <c r="A296" s="17"/>
      <c r="B296" s="30"/>
      <c r="C296" s="645" t="s">
        <v>203</v>
      </c>
      <c r="D296" s="645"/>
      <c r="E296" s="645"/>
      <c r="F296" s="157"/>
      <c r="G296" s="21"/>
    </row>
    <row r="297" spans="1:7" s="22" customFormat="1" x14ac:dyDescent="0.25">
      <c r="A297" s="17"/>
      <c r="B297" s="30"/>
      <c r="C297" s="45"/>
      <c r="D297" s="45"/>
      <c r="E297" s="57"/>
      <c r="F297" s="157"/>
      <c r="G297" s="21"/>
    </row>
    <row r="298" spans="1:7" s="22" customFormat="1" x14ac:dyDescent="0.25">
      <c r="A298" s="17"/>
      <c r="B298" s="393" t="s">
        <v>226</v>
      </c>
      <c r="C298" s="379" t="s">
        <v>16</v>
      </c>
      <c r="D298" s="57"/>
      <c r="E298" s="151"/>
      <c r="F298" s="157"/>
      <c r="G298" s="21"/>
    </row>
    <row r="299" spans="1:7" s="22" customFormat="1" x14ac:dyDescent="0.25">
      <c r="A299" s="17"/>
      <c r="B299" s="393"/>
      <c r="C299" s="662" t="s">
        <v>759</v>
      </c>
      <c r="D299" s="662"/>
      <c r="E299" s="662"/>
      <c r="F299" s="157"/>
      <c r="G299" s="21"/>
    </row>
    <row r="300" spans="1:7" s="22" customFormat="1" x14ac:dyDescent="0.25">
      <c r="A300" s="17"/>
      <c r="B300" s="393"/>
      <c r="C300" s="45"/>
      <c r="D300" s="45"/>
      <c r="E300" s="45"/>
      <c r="F300" s="157"/>
      <c r="G300" s="21"/>
    </row>
    <row r="301" spans="1:7" s="22" customFormat="1" ht="16.5" thickBot="1" x14ac:dyDescent="0.3">
      <c r="A301" s="17"/>
      <c r="B301" s="41" t="s">
        <v>616</v>
      </c>
      <c r="C301" s="375" t="s">
        <v>751</v>
      </c>
      <c r="D301" s="57"/>
      <c r="E301" s="36"/>
      <c r="F301" s="157"/>
      <c r="G301" s="21"/>
    </row>
    <row r="302" spans="1:7" s="22" customFormat="1" ht="16.5" thickBot="1" x14ac:dyDescent="0.3">
      <c r="A302" s="17"/>
      <c r="B302" s="108"/>
      <c r="C302" s="28"/>
      <c r="D302" s="6"/>
      <c r="E302" s="375"/>
      <c r="F302" s="157"/>
      <c r="G302" s="21"/>
    </row>
    <row r="303" spans="1:7" s="22" customFormat="1" ht="16.5" thickBot="1" x14ac:dyDescent="0.3">
      <c r="A303" s="17"/>
      <c r="B303" s="41" t="s">
        <v>617</v>
      </c>
      <c r="C303" s="375" t="s">
        <v>737</v>
      </c>
      <c r="D303" s="6"/>
      <c r="E303" s="45"/>
      <c r="F303" s="157"/>
      <c r="G303" s="21"/>
    </row>
    <row r="304" spans="1:7" s="22" customFormat="1" ht="16.5" thickBot="1" x14ac:dyDescent="0.3">
      <c r="A304" s="17"/>
      <c r="B304" s="39"/>
      <c r="C304" s="60"/>
      <c r="D304" s="6"/>
      <c r="E304" s="57"/>
      <c r="F304" s="157"/>
      <c r="G304" s="21"/>
    </row>
    <row r="305" spans="1:7" s="22" customFormat="1" ht="16.5" thickBot="1" x14ac:dyDescent="0.3">
      <c r="A305" s="17"/>
      <c r="B305" s="41" t="s">
        <v>618</v>
      </c>
      <c r="C305" s="375" t="s">
        <v>243</v>
      </c>
      <c r="D305" s="17"/>
      <c r="E305" s="45"/>
      <c r="F305" s="157"/>
      <c r="G305" s="21"/>
    </row>
    <row r="306" spans="1:7" s="22" customFormat="1" ht="16.5" thickBot="1" x14ac:dyDescent="0.3">
      <c r="A306" s="17"/>
      <c r="B306" s="39"/>
      <c r="C306" s="60"/>
      <c r="D306" s="17"/>
      <c r="E306" s="45"/>
      <c r="F306" s="157"/>
      <c r="G306" s="21"/>
    </row>
    <row r="307" spans="1:7" s="22" customFormat="1" x14ac:dyDescent="0.25">
      <c r="A307" s="17"/>
      <c r="B307" s="39"/>
      <c r="C307" s="645" t="s">
        <v>204</v>
      </c>
      <c r="D307" s="645"/>
      <c r="E307" s="645"/>
      <c r="F307" s="157"/>
      <c r="G307" s="21"/>
    </row>
    <row r="308" spans="1:7" s="22" customFormat="1" ht="16.5" thickBot="1" x14ac:dyDescent="0.3">
      <c r="A308" s="17"/>
      <c r="B308" s="41" t="s">
        <v>619</v>
      </c>
      <c r="C308" s="375" t="s">
        <v>244</v>
      </c>
      <c r="D308" s="17"/>
      <c r="E308" s="45"/>
      <c r="F308" s="157"/>
      <c r="G308" s="21"/>
    </row>
    <row r="309" spans="1:7" s="22" customFormat="1" ht="16.5" thickBot="1" x14ac:dyDescent="0.3">
      <c r="A309" s="17"/>
      <c r="B309" s="39"/>
      <c r="C309" s="60"/>
      <c r="D309" s="17"/>
      <c r="E309" s="45"/>
      <c r="F309" s="157"/>
      <c r="G309" s="21"/>
    </row>
    <row r="310" spans="1:7" s="22" customFormat="1" x14ac:dyDescent="0.25">
      <c r="A310" s="17"/>
      <c r="B310" s="39"/>
      <c r="C310" s="645" t="s">
        <v>205</v>
      </c>
      <c r="D310" s="645"/>
      <c r="E310" s="645"/>
      <c r="F310" s="157"/>
      <c r="G310" s="21"/>
    </row>
    <row r="311" spans="1:7" s="22" customFormat="1" ht="16.5" thickBot="1" x14ac:dyDescent="0.3">
      <c r="A311" s="17"/>
      <c r="B311" s="41" t="s">
        <v>620</v>
      </c>
      <c r="C311" s="375" t="s">
        <v>735</v>
      </c>
      <c r="D311" s="17"/>
      <c r="E311" s="45"/>
      <c r="F311" s="157"/>
      <c r="G311" s="21"/>
    </row>
    <row r="312" spans="1:7" s="22" customFormat="1" ht="16.5" thickBot="1" x14ac:dyDescent="0.3">
      <c r="A312" s="17"/>
      <c r="B312" s="39"/>
      <c r="C312" s="60"/>
      <c r="D312" s="17"/>
      <c r="E312" s="45"/>
      <c r="F312" s="157"/>
      <c r="G312" s="21"/>
    </row>
    <row r="313" spans="1:7" s="22" customFormat="1" x14ac:dyDescent="0.25">
      <c r="A313" s="17"/>
      <c r="B313" s="39"/>
      <c r="C313" s="215" t="s">
        <v>202</v>
      </c>
      <c r="D313" s="214"/>
      <c r="E313" s="214"/>
      <c r="F313" s="157"/>
      <c r="G313" s="21"/>
    </row>
    <row r="314" spans="1:7" s="22" customFormat="1" ht="16.5" thickBot="1" x14ac:dyDescent="0.3">
      <c r="A314" s="17"/>
      <c r="B314" s="41" t="s">
        <v>621</v>
      </c>
      <c r="C314" s="375" t="s">
        <v>736</v>
      </c>
      <c r="D314" s="17"/>
      <c r="E314" s="45"/>
      <c r="F314" s="157"/>
      <c r="G314" s="21"/>
    </row>
    <row r="315" spans="1:7" s="22" customFormat="1" ht="16.5" thickBot="1" x14ac:dyDescent="0.3">
      <c r="A315" s="17"/>
      <c r="B315" s="30"/>
      <c r="C315" s="60"/>
      <c r="D315" s="17"/>
      <c r="E315" s="45"/>
      <c r="F315" s="157"/>
      <c r="G315" s="21"/>
    </row>
    <row r="316" spans="1:7" s="22" customFormat="1" x14ac:dyDescent="0.25">
      <c r="A316" s="17"/>
      <c r="B316" s="30"/>
      <c r="C316" s="645" t="s">
        <v>203</v>
      </c>
      <c r="D316" s="645"/>
      <c r="E316" s="645"/>
      <c r="F316" s="157"/>
      <c r="G316" s="21"/>
    </row>
    <row r="317" spans="1:7" s="22" customFormat="1" x14ac:dyDescent="0.25">
      <c r="A317" s="17"/>
      <c r="B317" s="30"/>
      <c r="C317" s="151"/>
      <c r="D317" s="6"/>
      <c r="E317" s="45"/>
      <c r="F317" s="157"/>
      <c r="G317" s="21"/>
    </row>
    <row r="318" spans="1:7" s="22" customFormat="1" x14ac:dyDescent="0.25">
      <c r="A318" s="17"/>
      <c r="B318" s="393" t="s">
        <v>227</v>
      </c>
      <c r="C318" s="379" t="s">
        <v>760</v>
      </c>
      <c r="D318" s="57"/>
      <c r="E318" s="150"/>
      <c r="F318" s="157"/>
      <c r="G318" s="21"/>
    </row>
    <row r="319" spans="1:7" s="22" customFormat="1" x14ac:dyDescent="0.25">
      <c r="A319" s="17"/>
      <c r="B319" s="393"/>
      <c r="C319" s="6"/>
      <c r="D319" s="6"/>
      <c r="E319" s="6"/>
      <c r="F319" s="157"/>
      <c r="G319" s="21"/>
    </row>
    <row r="320" spans="1:7" s="22" customFormat="1" ht="16.5" thickBot="1" x14ac:dyDescent="0.3">
      <c r="A320" s="17"/>
      <c r="B320" s="41" t="s">
        <v>622</v>
      </c>
      <c r="C320" s="375" t="s">
        <v>751</v>
      </c>
      <c r="D320" s="57"/>
      <c r="E320" s="36"/>
      <c r="F320" s="157"/>
      <c r="G320" s="21"/>
    </row>
    <row r="321" spans="1:7" s="22" customFormat="1" ht="16.5" thickBot="1" x14ac:dyDescent="0.3">
      <c r="A321" s="17"/>
      <c r="B321" s="108"/>
      <c r="C321" s="28"/>
      <c r="D321" s="6"/>
      <c r="E321" s="375"/>
      <c r="F321" s="157"/>
      <c r="G321" s="21"/>
    </row>
    <row r="322" spans="1:7" s="22" customFormat="1" ht="16.5" thickBot="1" x14ac:dyDescent="0.3">
      <c r="A322" s="17"/>
      <c r="B322" s="41" t="s">
        <v>623</v>
      </c>
      <c r="C322" s="375" t="s">
        <v>737</v>
      </c>
      <c r="D322" s="6"/>
      <c r="E322" s="45"/>
      <c r="F322" s="157"/>
      <c r="G322" s="21"/>
    </row>
    <row r="323" spans="1:7" s="22" customFormat="1" ht="16.5" thickBot="1" x14ac:dyDescent="0.3">
      <c r="A323" s="17"/>
      <c r="B323" s="39"/>
      <c r="C323" s="60"/>
      <c r="D323" s="6"/>
      <c r="E323" s="57"/>
      <c r="F323" s="157"/>
      <c r="G323" s="21"/>
    </row>
    <row r="324" spans="1:7" s="22" customFormat="1" ht="16.5" thickBot="1" x14ac:dyDescent="0.3">
      <c r="A324" s="17"/>
      <c r="B324" s="41" t="s">
        <v>624</v>
      </c>
      <c r="C324" s="375" t="s">
        <v>243</v>
      </c>
      <c r="D324" s="17"/>
      <c r="E324" s="45"/>
      <c r="F324" s="157"/>
      <c r="G324" s="21"/>
    </row>
    <row r="325" spans="1:7" s="22" customFormat="1" ht="16.5" thickBot="1" x14ac:dyDescent="0.3">
      <c r="A325" s="17"/>
      <c r="B325" s="39"/>
      <c r="C325" s="60"/>
      <c r="D325" s="17"/>
      <c r="E325" s="45"/>
      <c r="F325" s="157"/>
      <c r="G325" s="21"/>
    </row>
    <row r="326" spans="1:7" s="22" customFormat="1" x14ac:dyDescent="0.25">
      <c r="A326" s="17"/>
      <c r="B326" s="39"/>
      <c r="C326" s="645" t="s">
        <v>204</v>
      </c>
      <c r="D326" s="645"/>
      <c r="E326" s="645"/>
      <c r="F326" s="157"/>
      <c r="G326" s="21"/>
    </row>
    <row r="327" spans="1:7" s="22" customFormat="1" ht="16.5" thickBot="1" x14ac:dyDescent="0.3">
      <c r="A327" s="17"/>
      <c r="B327" s="41" t="s">
        <v>625</v>
      </c>
      <c r="C327" s="375" t="s">
        <v>244</v>
      </c>
      <c r="D327" s="17"/>
      <c r="E327" s="45"/>
      <c r="F327" s="157"/>
      <c r="G327" s="21"/>
    </row>
    <row r="328" spans="1:7" s="22" customFormat="1" ht="16.5" thickBot="1" x14ac:dyDescent="0.3">
      <c r="A328" s="17"/>
      <c r="B328" s="39"/>
      <c r="C328" s="60"/>
      <c r="D328" s="17"/>
      <c r="E328" s="45"/>
      <c r="F328" s="157"/>
      <c r="G328" s="21"/>
    </row>
    <row r="329" spans="1:7" s="22" customFormat="1" x14ac:dyDescent="0.25">
      <c r="A329" s="17"/>
      <c r="B329" s="39"/>
      <c r="C329" s="645" t="s">
        <v>205</v>
      </c>
      <c r="D329" s="645"/>
      <c r="E329" s="645"/>
      <c r="F329" s="157"/>
      <c r="G329" s="21"/>
    </row>
    <row r="330" spans="1:7" s="22" customFormat="1" ht="16.5" thickBot="1" x14ac:dyDescent="0.3">
      <c r="A330" s="17"/>
      <c r="B330" s="41" t="s">
        <v>626</v>
      </c>
      <c r="C330" s="375" t="s">
        <v>735</v>
      </c>
      <c r="D330" s="17"/>
      <c r="E330" s="45"/>
      <c r="F330" s="157"/>
      <c r="G330" s="21"/>
    </row>
    <row r="331" spans="1:7" s="22" customFormat="1" ht="16.5" thickBot="1" x14ac:dyDescent="0.3">
      <c r="A331" s="17"/>
      <c r="B331" s="39"/>
      <c r="C331" s="60"/>
      <c r="D331" s="17"/>
      <c r="E331" s="45"/>
      <c r="F331" s="157"/>
      <c r="G331" s="21"/>
    </row>
    <row r="332" spans="1:7" s="22" customFormat="1" x14ac:dyDescent="0.25">
      <c r="A332" s="17"/>
      <c r="B332" s="39"/>
      <c r="C332" s="215" t="s">
        <v>202</v>
      </c>
      <c r="D332" s="214"/>
      <c r="E332" s="214"/>
      <c r="F332" s="157"/>
      <c r="G332" s="21"/>
    </row>
    <row r="333" spans="1:7" s="22" customFormat="1" ht="16.5" thickBot="1" x14ac:dyDescent="0.3">
      <c r="A333" s="17"/>
      <c r="B333" s="41" t="s">
        <v>627</v>
      </c>
      <c r="C333" s="375" t="s">
        <v>736</v>
      </c>
      <c r="D333" s="17"/>
      <c r="E333" s="45"/>
      <c r="F333" s="157"/>
      <c r="G333" s="21"/>
    </row>
    <row r="334" spans="1:7" s="22" customFormat="1" ht="16.5" thickBot="1" x14ac:dyDescent="0.3">
      <c r="A334" s="17"/>
      <c r="B334" s="30"/>
      <c r="C334" s="60"/>
      <c r="D334" s="17"/>
      <c r="E334" s="45"/>
      <c r="F334" s="157"/>
      <c r="G334" s="21"/>
    </row>
    <row r="335" spans="1:7" s="22" customFormat="1" x14ac:dyDescent="0.25">
      <c r="A335" s="17"/>
      <c r="B335" s="30"/>
      <c r="C335" s="645" t="s">
        <v>203</v>
      </c>
      <c r="D335" s="645"/>
      <c r="E335" s="645"/>
      <c r="F335" s="157"/>
      <c r="G335" s="21"/>
    </row>
    <row r="336" spans="1:7" s="22" customFormat="1" x14ac:dyDescent="0.25">
      <c r="A336" s="17"/>
      <c r="B336" s="30"/>
      <c r="C336" s="45"/>
      <c r="D336" s="6"/>
      <c r="E336" s="57"/>
      <c r="F336" s="157"/>
      <c r="G336" s="21"/>
    </row>
    <row r="337" spans="1:7" s="22" customFormat="1" ht="15.75" customHeight="1" x14ac:dyDescent="0.25">
      <c r="A337" s="17"/>
      <c r="B337" s="393" t="s">
        <v>628</v>
      </c>
      <c r="C337" s="379" t="s">
        <v>761</v>
      </c>
      <c r="D337" s="57"/>
      <c r="E337" s="45"/>
      <c r="F337" s="157"/>
      <c r="G337" s="21"/>
    </row>
    <row r="338" spans="1:7" s="22" customFormat="1" x14ac:dyDescent="0.25">
      <c r="A338" s="17"/>
      <c r="B338" s="393"/>
      <c r="C338" s="651" t="s">
        <v>1115</v>
      </c>
      <c r="D338" s="651"/>
      <c r="E338" s="651"/>
      <c r="F338" s="157"/>
      <c r="G338" s="21"/>
    </row>
    <row r="339" spans="1:7" s="22" customFormat="1" x14ac:dyDescent="0.25">
      <c r="A339" s="17"/>
      <c r="B339" s="30"/>
      <c r="C339" s="45"/>
      <c r="D339" s="6"/>
      <c r="E339" s="45"/>
      <c r="F339" s="157"/>
      <c r="G339" s="21"/>
    </row>
    <row r="340" spans="1:7" s="22" customFormat="1" ht="16.5" thickBot="1" x14ac:dyDescent="0.3">
      <c r="A340" s="17"/>
      <c r="B340" s="41" t="s">
        <v>629</v>
      </c>
      <c r="C340" s="375" t="s">
        <v>751</v>
      </c>
      <c r="D340" s="57"/>
      <c r="E340" s="45"/>
      <c r="F340" s="157"/>
      <c r="G340" s="21"/>
    </row>
    <row r="341" spans="1:7" s="22" customFormat="1" ht="16.5" thickBot="1" x14ac:dyDescent="0.3">
      <c r="A341" s="17"/>
      <c r="B341" s="108"/>
      <c r="C341" s="28"/>
      <c r="D341" s="33"/>
      <c r="E341" s="45"/>
      <c r="F341" s="157"/>
      <c r="G341" s="21"/>
    </row>
    <row r="342" spans="1:7" s="22" customFormat="1" ht="16.5" thickBot="1" x14ac:dyDescent="0.3">
      <c r="A342" s="17"/>
      <c r="B342" s="41" t="s">
        <v>630</v>
      </c>
      <c r="C342" s="375" t="s">
        <v>737</v>
      </c>
      <c r="D342" s="33"/>
      <c r="E342" s="45"/>
      <c r="F342" s="157"/>
      <c r="G342" s="21"/>
    </row>
    <row r="343" spans="1:7" s="22" customFormat="1" ht="16.5" thickBot="1" x14ac:dyDescent="0.3">
      <c r="A343" s="17"/>
      <c r="B343" s="39"/>
      <c r="C343" s="60"/>
      <c r="D343" s="33"/>
      <c r="E343" s="57"/>
      <c r="F343" s="157"/>
      <c r="G343" s="21"/>
    </row>
    <row r="344" spans="1:7" s="22" customFormat="1" ht="16.5" thickBot="1" x14ac:dyDescent="0.3">
      <c r="A344" s="17"/>
      <c r="B344" s="41" t="s">
        <v>631</v>
      </c>
      <c r="C344" s="375" t="s">
        <v>243</v>
      </c>
      <c r="D344" s="17"/>
      <c r="E344" s="45"/>
      <c r="F344" s="157"/>
      <c r="G344" s="21"/>
    </row>
    <row r="345" spans="1:7" s="22" customFormat="1" ht="16.5" thickBot="1" x14ac:dyDescent="0.3">
      <c r="A345" s="17"/>
      <c r="B345" s="39"/>
      <c r="C345" s="60"/>
      <c r="D345" s="17"/>
      <c r="E345" s="45"/>
      <c r="F345" s="157"/>
      <c r="G345" s="21"/>
    </row>
    <row r="346" spans="1:7" s="22" customFormat="1" x14ac:dyDescent="0.25">
      <c r="A346" s="17"/>
      <c r="B346" s="39"/>
      <c r="C346" s="645" t="s">
        <v>204</v>
      </c>
      <c r="D346" s="645"/>
      <c r="E346" s="645"/>
      <c r="F346" s="157"/>
      <c r="G346" s="21"/>
    </row>
    <row r="347" spans="1:7" s="22" customFormat="1" ht="16.5" thickBot="1" x14ac:dyDescent="0.3">
      <c r="A347" s="17"/>
      <c r="B347" s="41" t="s">
        <v>632</v>
      </c>
      <c r="C347" s="375" t="s">
        <v>244</v>
      </c>
      <c r="D347" s="17"/>
      <c r="E347" s="45"/>
      <c r="F347" s="157"/>
      <c r="G347" s="21"/>
    </row>
    <row r="348" spans="1:7" s="22" customFormat="1" ht="16.5" thickBot="1" x14ac:dyDescent="0.3">
      <c r="A348" s="17"/>
      <c r="B348" s="39"/>
      <c r="C348" s="60"/>
      <c r="D348" s="17"/>
      <c r="E348" s="45"/>
      <c r="F348" s="157"/>
      <c r="G348" s="21"/>
    </row>
    <row r="349" spans="1:7" s="22" customFormat="1" x14ac:dyDescent="0.25">
      <c r="A349" s="17"/>
      <c r="B349" s="39"/>
      <c r="C349" s="645" t="s">
        <v>205</v>
      </c>
      <c r="D349" s="645"/>
      <c r="E349" s="645"/>
      <c r="F349" s="157"/>
      <c r="G349" s="21"/>
    </row>
    <row r="350" spans="1:7" s="22" customFormat="1" ht="16.5" thickBot="1" x14ac:dyDescent="0.3">
      <c r="A350" s="17"/>
      <c r="B350" s="41" t="s">
        <v>633</v>
      </c>
      <c r="C350" s="375" t="s">
        <v>735</v>
      </c>
      <c r="D350" s="17"/>
      <c r="E350" s="45"/>
      <c r="F350" s="157"/>
      <c r="G350" s="21"/>
    </row>
    <row r="351" spans="1:7" s="22" customFormat="1" ht="16.5" thickBot="1" x14ac:dyDescent="0.3">
      <c r="A351" s="17"/>
      <c r="B351" s="39"/>
      <c r="C351" s="60"/>
      <c r="D351" s="17"/>
      <c r="E351" s="45"/>
      <c r="F351" s="157"/>
      <c r="G351" s="21"/>
    </row>
    <row r="352" spans="1:7" s="22" customFormat="1" x14ac:dyDescent="0.25">
      <c r="A352" s="17"/>
      <c r="B352" s="39"/>
      <c r="C352" s="215" t="s">
        <v>202</v>
      </c>
      <c r="D352" s="214"/>
      <c r="E352" s="214"/>
      <c r="F352" s="157"/>
      <c r="G352" s="21"/>
    </row>
    <row r="353" spans="1:7" s="22" customFormat="1" ht="16.5" thickBot="1" x14ac:dyDescent="0.3">
      <c r="A353" s="17"/>
      <c r="B353" s="41" t="s">
        <v>634</v>
      </c>
      <c r="C353" s="375" t="s">
        <v>736</v>
      </c>
      <c r="D353" s="17"/>
      <c r="E353" s="45"/>
      <c r="F353" s="157"/>
      <c r="G353" s="21"/>
    </row>
    <row r="354" spans="1:7" s="22" customFormat="1" ht="16.5" thickBot="1" x14ac:dyDescent="0.3">
      <c r="A354" s="17"/>
      <c r="B354" s="30"/>
      <c r="C354" s="60"/>
      <c r="D354" s="17"/>
      <c r="E354" s="45"/>
      <c r="F354" s="157"/>
      <c r="G354" s="21"/>
    </row>
    <row r="355" spans="1:7" s="22" customFormat="1" x14ac:dyDescent="0.25">
      <c r="A355" s="17"/>
      <c r="B355" s="30"/>
      <c r="C355" s="645" t="s">
        <v>203</v>
      </c>
      <c r="D355" s="645"/>
      <c r="E355" s="645"/>
      <c r="F355" s="157"/>
      <c r="G355" s="21"/>
    </row>
    <row r="356" spans="1:7" s="22" customFormat="1" x14ac:dyDescent="0.25">
      <c r="A356" s="17"/>
      <c r="B356" s="370"/>
      <c r="C356" s="6"/>
      <c r="D356" s="6"/>
      <c r="E356" s="17"/>
      <c r="F356" s="157"/>
      <c r="G356" s="21"/>
    </row>
    <row r="357" spans="1:7" s="22" customFormat="1" x14ac:dyDescent="0.25">
      <c r="A357" s="17"/>
      <c r="B357" s="393" t="s">
        <v>635</v>
      </c>
      <c r="C357" s="379" t="s">
        <v>762</v>
      </c>
      <c r="D357" s="57"/>
      <c r="E357" s="17"/>
      <c r="F357" s="157"/>
      <c r="G357" s="21"/>
    </row>
    <row r="358" spans="1:7" s="22" customFormat="1" ht="65.25" customHeight="1" x14ac:dyDescent="0.25">
      <c r="A358" s="17"/>
      <c r="B358" s="393"/>
      <c r="C358" s="651" t="s">
        <v>1103</v>
      </c>
      <c r="D358" s="651"/>
      <c r="E358" s="651"/>
      <c r="F358" s="157"/>
      <c r="G358" s="21"/>
    </row>
    <row r="359" spans="1:7" s="22" customFormat="1" x14ac:dyDescent="0.25">
      <c r="A359" s="17"/>
      <c r="B359" s="30"/>
      <c r="C359" s="45"/>
      <c r="D359" s="6"/>
      <c r="E359" s="57"/>
      <c r="F359" s="157"/>
      <c r="G359" s="21"/>
    </row>
    <row r="360" spans="1:7" s="22" customFormat="1" ht="16.5" thickBot="1" x14ac:dyDescent="0.3">
      <c r="A360" s="17"/>
      <c r="B360" s="41" t="s">
        <v>636</v>
      </c>
      <c r="C360" s="375" t="s">
        <v>751</v>
      </c>
      <c r="D360" s="57"/>
      <c r="E360" s="36"/>
      <c r="F360" s="157"/>
      <c r="G360" s="21"/>
    </row>
    <row r="361" spans="1:7" s="22" customFormat="1" ht="16.5" thickBot="1" x14ac:dyDescent="0.3">
      <c r="A361" s="17"/>
      <c r="B361" s="108"/>
      <c r="C361" s="28"/>
      <c r="D361" s="33"/>
      <c r="E361" s="57"/>
      <c r="F361" s="157"/>
      <c r="G361" s="21"/>
    </row>
    <row r="362" spans="1:7" s="22" customFormat="1" ht="16.5" thickBot="1" x14ac:dyDescent="0.3">
      <c r="A362" s="17"/>
      <c r="B362" s="41" t="s">
        <v>637</v>
      </c>
      <c r="C362" s="375" t="s">
        <v>737</v>
      </c>
      <c r="D362" s="33"/>
      <c r="E362" s="45"/>
      <c r="F362" s="157"/>
      <c r="G362" s="21"/>
    </row>
    <row r="363" spans="1:7" s="22" customFormat="1" ht="16.5" thickBot="1" x14ac:dyDescent="0.3">
      <c r="A363" s="17"/>
      <c r="B363" s="39"/>
      <c r="C363" s="60"/>
      <c r="D363" s="33"/>
      <c r="E363" s="57"/>
      <c r="F363" s="157"/>
      <c r="G363" s="21"/>
    </row>
    <row r="364" spans="1:7" s="22" customFormat="1" ht="16.5" thickBot="1" x14ac:dyDescent="0.3">
      <c r="A364" s="17"/>
      <c r="B364" s="41" t="s">
        <v>638</v>
      </c>
      <c r="C364" s="375" t="s">
        <v>243</v>
      </c>
      <c r="D364" s="17"/>
      <c r="E364" s="45"/>
      <c r="F364" s="157"/>
      <c r="G364" s="21"/>
    </row>
    <row r="365" spans="1:7" s="22" customFormat="1" ht="16.5" thickBot="1" x14ac:dyDescent="0.3">
      <c r="A365" s="17"/>
      <c r="B365" s="39"/>
      <c r="C365" s="60"/>
      <c r="D365" s="17"/>
      <c r="E365" s="45"/>
      <c r="F365" s="157"/>
      <c r="G365" s="21"/>
    </row>
    <row r="366" spans="1:7" s="22" customFormat="1" x14ac:dyDescent="0.25">
      <c r="A366" s="17"/>
      <c r="B366" s="39"/>
      <c r="C366" s="645" t="s">
        <v>204</v>
      </c>
      <c r="D366" s="645"/>
      <c r="E366" s="645"/>
      <c r="F366" s="157"/>
      <c r="G366" s="21"/>
    </row>
    <row r="367" spans="1:7" s="22" customFormat="1" ht="16.5" thickBot="1" x14ac:dyDescent="0.3">
      <c r="A367" s="17"/>
      <c r="B367" s="41" t="s">
        <v>639</v>
      </c>
      <c r="C367" s="375" t="s">
        <v>244</v>
      </c>
      <c r="D367" s="17"/>
      <c r="E367" s="45"/>
      <c r="F367" s="157"/>
      <c r="G367" s="21"/>
    </row>
    <row r="368" spans="1:7" s="22" customFormat="1" ht="16.5" thickBot="1" x14ac:dyDescent="0.3">
      <c r="A368" s="17"/>
      <c r="B368" s="39"/>
      <c r="C368" s="60"/>
      <c r="D368" s="17"/>
      <c r="E368" s="45"/>
      <c r="F368" s="157"/>
      <c r="G368" s="21"/>
    </row>
    <row r="369" spans="1:7" s="22" customFormat="1" x14ac:dyDescent="0.25">
      <c r="A369" s="17"/>
      <c r="B369" s="39"/>
      <c r="C369" s="645" t="s">
        <v>205</v>
      </c>
      <c r="D369" s="645"/>
      <c r="E369" s="645"/>
      <c r="F369" s="157"/>
      <c r="G369" s="21"/>
    </row>
    <row r="370" spans="1:7" s="22" customFormat="1" ht="16.5" thickBot="1" x14ac:dyDescent="0.3">
      <c r="A370" s="17"/>
      <c r="B370" s="41" t="s">
        <v>640</v>
      </c>
      <c r="C370" s="375" t="s">
        <v>735</v>
      </c>
      <c r="D370" s="17"/>
      <c r="E370" s="45"/>
      <c r="F370" s="157"/>
      <c r="G370" s="21"/>
    </row>
    <row r="371" spans="1:7" s="22" customFormat="1" ht="16.5" thickBot="1" x14ac:dyDescent="0.3">
      <c r="A371" s="17"/>
      <c r="B371" s="39"/>
      <c r="C371" s="60"/>
      <c r="D371" s="17"/>
      <c r="E371" s="45"/>
      <c r="F371" s="157"/>
      <c r="G371" s="21"/>
    </row>
    <row r="372" spans="1:7" s="22" customFormat="1" x14ac:dyDescent="0.25">
      <c r="A372" s="17"/>
      <c r="B372" s="39"/>
      <c r="C372" s="215" t="s">
        <v>202</v>
      </c>
      <c r="D372" s="214"/>
      <c r="E372" s="214"/>
      <c r="F372" s="157"/>
      <c r="G372" s="21"/>
    </row>
    <row r="373" spans="1:7" s="22" customFormat="1" ht="16.5" thickBot="1" x14ac:dyDescent="0.3">
      <c r="A373" s="17"/>
      <c r="B373" s="41" t="s">
        <v>641</v>
      </c>
      <c r="C373" s="375" t="s">
        <v>736</v>
      </c>
      <c r="D373" s="17"/>
      <c r="E373" s="45"/>
      <c r="F373" s="157"/>
      <c r="G373" s="21"/>
    </row>
    <row r="374" spans="1:7" s="22" customFormat="1" ht="16.5" thickBot="1" x14ac:dyDescent="0.3">
      <c r="A374" s="17"/>
      <c r="B374" s="30"/>
      <c r="C374" s="60"/>
      <c r="D374" s="17"/>
      <c r="E374" s="45"/>
      <c r="F374" s="157"/>
      <c r="G374" s="21"/>
    </row>
    <row r="375" spans="1:7" s="22" customFormat="1" x14ac:dyDescent="0.25">
      <c r="A375" s="17"/>
      <c r="B375" s="30"/>
      <c r="C375" s="645" t="s">
        <v>203</v>
      </c>
      <c r="D375" s="645"/>
      <c r="E375" s="645"/>
      <c r="F375" s="157"/>
      <c r="G375" s="21"/>
    </row>
    <row r="376" spans="1:7" s="22" customFormat="1" x14ac:dyDescent="0.25">
      <c r="A376" s="17"/>
      <c r="B376" s="35"/>
      <c r="C376" s="216"/>
      <c r="D376" s="216"/>
      <c r="E376" s="216"/>
      <c r="F376" s="159"/>
      <c r="G376" s="21"/>
    </row>
    <row r="377" spans="1:7" s="22" customFormat="1" x14ac:dyDescent="0.25">
      <c r="A377" s="17"/>
      <c r="B377" s="17"/>
      <c r="C377" s="371"/>
      <c r="D377" s="371"/>
      <c r="E377" s="371"/>
      <c r="F377" s="21"/>
      <c r="G377" s="21"/>
    </row>
    <row r="378" spans="1:7" s="22" customFormat="1" x14ac:dyDescent="0.25">
      <c r="A378" s="17"/>
      <c r="B378" s="369"/>
      <c r="C378" s="398"/>
      <c r="D378" s="398"/>
      <c r="E378" s="376"/>
      <c r="F378" s="156"/>
      <c r="G378" s="21"/>
    </row>
    <row r="379" spans="1:7" s="22" customFormat="1" ht="35.25" customHeight="1" x14ac:dyDescent="0.25">
      <c r="A379" s="17"/>
      <c r="B379" s="393">
        <v>6</v>
      </c>
      <c r="C379" s="649" t="s">
        <v>1142</v>
      </c>
      <c r="D379" s="649"/>
      <c r="E379" s="649"/>
      <c r="F379" s="157"/>
      <c r="G379" s="21"/>
    </row>
    <row r="380" spans="1:7" s="22" customFormat="1" x14ac:dyDescent="0.25">
      <c r="A380" s="17"/>
      <c r="B380" s="393"/>
      <c r="C380" s="6"/>
      <c r="D380" s="6"/>
      <c r="E380" s="150"/>
      <c r="F380" s="157"/>
      <c r="G380" s="21"/>
    </row>
    <row r="381" spans="1:7" s="22" customFormat="1" ht="16.5" thickBot="1" x14ac:dyDescent="0.3">
      <c r="A381" s="17"/>
      <c r="B381" s="41" t="s">
        <v>104</v>
      </c>
      <c r="C381" s="375" t="s">
        <v>751</v>
      </c>
      <c r="D381" s="57"/>
      <c r="E381" s="36"/>
      <c r="F381" s="157"/>
      <c r="G381" s="21"/>
    </row>
    <row r="382" spans="1:7" s="22" customFormat="1" ht="16.5" thickBot="1" x14ac:dyDescent="0.3">
      <c r="A382" s="17"/>
      <c r="B382" s="108"/>
      <c r="C382" s="28"/>
      <c r="D382" s="6"/>
      <c r="E382" s="57"/>
      <c r="F382" s="157"/>
      <c r="G382" s="21"/>
    </row>
    <row r="383" spans="1:7" s="22" customFormat="1" ht="16.5" thickBot="1" x14ac:dyDescent="0.3">
      <c r="A383" s="17"/>
      <c r="B383" s="41" t="s">
        <v>105</v>
      </c>
      <c r="C383" s="375" t="s">
        <v>737</v>
      </c>
      <c r="D383" s="6"/>
      <c r="E383" s="45"/>
      <c r="F383" s="157"/>
      <c r="G383" s="21"/>
    </row>
    <row r="384" spans="1:7" s="22" customFormat="1" ht="16.5" thickBot="1" x14ac:dyDescent="0.3">
      <c r="A384" s="17"/>
      <c r="B384" s="39"/>
      <c r="C384" s="60"/>
      <c r="D384" s="6"/>
      <c r="E384" s="57"/>
      <c r="F384" s="157"/>
      <c r="G384" s="21"/>
    </row>
    <row r="385" spans="1:7" s="22" customFormat="1" ht="16.5" thickBot="1" x14ac:dyDescent="0.3">
      <c r="A385" s="17"/>
      <c r="B385" s="41" t="s">
        <v>144</v>
      </c>
      <c r="C385" s="375" t="s">
        <v>243</v>
      </c>
      <c r="D385" s="17"/>
      <c r="E385" s="45"/>
      <c r="F385" s="157"/>
      <c r="G385" s="21"/>
    </row>
    <row r="386" spans="1:7" s="22" customFormat="1" ht="16.5" thickBot="1" x14ac:dyDescent="0.3">
      <c r="A386" s="17"/>
      <c r="B386" s="39"/>
      <c r="C386" s="60"/>
      <c r="D386" s="17"/>
      <c r="E386" s="45"/>
      <c r="F386" s="157"/>
      <c r="G386" s="21"/>
    </row>
    <row r="387" spans="1:7" s="22" customFormat="1" x14ac:dyDescent="0.25">
      <c r="A387" s="17"/>
      <c r="B387" s="39"/>
      <c r="C387" s="645" t="s">
        <v>204</v>
      </c>
      <c r="D387" s="645"/>
      <c r="E387" s="645"/>
      <c r="F387" s="157"/>
      <c r="G387" s="21"/>
    </row>
    <row r="388" spans="1:7" s="22" customFormat="1" ht="16.5" thickBot="1" x14ac:dyDescent="0.3">
      <c r="A388" s="17"/>
      <c r="B388" s="41" t="s">
        <v>145</v>
      </c>
      <c r="C388" s="375" t="s">
        <v>245</v>
      </c>
      <c r="D388" s="17"/>
      <c r="E388" s="45"/>
      <c r="F388" s="157"/>
      <c r="G388" s="21"/>
    </row>
    <row r="389" spans="1:7" s="22" customFormat="1" ht="16.5" thickBot="1" x14ac:dyDescent="0.3">
      <c r="A389" s="17"/>
      <c r="B389" s="39"/>
      <c r="C389" s="60"/>
      <c r="D389" s="17"/>
      <c r="E389" s="45"/>
      <c r="F389" s="157"/>
      <c r="G389" s="21"/>
    </row>
    <row r="390" spans="1:7" s="22" customFormat="1" x14ac:dyDescent="0.25">
      <c r="A390" s="17"/>
      <c r="B390" s="39"/>
      <c r="C390" s="645" t="s">
        <v>205</v>
      </c>
      <c r="D390" s="645"/>
      <c r="E390" s="645"/>
      <c r="F390" s="157"/>
      <c r="G390" s="21"/>
    </row>
    <row r="391" spans="1:7" s="22" customFormat="1" ht="16.5" thickBot="1" x14ac:dyDescent="0.3">
      <c r="A391" s="17"/>
      <c r="B391" s="41" t="s">
        <v>146</v>
      </c>
      <c r="C391" s="375" t="s">
        <v>735</v>
      </c>
      <c r="D391" s="17"/>
      <c r="E391" s="45"/>
      <c r="F391" s="157"/>
      <c r="G391" s="21"/>
    </row>
    <row r="392" spans="1:7" s="22" customFormat="1" ht="16.5" thickBot="1" x14ac:dyDescent="0.3">
      <c r="A392" s="17"/>
      <c r="B392" s="39"/>
      <c r="C392" s="60"/>
      <c r="D392" s="17"/>
      <c r="E392" s="45"/>
      <c r="F392" s="157"/>
      <c r="G392" s="21"/>
    </row>
    <row r="393" spans="1:7" s="22" customFormat="1" x14ac:dyDescent="0.25">
      <c r="A393" s="17"/>
      <c r="B393" s="39"/>
      <c r="C393" s="215" t="s">
        <v>202</v>
      </c>
      <c r="D393" s="214"/>
      <c r="E393" s="214"/>
      <c r="F393" s="157"/>
      <c r="G393" s="21"/>
    </row>
    <row r="394" spans="1:7" s="22" customFormat="1" ht="16.5" thickBot="1" x14ac:dyDescent="0.3">
      <c r="A394" s="17"/>
      <c r="B394" s="41" t="s">
        <v>147</v>
      </c>
      <c r="C394" s="375" t="s">
        <v>736</v>
      </c>
      <c r="D394" s="17"/>
      <c r="E394" s="45"/>
      <c r="F394" s="157"/>
      <c r="G394" s="21"/>
    </row>
    <row r="395" spans="1:7" s="22" customFormat="1" ht="16.5" thickBot="1" x14ac:dyDescent="0.3">
      <c r="A395" s="17"/>
      <c r="B395" s="30"/>
      <c r="C395" s="60"/>
      <c r="D395" s="17"/>
      <c r="E395" s="45"/>
      <c r="F395" s="157"/>
      <c r="G395" s="21"/>
    </row>
    <row r="396" spans="1:7" s="22" customFormat="1" x14ac:dyDescent="0.25">
      <c r="A396" s="17"/>
      <c r="B396" s="30"/>
      <c r="C396" s="645" t="s">
        <v>203</v>
      </c>
      <c r="D396" s="645"/>
      <c r="E396" s="645"/>
      <c r="F396" s="157"/>
      <c r="G396" s="21"/>
    </row>
    <row r="397" spans="1:7" s="22" customFormat="1" x14ac:dyDescent="0.25">
      <c r="A397" s="17"/>
      <c r="B397" s="35"/>
      <c r="C397" s="216"/>
      <c r="D397" s="216"/>
      <c r="E397" s="216"/>
      <c r="F397" s="159"/>
      <c r="G397" s="21"/>
    </row>
    <row r="398" spans="1:7" s="22" customFormat="1" x14ac:dyDescent="0.25">
      <c r="A398" s="17"/>
      <c r="B398" s="17"/>
      <c r="C398" s="371"/>
      <c r="D398" s="371"/>
      <c r="E398" s="371"/>
      <c r="F398" s="21"/>
      <c r="G398" s="21"/>
    </row>
    <row r="399" spans="1:7" s="22" customFormat="1" hidden="1" x14ac:dyDescent="0.25">
      <c r="A399" s="17"/>
      <c r="B399" s="596"/>
      <c r="C399" s="597"/>
      <c r="D399" s="597"/>
      <c r="E399" s="598"/>
      <c r="F399" s="599"/>
      <c r="G399" s="21"/>
    </row>
    <row r="400" spans="1:7" s="22" customFormat="1" ht="50.1" hidden="1" customHeight="1" x14ac:dyDescent="0.25">
      <c r="A400" s="17"/>
      <c r="B400" s="600">
        <v>7</v>
      </c>
      <c r="C400" s="656" t="s">
        <v>1132</v>
      </c>
      <c r="D400" s="656"/>
      <c r="E400" s="656"/>
      <c r="F400" s="601"/>
      <c r="G400" s="21"/>
    </row>
    <row r="401" spans="1:7" s="22" customFormat="1" hidden="1" x14ac:dyDescent="0.25">
      <c r="A401" s="17"/>
      <c r="B401" s="600"/>
      <c r="C401" s="602"/>
      <c r="D401" s="602"/>
      <c r="E401" s="593"/>
      <c r="F401" s="601"/>
      <c r="G401" s="21"/>
    </row>
    <row r="402" spans="1:7" s="22" customFormat="1" ht="16.5" hidden="1" thickBot="1" x14ac:dyDescent="0.3">
      <c r="A402" s="17"/>
      <c r="B402" s="603" t="s">
        <v>228</v>
      </c>
      <c r="C402" s="593" t="s">
        <v>751</v>
      </c>
      <c r="D402" s="593"/>
      <c r="E402" s="604"/>
      <c r="F402" s="601"/>
      <c r="G402" s="21"/>
    </row>
    <row r="403" spans="1:7" s="22" customFormat="1" ht="16.5" hidden="1" thickBot="1" x14ac:dyDescent="0.3">
      <c r="A403" s="17"/>
      <c r="B403" s="605"/>
      <c r="C403" s="606"/>
      <c r="D403" s="602"/>
      <c r="E403" s="593"/>
      <c r="F403" s="601"/>
      <c r="G403" s="21"/>
    </row>
    <row r="404" spans="1:7" s="22" customFormat="1" ht="16.5" hidden="1" thickBot="1" x14ac:dyDescent="0.3">
      <c r="A404" s="17"/>
      <c r="B404" s="603" t="s">
        <v>229</v>
      </c>
      <c r="C404" s="593" t="s">
        <v>737</v>
      </c>
      <c r="D404" s="602"/>
      <c r="E404" s="607"/>
      <c r="F404" s="601"/>
      <c r="G404" s="21"/>
    </row>
    <row r="405" spans="1:7" s="22" customFormat="1" ht="16.5" hidden="1" thickBot="1" x14ac:dyDescent="0.3">
      <c r="A405" s="17"/>
      <c r="B405" s="605"/>
      <c r="C405" s="608"/>
      <c r="D405" s="602"/>
      <c r="E405" s="607"/>
      <c r="F405" s="601"/>
      <c r="G405" s="21"/>
    </row>
    <row r="406" spans="1:7" s="22" customFormat="1" ht="16.5" hidden="1" thickBot="1" x14ac:dyDescent="0.3">
      <c r="A406" s="17"/>
      <c r="B406" s="603" t="s">
        <v>642</v>
      </c>
      <c r="C406" s="593" t="s">
        <v>243</v>
      </c>
      <c r="D406" s="609"/>
      <c r="E406" s="607"/>
      <c r="F406" s="601"/>
      <c r="G406" s="21"/>
    </row>
    <row r="407" spans="1:7" s="22" customFormat="1" ht="16.5" hidden="1" thickBot="1" x14ac:dyDescent="0.3">
      <c r="A407" s="17"/>
      <c r="B407" s="610"/>
      <c r="C407" s="608"/>
      <c r="D407" s="609"/>
      <c r="E407" s="607"/>
      <c r="F407" s="601"/>
      <c r="G407" s="21"/>
    </row>
    <row r="408" spans="1:7" s="22" customFormat="1" hidden="1" x14ac:dyDescent="0.25">
      <c r="A408" s="17"/>
      <c r="B408" s="610"/>
      <c r="C408" s="650" t="s">
        <v>204</v>
      </c>
      <c r="D408" s="650"/>
      <c r="E408" s="650"/>
      <c r="F408" s="601"/>
      <c r="G408" s="21"/>
    </row>
    <row r="409" spans="1:7" s="22" customFormat="1" ht="16.5" hidden="1" thickBot="1" x14ac:dyDescent="0.3">
      <c r="A409" s="17"/>
      <c r="B409" s="603" t="s">
        <v>643</v>
      </c>
      <c r="C409" s="593" t="s">
        <v>244</v>
      </c>
      <c r="D409" s="609"/>
      <c r="E409" s="607"/>
      <c r="F409" s="601"/>
      <c r="G409" s="21"/>
    </row>
    <row r="410" spans="1:7" s="22" customFormat="1" ht="16.5" hidden="1" thickBot="1" x14ac:dyDescent="0.3">
      <c r="A410" s="17"/>
      <c r="B410" s="610"/>
      <c r="C410" s="608"/>
      <c r="D410" s="609"/>
      <c r="E410" s="607"/>
      <c r="F410" s="601"/>
      <c r="G410" s="21"/>
    </row>
    <row r="411" spans="1:7" s="22" customFormat="1" hidden="1" x14ac:dyDescent="0.25">
      <c r="A411" s="17"/>
      <c r="B411" s="610"/>
      <c r="C411" s="650" t="s">
        <v>205</v>
      </c>
      <c r="D411" s="650"/>
      <c r="E411" s="650"/>
      <c r="F411" s="601"/>
      <c r="G411" s="21"/>
    </row>
    <row r="412" spans="1:7" s="22" customFormat="1" ht="16.5" hidden="1" thickBot="1" x14ac:dyDescent="0.3">
      <c r="A412" s="17"/>
      <c r="B412" s="603" t="s">
        <v>644</v>
      </c>
      <c r="C412" s="593" t="s">
        <v>735</v>
      </c>
      <c r="D412" s="609"/>
      <c r="E412" s="607"/>
      <c r="F412" s="601"/>
      <c r="G412" s="21"/>
    </row>
    <row r="413" spans="1:7" s="22" customFormat="1" ht="16.5" hidden="1" thickBot="1" x14ac:dyDescent="0.3">
      <c r="A413" s="17"/>
      <c r="B413" s="610"/>
      <c r="C413" s="608"/>
      <c r="D413" s="609"/>
      <c r="E413" s="607"/>
      <c r="F413" s="601"/>
      <c r="G413" s="21"/>
    </row>
    <row r="414" spans="1:7" s="22" customFormat="1" hidden="1" x14ac:dyDescent="0.25">
      <c r="A414" s="17"/>
      <c r="B414" s="610"/>
      <c r="C414" s="611" t="s">
        <v>202</v>
      </c>
      <c r="D414" s="612"/>
      <c r="E414" s="612"/>
      <c r="F414" s="601"/>
      <c r="G414" s="21"/>
    </row>
    <row r="415" spans="1:7" s="22" customFormat="1" ht="16.5" hidden="1" thickBot="1" x14ac:dyDescent="0.3">
      <c r="A415" s="17"/>
      <c r="B415" s="603" t="s">
        <v>645</v>
      </c>
      <c r="C415" s="593" t="s">
        <v>736</v>
      </c>
      <c r="D415" s="609"/>
      <c r="E415" s="607"/>
      <c r="F415" s="601"/>
      <c r="G415" s="21"/>
    </row>
    <row r="416" spans="1:7" s="22" customFormat="1" ht="16.5" hidden="1" thickBot="1" x14ac:dyDescent="0.3">
      <c r="A416" s="17"/>
      <c r="B416" s="613"/>
      <c r="C416" s="608"/>
      <c r="D416" s="609"/>
      <c r="E416" s="607"/>
      <c r="F416" s="601"/>
      <c r="G416" s="21"/>
    </row>
    <row r="417" spans="1:7" s="22" customFormat="1" hidden="1" x14ac:dyDescent="0.25">
      <c r="A417" s="17"/>
      <c r="B417" s="613"/>
      <c r="C417" s="650" t="s">
        <v>203</v>
      </c>
      <c r="D417" s="650"/>
      <c r="E417" s="650"/>
      <c r="F417" s="601"/>
      <c r="G417" s="21"/>
    </row>
    <row r="418" spans="1:7" s="22" customFormat="1" hidden="1" x14ac:dyDescent="0.25">
      <c r="A418" s="17"/>
      <c r="B418" s="614"/>
      <c r="C418" s="615"/>
      <c r="D418" s="615"/>
      <c r="E418" s="616"/>
      <c r="F418" s="617"/>
      <c r="G418" s="21"/>
    </row>
    <row r="419" spans="1:7" s="22" customFormat="1" hidden="1" x14ac:dyDescent="0.25">
      <c r="A419" s="17"/>
      <c r="B419" s="202"/>
      <c r="C419" s="45"/>
      <c r="D419" s="45"/>
      <c r="E419" s="57"/>
      <c r="F419" s="21"/>
      <c r="G419" s="21"/>
    </row>
    <row r="420" spans="1:7" s="22" customFormat="1" x14ac:dyDescent="0.25">
      <c r="A420" s="17"/>
      <c r="B420" s="392"/>
      <c r="C420" s="167"/>
      <c r="D420" s="167"/>
      <c r="E420" s="373"/>
      <c r="F420" s="156"/>
      <c r="G420" s="21"/>
    </row>
    <row r="421" spans="1:7" s="22" customFormat="1" x14ac:dyDescent="0.25">
      <c r="A421" s="17"/>
      <c r="B421" s="393">
        <v>7</v>
      </c>
      <c r="C421" s="379" t="s">
        <v>20</v>
      </c>
      <c r="D421" s="6"/>
      <c r="E421" s="6"/>
      <c r="F421" s="157"/>
      <c r="G421" s="21"/>
    </row>
    <row r="422" spans="1:7" s="22" customFormat="1" x14ac:dyDescent="0.25">
      <c r="A422" s="17"/>
      <c r="B422" s="370"/>
      <c r="C422" s="57"/>
      <c r="D422" s="57"/>
      <c r="E422" s="57"/>
      <c r="F422" s="157"/>
      <c r="G422" s="21"/>
    </row>
    <row r="423" spans="1:7" s="22" customFormat="1" x14ac:dyDescent="0.25">
      <c r="A423" s="17"/>
      <c r="B423" s="393" t="s">
        <v>228</v>
      </c>
      <c r="C423" s="646" t="s">
        <v>763</v>
      </c>
      <c r="D423" s="647"/>
      <c r="E423" s="648"/>
      <c r="F423" s="157"/>
      <c r="G423" s="21"/>
    </row>
    <row r="424" spans="1:7" s="22" customFormat="1" x14ac:dyDescent="0.25">
      <c r="A424" s="17"/>
      <c r="B424" s="393"/>
      <c r="C424" s="652" t="s">
        <v>1143</v>
      </c>
      <c r="D424" s="652"/>
      <c r="E424" s="652"/>
      <c r="F424" s="157"/>
      <c r="G424" s="21"/>
    </row>
    <row r="425" spans="1:7" s="22" customFormat="1" x14ac:dyDescent="0.25">
      <c r="A425" s="17"/>
      <c r="B425" s="393"/>
      <c r="C425" s="6"/>
      <c r="D425" s="6"/>
      <c r="E425" s="6"/>
      <c r="F425" s="157"/>
      <c r="G425" s="21"/>
    </row>
    <row r="426" spans="1:7" s="22" customFormat="1" ht="16.5" thickBot="1" x14ac:dyDescent="0.3">
      <c r="A426" s="17"/>
      <c r="B426" s="41" t="s">
        <v>1379</v>
      </c>
      <c r="C426" s="375" t="s">
        <v>751</v>
      </c>
      <c r="D426" s="57"/>
      <c r="E426" s="6"/>
      <c r="F426" s="157"/>
      <c r="G426" s="21"/>
    </row>
    <row r="427" spans="1:7" s="22" customFormat="1" ht="16.5" thickBot="1" x14ac:dyDescent="0.3">
      <c r="A427" s="17"/>
      <c r="B427" s="39"/>
      <c r="C427" s="28"/>
      <c r="D427" s="6"/>
      <c r="E427" s="151"/>
      <c r="F427" s="157"/>
      <c r="G427" s="21"/>
    </row>
    <row r="428" spans="1:7" s="22" customFormat="1" ht="16.5" thickBot="1" x14ac:dyDescent="0.3">
      <c r="A428" s="17"/>
      <c r="B428" s="41" t="s">
        <v>1380</v>
      </c>
      <c r="C428" s="57" t="s">
        <v>737</v>
      </c>
      <c r="D428" s="6"/>
      <c r="E428" s="45"/>
      <c r="F428" s="157"/>
      <c r="G428" s="21"/>
    </row>
    <row r="429" spans="1:7" s="22" customFormat="1" ht="16.5" thickBot="1" x14ac:dyDescent="0.3">
      <c r="A429" s="17"/>
      <c r="B429" s="41"/>
      <c r="C429" s="60"/>
      <c r="D429" s="6"/>
      <c r="E429" s="45"/>
      <c r="F429" s="157"/>
      <c r="G429" s="21"/>
    </row>
    <row r="430" spans="1:7" s="22" customFormat="1" ht="16.5" thickBot="1" x14ac:dyDescent="0.3">
      <c r="A430" s="17"/>
      <c r="B430" s="41" t="s">
        <v>1381</v>
      </c>
      <c r="C430" s="375" t="s">
        <v>243</v>
      </c>
      <c r="D430" s="17"/>
      <c r="E430" s="45"/>
      <c r="F430" s="157"/>
      <c r="G430" s="21"/>
    </row>
    <row r="431" spans="1:7" s="22" customFormat="1" ht="16.5" thickBot="1" x14ac:dyDescent="0.3">
      <c r="A431" s="17"/>
      <c r="B431" s="39"/>
      <c r="C431" s="60"/>
      <c r="D431" s="17"/>
      <c r="E431" s="45"/>
      <c r="F431" s="157"/>
      <c r="G431" s="21"/>
    </row>
    <row r="432" spans="1:7" s="22" customFormat="1" x14ac:dyDescent="0.25">
      <c r="A432" s="17"/>
      <c r="B432" s="39"/>
      <c r="C432" s="645" t="s">
        <v>204</v>
      </c>
      <c r="D432" s="645"/>
      <c r="E432" s="645"/>
      <c r="F432" s="157"/>
      <c r="G432" s="21"/>
    </row>
    <row r="433" spans="1:7" s="22" customFormat="1" ht="16.5" thickBot="1" x14ac:dyDescent="0.3">
      <c r="A433" s="17"/>
      <c r="B433" s="41" t="s">
        <v>1382</v>
      </c>
      <c r="C433" s="375" t="s">
        <v>244</v>
      </c>
      <c r="D433" s="17"/>
      <c r="E433" s="45"/>
      <c r="F433" s="157"/>
      <c r="G433" s="21"/>
    </row>
    <row r="434" spans="1:7" s="22" customFormat="1" ht="16.5" thickBot="1" x14ac:dyDescent="0.3">
      <c r="A434" s="17"/>
      <c r="B434" s="39"/>
      <c r="C434" s="60"/>
      <c r="D434" s="17"/>
      <c r="E434" s="45"/>
      <c r="F434" s="157"/>
      <c r="G434" s="21"/>
    </row>
    <row r="435" spans="1:7" s="22" customFormat="1" x14ac:dyDescent="0.25">
      <c r="A435" s="17"/>
      <c r="B435" s="39"/>
      <c r="C435" s="645" t="s">
        <v>205</v>
      </c>
      <c r="D435" s="645"/>
      <c r="E435" s="645"/>
      <c r="F435" s="157"/>
      <c r="G435" s="21"/>
    </row>
    <row r="436" spans="1:7" s="22" customFormat="1" ht="16.5" thickBot="1" x14ac:dyDescent="0.3">
      <c r="A436" s="17"/>
      <c r="B436" s="41" t="s">
        <v>1383</v>
      </c>
      <c r="C436" s="375" t="s">
        <v>735</v>
      </c>
      <c r="D436" s="17"/>
      <c r="E436" s="45"/>
      <c r="F436" s="157"/>
      <c r="G436" s="21"/>
    </row>
    <row r="437" spans="1:7" s="22" customFormat="1" ht="16.5" thickBot="1" x14ac:dyDescent="0.3">
      <c r="A437" s="17"/>
      <c r="B437" s="39"/>
      <c r="C437" s="60"/>
      <c r="D437" s="17"/>
      <c r="E437" s="45"/>
      <c r="F437" s="157"/>
      <c r="G437" s="21"/>
    </row>
    <row r="438" spans="1:7" s="22" customFormat="1" x14ac:dyDescent="0.25">
      <c r="A438" s="17"/>
      <c r="B438" s="39"/>
      <c r="C438" s="215" t="s">
        <v>202</v>
      </c>
      <c r="D438" s="214"/>
      <c r="E438" s="214"/>
      <c r="F438" s="157"/>
      <c r="G438" s="21"/>
    </row>
    <row r="439" spans="1:7" s="22" customFormat="1" ht="16.5" thickBot="1" x14ac:dyDescent="0.3">
      <c r="A439" s="17"/>
      <c r="B439" s="41" t="s">
        <v>1384</v>
      </c>
      <c r="C439" s="375" t="s">
        <v>736</v>
      </c>
      <c r="D439" s="17"/>
      <c r="E439" s="45"/>
      <c r="F439" s="157"/>
      <c r="G439" s="21"/>
    </row>
    <row r="440" spans="1:7" s="22" customFormat="1" ht="16.5" thickBot="1" x14ac:dyDescent="0.3">
      <c r="A440" s="17"/>
      <c r="B440" s="30"/>
      <c r="C440" s="60"/>
      <c r="D440" s="17"/>
      <c r="E440" s="45"/>
      <c r="F440" s="157"/>
      <c r="G440" s="21"/>
    </row>
    <row r="441" spans="1:7" s="22" customFormat="1" x14ac:dyDescent="0.25">
      <c r="A441" s="17"/>
      <c r="B441" s="30"/>
      <c r="C441" s="645" t="s">
        <v>203</v>
      </c>
      <c r="D441" s="645"/>
      <c r="E441" s="645"/>
      <c r="F441" s="157"/>
      <c r="G441" s="21"/>
    </row>
    <row r="442" spans="1:7" x14ac:dyDescent="0.25">
      <c r="A442" s="13"/>
      <c r="B442" s="393"/>
      <c r="C442" s="6"/>
      <c r="D442" s="45"/>
      <c r="E442" s="13"/>
      <c r="F442" s="157"/>
      <c r="G442" s="21"/>
    </row>
    <row r="443" spans="1:7" ht="32.25" customHeight="1" thickBot="1" x14ac:dyDescent="0.3">
      <c r="A443" s="17"/>
      <c r="B443" s="393" t="s">
        <v>229</v>
      </c>
      <c r="C443" s="644" t="s">
        <v>232</v>
      </c>
      <c r="D443" s="644"/>
      <c r="E443" s="644"/>
      <c r="F443" s="157"/>
      <c r="G443" s="21"/>
    </row>
    <row r="444" spans="1:7" ht="16.5" thickBot="1" x14ac:dyDescent="0.3">
      <c r="A444" s="17"/>
      <c r="B444" s="30"/>
      <c r="C444" s="28"/>
      <c r="D444" s="19"/>
      <c r="E444" s="13"/>
      <c r="F444" s="157"/>
      <c r="G444" s="21"/>
    </row>
    <row r="445" spans="1:7" x14ac:dyDescent="0.25">
      <c r="A445" s="17"/>
      <c r="B445" s="35"/>
      <c r="C445" s="51"/>
      <c r="D445" s="51"/>
      <c r="E445" s="153"/>
      <c r="F445" s="159"/>
      <c r="G445" s="21"/>
    </row>
    <row r="446" spans="1:7" x14ac:dyDescent="0.25">
      <c r="A446" s="17"/>
      <c r="B446" s="17"/>
      <c r="C446" s="19"/>
      <c r="D446" s="19"/>
      <c r="E446" s="13"/>
      <c r="F446" s="21"/>
      <c r="G446" s="21"/>
    </row>
    <row r="447" spans="1:7" x14ac:dyDescent="0.25">
      <c r="A447" s="17"/>
      <c r="B447" s="147"/>
      <c r="C447" s="168"/>
      <c r="D447" s="168"/>
      <c r="E447" s="154"/>
      <c r="F447" s="156"/>
      <c r="G447" s="21"/>
    </row>
    <row r="448" spans="1:7" x14ac:dyDescent="0.25">
      <c r="A448" s="13"/>
      <c r="B448" s="393">
        <v>8</v>
      </c>
      <c r="C448" s="379" t="s">
        <v>88</v>
      </c>
      <c r="D448" s="57"/>
      <c r="E448" s="57"/>
      <c r="F448" s="157"/>
      <c r="G448" s="21"/>
    </row>
    <row r="449" spans="1:7" x14ac:dyDescent="0.25">
      <c r="A449" s="13"/>
      <c r="B449" s="370"/>
      <c r="C449" s="651" t="s">
        <v>1149</v>
      </c>
      <c r="D449" s="651"/>
      <c r="E449" s="651"/>
      <c r="F449" s="157"/>
      <c r="G449" s="21"/>
    </row>
    <row r="450" spans="1:7" x14ac:dyDescent="0.25">
      <c r="A450" s="13"/>
      <c r="B450" s="370"/>
      <c r="C450" s="33"/>
      <c r="D450" s="33"/>
      <c r="E450" s="57"/>
      <c r="F450" s="157"/>
      <c r="G450" s="21"/>
    </row>
    <row r="451" spans="1:7" ht="16.5" thickBot="1" x14ac:dyDescent="0.3">
      <c r="A451" s="17"/>
      <c r="B451" s="370" t="s">
        <v>149</v>
      </c>
      <c r="C451" s="57" t="s">
        <v>230</v>
      </c>
      <c r="D451" s="57"/>
      <c r="E451" s="13"/>
      <c r="F451" s="157"/>
      <c r="G451" s="21"/>
    </row>
    <row r="452" spans="1:7" ht="16.5" thickBot="1" x14ac:dyDescent="0.3">
      <c r="A452" s="17"/>
      <c r="B452" s="108"/>
      <c r="C452" s="28"/>
      <c r="D452" s="6"/>
      <c r="E452" s="13"/>
      <c r="F452" s="157"/>
      <c r="G452" s="21"/>
    </row>
    <row r="453" spans="1:7" s="22" customFormat="1" ht="16.5" thickBot="1" x14ac:dyDescent="0.3">
      <c r="A453" s="17"/>
      <c r="B453" s="370" t="s">
        <v>150</v>
      </c>
      <c r="C453" s="375" t="s">
        <v>737</v>
      </c>
      <c r="D453" s="6"/>
      <c r="E453" s="45"/>
      <c r="F453" s="157"/>
      <c r="G453" s="21"/>
    </row>
    <row r="454" spans="1:7" s="22" customFormat="1" ht="16.5" thickBot="1" x14ac:dyDescent="0.3">
      <c r="A454" s="17"/>
      <c r="B454" s="370"/>
      <c r="C454" s="60"/>
      <c r="D454" s="6"/>
      <c r="E454" s="45"/>
      <c r="F454" s="157"/>
      <c r="G454" s="21"/>
    </row>
    <row r="455" spans="1:7" s="22" customFormat="1" ht="16.5" thickBot="1" x14ac:dyDescent="0.3">
      <c r="A455" s="17"/>
      <c r="B455" s="370" t="s">
        <v>1385</v>
      </c>
      <c r="C455" s="375" t="s">
        <v>243</v>
      </c>
      <c r="D455" s="17"/>
      <c r="E455" s="45"/>
      <c r="F455" s="157"/>
      <c r="G455" s="21"/>
    </row>
    <row r="456" spans="1:7" s="22" customFormat="1" ht="16.5" thickBot="1" x14ac:dyDescent="0.3">
      <c r="A456" s="17"/>
      <c r="B456" s="39"/>
      <c r="C456" s="60"/>
      <c r="D456" s="17"/>
      <c r="E456" s="45"/>
      <c r="F456" s="157"/>
      <c r="G456" s="21"/>
    </row>
    <row r="457" spans="1:7" s="22" customFormat="1" x14ac:dyDescent="0.25">
      <c r="A457" s="17"/>
      <c r="B457" s="39"/>
      <c r="C457" s="645" t="s">
        <v>204</v>
      </c>
      <c r="D457" s="645"/>
      <c r="E457" s="645"/>
      <c r="F457" s="157"/>
      <c r="G457" s="21"/>
    </row>
    <row r="458" spans="1:7" s="22" customFormat="1" ht="16.5" thickBot="1" x14ac:dyDescent="0.3">
      <c r="A458" s="17"/>
      <c r="B458" s="370" t="s">
        <v>1386</v>
      </c>
      <c r="C458" s="375" t="s">
        <v>244</v>
      </c>
      <c r="D458" s="17"/>
      <c r="E458" s="45"/>
      <c r="F458" s="157"/>
      <c r="G458" s="21"/>
    </row>
    <row r="459" spans="1:7" s="22" customFormat="1" ht="16.5" thickBot="1" x14ac:dyDescent="0.3">
      <c r="A459" s="17"/>
      <c r="B459" s="370"/>
      <c r="C459" s="60"/>
      <c r="D459" s="17"/>
      <c r="E459" s="45"/>
      <c r="F459" s="157"/>
      <c r="G459" s="21"/>
    </row>
    <row r="460" spans="1:7" s="22" customFormat="1" x14ac:dyDescent="0.25">
      <c r="A460" s="17"/>
      <c r="B460" s="370"/>
      <c r="C460" s="645" t="s">
        <v>205</v>
      </c>
      <c r="D460" s="645"/>
      <c r="E460" s="645"/>
      <c r="F460" s="157"/>
      <c r="G460" s="21"/>
    </row>
    <row r="461" spans="1:7" s="22" customFormat="1" ht="16.5" thickBot="1" x14ac:dyDescent="0.3">
      <c r="A461" s="17"/>
      <c r="B461" s="370" t="s">
        <v>1387</v>
      </c>
      <c r="C461" s="375" t="s">
        <v>738</v>
      </c>
      <c r="D461" s="17"/>
      <c r="E461" s="45"/>
      <c r="F461" s="157"/>
      <c r="G461" s="21"/>
    </row>
    <row r="462" spans="1:7" s="22" customFormat="1" ht="16.5" thickBot="1" x14ac:dyDescent="0.3">
      <c r="A462" s="17"/>
      <c r="B462" s="370"/>
      <c r="C462" s="60"/>
      <c r="D462" s="17"/>
      <c r="E462" s="45"/>
      <c r="F462" s="157"/>
      <c r="G462" s="21"/>
    </row>
    <row r="463" spans="1:7" s="22" customFormat="1" x14ac:dyDescent="0.25">
      <c r="A463" s="17"/>
      <c r="B463" s="39"/>
      <c r="C463" s="215" t="s">
        <v>202</v>
      </c>
      <c r="D463" s="214"/>
      <c r="E463" s="214"/>
      <c r="F463" s="157"/>
      <c r="G463" s="21"/>
    </row>
    <row r="464" spans="1:7" s="22" customFormat="1" ht="16.5" thickBot="1" x14ac:dyDescent="0.3">
      <c r="A464" s="17"/>
      <c r="B464" s="370" t="s">
        <v>1388</v>
      </c>
      <c r="C464" s="375" t="s">
        <v>736</v>
      </c>
      <c r="D464" s="17"/>
      <c r="E464" s="45"/>
      <c r="F464" s="157"/>
      <c r="G464" s="21"/>
    </row>
    <row r="465" spans="1:7" s="22" customFormat="1" ht="16.5" thickBot="1" x14ac:dyDescent="0.3">
      <c r="A465" s="17"/>
      <c r="B465" s="30"/>
      <c r="C465" s="60"/>
      <c r="D465" s="17"/>
      <c r="E465" s="45"/>
      <c r="F465" s="157"/>
      <c r="G465" s="21"/>
    </row>
    <row r="466" spans="1:7" s="22" customFormat="1" x14ac:dyDescent="0.25">
      <c r="A466" s="17"/>
      <c r="B466" s="30"/>
      <c r="C466" s="645" t="s">
        <v>203</v>
      </c>
      <c r="D466" s="645"/>
      <c r="E466" s="645"/>
      <c r="F466" s="157"/>
      <c r="G466" s="21"/>
    </row>
    <row r="467" spans="1:7" x14ac:dyDescent="0.25">
      <c r="A467" s="13"/>
      <c r="B467" s="35"/>
      <c r="C467" s="51"/>
      <c r="D467" s="51"/>
      <c r="E467" s="153"/>
      <c r="F467" s="159"/>
      <c r="G467" s="21"/>
    </row>
    <row r="468" spans="1:7" x14ac:dyDescent="0.25">
      <c r="A468" s="13"/>
      <c r="B468" s="17"/>
      <c r="C468" s="19"/>
      <c r="D468" s="19"/>
      <c r="E468" s="13"/>
      <c r="F468" s="21"/>
      <c r="G468" s="21"/>
    </row>
    <row r="469" spans="1:7" x14ac:dyDescent="0.25">
      <c r="A469" s="13"/>
      <c r="B469" s="147"/>
      <c r="C469" s="168"/>
      <c r="D469" s="168"/>
      <c r="E469" s="154"/>
      <c r="F469" s="156"/>
      <c r="G469" s="21"/>
    </row>
    <row r="470" spans="1:7" x14ac:dyDescent="0.25">
      <c r="A470" s="13"/>
      <c r="B470" s="393">
        <v>9</v>
      </c>
      <c r="C470" s="379" t="s">
        <v>704</v>
      </c>
      <c r="D470" s="19"/>
      <c r="E470" s="13"/>
      <c r="F470" s="157"/>
      <c r="G470" s="21"/>
    </row>
    <row r="471" spans="1:7" x14ac:dyDescent="0.25">
      <c r="A471" s="13"/>
      <c r="B471" s="30"/>
      <c r="C471" s="371"/>
      <c r="D471" s="371"/>
      <c r="E471" s="371"/>
      <c r="F471" s="157"/>
      <c r="G471" s="21"/>
    </row>
    <row r="472" spans="1:7" x14ac:dyDescent="0.25">
      <c r="A472" s="13"/>
      <c r="B472" s="393" t="s">
        <v>646</v>
      </c>
      <c r="C472" s="57" t="s">
        <v>231</v>
      </c>
      <c r="D472" s="6"/>
      <c r="E472" s="6"/>
      <c r="F472" s="157"/>
      <c r="G472" s="21"/>
    </row>
    <row r="473" spans="1:7" ht="35.1" customHeight="1" thickBot="1" x14ac:dyDescent="0.3">
      <c r="A473" s="13"/>
      <c r="B473" s="393"/>
      <c r="C473" s="645" t="s">
        <v>1110</v>
      </c>
      <c r="D473" s="645"/>
      <c r="E473" s="645"/>
      <c r="F473" s="157"/>
      <c r="G473" s="21"/>
    </row>
    <row r="474" spans="1:7" ht="16.5" thickBot="1" x14ac:dyDescent="0.3">
      <c r="A474" s="13"/>
      <c r="B474" s="30"/>
      <c r="C474" s="28"/>
      <c r="D474" s="57"/>
      <c r="E474" s="13"/>
      <c r="F474" s="157"/>
      <c r="G474" s="21"/>
    </row>
    <row r="475" spans="1:7" x14ac:dyDescent="0.25">
      <c r="A475" s="13"/>
      <c r="B475" s="30"/>
      <c r="C475" s="371"/>
      <c r="D475" s="57"/>
      <c r="E475" s="13"/>
      <c r="F475" s="157"/>
      <c r="G475" s="21"/>
    </row>
    <row r="476" spans="1:7" x14ac:dyDescent="0.25">
      <c r="A476" s="13"/>
      <c r="B476" s="393" t="s">
        <v>647</v>
      </c>
      <c r="C476" s="57" t="s">
        <v>705</v>
      </c>
      <c r="D476" s="6"/>
      <c r="E476" s="6"/>
      <c r="F476" s="157"/>
      <c r="G476" s="21"/>
    </row>
    <row r="477" spans="1:7" ht="35.1" customHeight="1" thickBot="1" x14ac:dyDescent="0.3">
      <c r="A477" s="13"/>
      <c r="B477" s="393"/>
      <c r="C477" s="645" t="s">
        <v>1109</v>
      </c>
      <c r="D477" s="645"/>
      <c r="E477" s="645"/>
      <c r="F477" s="157"/>
      <c r="G477" s="21"/>
    </row>
    <row r="478" spans="1:7" ht="16.5" thickBot="1" x14ac:dyDescent="0.3">
      <c r="A478" s="13"/>
      <c r="B478" s="30"/>
      <c r="C478" s="60"/>
      <c r="D478" s="57"/>
      <c r="E478" s="10"/>
      <c r="F478" s="157"/>
      <c r="G478" s="21"/>
    </row>
    <row r="479" spans="1:7" x14ac:dyDescent="0.25">
      <c r="A479" s="13"/>
      <c r="B479" s="35"/>
      <c r="C479" s="165"/>
      <c r="D479" s="51"/>
      <c r="E479" s="153"/>
      <c r="F479" s="159"/>
      <c r="G479" s="21"/>
    </row>
    <row r="480" spans="1:7" x14ac:dyDescent="0.25">
      <c r="A480" s="13"/>
      <c r="B480" s="17"/>
      <c r="C480" s="19"/>
      <c r="D480" s="19"/>
      <c r="E480" s="13"/>
      <c r="F480" s="21"/>
      <c r="G480" s="21"/>
    </row>
    <row r="481" spans="1:7" x14ac:dyDescent="0.25">
      <c r="A481" s="13"/>
      <c r="B481" s="653">
        <v>10</v>
      </c>
      <c r="C481" s="655" t="s">
        <v>739</v>
      </c>
      <c r="D481" s="655"/>
      <c r="E481" s="655"/>
      <c r="F481" s="156"/>
      <c r="G481" s="21"/>
    </row>
    <row r="482" spans="1:7" x14ac:dyDescent="0.25">
      <c r="A482" s="13"/>
      <c r="B482" s="654"/>
      <c r="C482" s="644"/>
      <c r="D482" s="644"/>
      <c r="E482" s="644"/>
      <c r="F482" s="157"/>
      <c r="G482" s="21"/>
    </row>
    <row r="483" spans="1:7" x14ac:dyDescent="0.25">
      <c r="A483" s="13"/>
      <c r="B483" s="370"/>
      <c r="C483" s="57"/>
      <c r="D483" s="57"/>
      <c r="E483" s="57"/>
      <c r="F483" s="157"/>
      <c r="G483" s="21"/>
    </row>
    <row r="484" spans="1:7" ht="16.5" thickBot="1" x14ac:dyDescent="0.3">
      <c r="A484" s="13"/>
      <c r="B484" s="393" t="s">
        <v>702</v>
      </c>
      <c r="C484" s="644" t="s">
        <v>764</v>
      </c>
      <c r="D484" s="644"/>
      <c r="E484" s="644"/>
      <c r="F484" s="157"/>
      <c r="G484" s="21"/>
    </row>
    <row r="485" spans="1:7" ht="16.5" thickBot="1" x14ac:dyDescent="0.3">
      <c r="A485" s="13"/>
      <c r="B485" s="30"/>
      <c r="C485" s="28"/>
      <c r="D485" s="6"/>
      <c r="E485" s="13"/>
      <c r="F485" s="157"/>
      <c r="G485" s="21"/>
    </row>
    <row r="486" spans="1:7" x14ac:dyDescent="0.25">
      <c r="A486" s="13"/>
      <c r="B486" s="393" t="s">
        <v>703</v>
      </c>
      <c r="C486" s="57" t="s">
        <v>141</v>
      </c>
      <c r="D486" s="6"/>
      <c r="E486" s="13"/>
      <c r="F486" s="157"/>
      <c r="G486" s="21"/>
    </row>
    <row r="487" spans="1:7" ht="16.5" thickBot="1" x14ac:dyDescent="0.3">
      <c r="A487" s="13"/>
      <c r="B487" s="393"/>
      <c r="C487" s="217" t="s">
        <v>649</v>
      </c>
      <c r="D487" s="6"/>
      <c r="E487" s="13"/>
      <c r="F487" s="157"/>
      <c r="G487" s="21"/>
    </row>
    <row r="488" spans="1:7" ht="16.5" thickBot="1" x14ac:dyDescent="0.3">
      <c r="A488" s="13"/>
      <c r="B488" s="30"/>
      <c r="C488" s="28"/>
      <c r="D488" s="6"/>
      <c r="E488" s="13"/>
      <c r="F488" s="157"/>
      <c r="G488" s="21"/>
    </row>
    <row r="489" spans="1:7" x14ac:dyDescent="0.25">
      <c r="A489" s="13"/>
      <c r="B489" s="35"/>
      <c r="C489" s="51"/>
      <c r="D489" s="51"/>
      <c r="E489" s="153"/>
      <c r="F489" s="166"/>
      <c r="G489" s="148"/>
    </row>
    <row r="490" spans="1:7" x14ac:dyDescent="0.25">
      <c r="A490" s="13"/>
      <c r="B490" s="53"/>
      <c r="C490" s="53"/>
      <c r="D490" s="53"/>
      <c r="E490" s="53"/>
      <c r="F490" s="148"/>
      <c r="G490" s="148"/>
    </row>
    <row r="491" spans="1:7" x14ac:dyDescent="0.25">
      <c r="A491" s="13"/>
      <c r="B491" s="57"/>
      <c r="C491" s="380" t="s">
        <v>513</v>
      </c>
      <c r="D491" s="57"/>
      <c r="E491" s="57"/>
      <c r="F491" s="148"/>
      <c r="G491" s="148"/>
    </row>
    <row r="492" spans="1:7" x14ac:dyDescent="0.25">
      <c r="A492" s="13"/>
      <c r="B492" s="380"/>
      <c r="C492" s="380" t="str">
        <f>IF(OR(ISBLANK(D12),ISBLANK(E12),ISBLANK(D15),ISBLANK(E15),ISBLANK(D19),ISBLANK(E19),ISBLANK(D22),ISBLANK(E22),ISBLANK(C32),ISBLANK(C34),ISBLANK(C36),ISBLANK(C39),ISBLANK(C42),ISBLANK(C45),ISBLANK(C52),ISBLANK(C54),ISBLANK(C56),ISBLANK(C59),ISBLANK(C62),ISBLANK(C65),ISBLANK(C72),ISBLANK(C74),ISBLANK(C76),ISBLANK(C79),ISBLANK(C82),ISBLANK(C85),ISBLANK(C96),ISBLANK(C98),ISBLANK(C100),ISBLANK(C103),ISBLANK(C106),ISBLANK(C109),ISBLANK(C116),ISBLANK(C118),ISBLANK(C120),ISBLANK(C123),ISBLANK(C126),ISBLANK(C129),ISBLANK(C140),ISBLANK(C142),ISBLANK(C144),ISBLANK(C147),ISBLANK(C150),ISBLANK(C153),ISBLANK(C160),ISBLANK(C162),ISBLANK(C164),ISBLANK(C167),ISBLANK(C170),ISBLANK(C173),ISBLANK(C180),ISBLANK(C182),ISBLANK(C184),ISBLANK(C187),ISBLANK(C190),ISBLANK(C193),ISBLANK(C200),ISBLANK(C202),ISBLANK(C204),ISBLANK(C207),ISBLANK(C210),ISBLANK(C213),ISBLANK(C224),ISBLANK(C226),ISBLANK(C228),ISBLANK(C231),ISBLANK(C234),ISBLANK(C237),ISBLANK(C243),ISBLANK(C245),ISBLANK(C247),ISBLANK(C250),ISBLANK(C253),ISBLANK(C256),ISBLANK(C262),ISBLANK(C264),ISBLANK(C266),ISBLANK(C269),ISBLANK(C272),ISBLANK(C275),ISBLANK(C282),ISBLANK(C284),ISBLANK(C286),ISBLANK(C289),ISBLANK(C292),ISBLANK(C295),ISBLANK(C302),ISBLANK(C304),ISBLANK(C306),ISBLANK(C309),ISBLANK(C312),ISBLANK(C315),ISBLANK(C321),ISBLANK(C323),ISBLANK(C325),ISBLANK(C328),ISBLANK(C331),ISBLANK(C334),ISBLANK(C341),ISBLANK(C343),ISBLANK(C345),ISBLANK(C348),ISBLANK(C351),ISBLANK(C354),ISBLANK(C361),ISBLANK(C363),ISBLANK(C365),ISBLANK(C368),ISBLANK(C371),ISBLANK(C374),ISBLANK(C382),ISBLANK(C384),ISBLANK(C386),ISBLANK(C389),ISBLANK(C392),ISBLANK(C395),ISBLANK(C427),ISBLANK(C429),ISBLANK(C431),ISBLANK(C434),ISBLANK(C437),ISBLANK(C440),ISBLANK(C444),ISBLANK(C452),ISBLANK(C454),ISBLANK(C456),ISBLANK(C459),ISBLANK(C462),ISBLANK(C465),ISBLANK(C474),ISBLANK(C478),ISBLANK(C485),ISBLANK(C488)),"FALSE","TRUE")</f>
        <v>FALSE</v>
      </c>
      <c r="D492" s="380"/>
      <c r="E492" s="57"/>
      <c r="F492" s="148"/>
      <c r="G492" s="148"/>
    </row>
    <row r="493" spans="1:7" x14ac:dyDescent="0.25">
      <c r="A493" s="13"/>
      <c r="B493" s="17"/>
      <c r="C493" s="122"/>
      <c r="D493" s="122"/>
      <c r="E493" s="13"/>
      <c r="F493" s="148"/>
      <c r="G493" s="148"/>
    </row>
  </sheetData>
  <sheetProtection algorithmName="SHA-512" hashValue="aMlmJM+sUGp50q9hUcKv8r4AXQ9GZW2i5rFNlMW1SYDpxqYYZhSbYo9qsAI44YyYqBdBSE5h+9bFq8rVEDJ78A==" saltValue="dKHKpFg9ptbmIexQkPjBDg==" spinCount="100000" sheet="1" objects="1" scenarios="1"/>
  <mergeCells count="107">
    <mergeCell ref="B217:B218"/>
    <mergeCell ref="C46:E46"/>
    <mergeCell ref="C93:E93"/>
    <mergeCell ref="C168:E168"/>
    <mergeCell ref="C23:E23"/>
    <mergeCell ref="C25:C26"/>
    <mergeCell ref="C66:E66"/>
    <mergeCell ref="B89:B90"/>
    <mergeCell ref="C80:E80"/>
    <mergeCell ref="C130:E130"/>
    <mergeCell ref="C29:E29"/>
    <mergeCell ref="C174:E174"/>
    <mergeCell ref="C188:E188"/>
    <mergeCell ref="C208:E208"/>
    <mergeCell ref="C44:E44"/>
    <mergeCell ref="C101:E101"/>
    <mergeCell ref="C121:E121"/>
    <mergeCell ref="C133:E134"/>
    <mergeCell ref="C124:E124"/>
    <mergeCell ref="C31:E31"/>
    <mergeCell ref="C33:E33"/>
    <mergeCell ref="C35:E35"/>
    <mergeCell ref="B133:B134"/>
    <mergeCell ref="C221:E221"/>
    <mergeCell ref="C38:E38"/>
    <mergeCell ref="C41:E41"/>
    <mergeCell ref="C299:E299"/>
    <mergeCell ref="C310:E310"/>
    <mergeCell ref="C229:E229"/>
    <mergeCell ref="C232:E232"/>
    <mergeCell ref="C238:E238"/>
    <mergeCell ref="C49:E49"/>
    <mergeCell ref="C137:E137"/>
    <mergeCell ref="C157:E157"/>
    <mergeCell ref="C110:E110"/>
    <mergeCell ref="C89:C90"/>
    <mergeCell ref="C60:E60"/>
    <mergeCell ref="C77:E77"/>
    <mergeCell ref="C86:E86"/>
    <mergeCell ref="C69:E69"/>
    <mergeCell ref="C307:E307"/>
    <mergeCell ref="C287:E287"/>
    <mergeCell ref="C113:E113"/>
    <mergeCell ref="C355:E355"/>
    <mergeCell ref="C346:E346"/>
    <mergeCell ref="C338:E338"/>
    <mergeCell ref="B6:F6"/>
    <mergeCell ref="B7:F7"/>
    <mergeCell ref="C214:E214"/>
    <mergeCell ref="C279:E279"/>
    <mergeCell ref="C205:E205"/>
    <mergeCell ref="B25:B26"/>
    <mergeCell ref="B8:B9"/>
    <mergeCell ref="C8:C9"/>
    <mergeCell ref="C165:E165"/>
    <mergeCell ref="C154:E154"/>
    <mergeCell ref="C104:E104"/>
    <mergeCell ref="C57:E57"/>
    <mergeCell ref="C267:E267"/>
    <mergeCell ref="C270:E270"/>
    <mergeCell ref="C276:E276"/>
    <mergeCell ref="C248:E248"/>
    <mergeCell ref="C251:E251"/>
    <mergeCell ref="C257:E257"/>
    <mergeCell ref="C177:E177"/>
    <mergeCell ref="C197:E197"/>
    <mergeCell ref="C217:E218"/>
    <mergeCell ref="B481:B482"/>
    <mergeCell ref="C390:E390"/>
    <mergeCell ref="C375:E375"/>
    <mergeCell ref="C369:E369"/>
    <mergeCell ref="C387:E387"/>
    <mergeCell ref="C457:E457"/>
    <mergeCell ref="C460:E460"/>
    <mergeCell ref="C432:E432"/>
    <mergeCell ref="D481:D482"/>
    <mergeCell ref="E481:E482"/>
    <mergeCell ref="C435:E435"/>
    <mergeCell ref="C481:C482"/>
    <mergeCell ref="C477:E477"/>
    <mergeCell ref="C473:E473"/>
    <mergeCell ref="C449:E449"/>
    <mergeCell ref="C400:E400"/>
    <mergeCell ref="C484:E484"/>
    <mergeCell ref="C145:E145"/>
    <mergeCell ref="C194:E194"/>
    <mergeCell ref="C185:E185"/>
    <mergeCell ref="C423:E423"/>
    <mergeCell ref="C211:E211"/>
    <mergeCell ref="C366:E366"/>
    <mergeCell ref="C396:E396"/>
    <mergeCell ref="C379:E379"/>
    <mergeCell ref="C441:E441"/>
    <mergeCell ref="C335:E335"/>
    <mergeCell ref="C296:E296"/>
    <mergeCell ref="C466:E466"/>
    <mergeCell ref="C417:E417"/>
    <mergeCell ref="C408:E408"/>
    <mergeCell ref="C411:E411"/>
    <mergeCell ref="C290:E290"/>
    <mergeCell ref="C326:E326"/>
    <mergeCell ref="C358:E358"/>
    <mergeCell ref="C424:E424"/>
    <mergeCell ref="C443:E443"/>
    <mergeCell ref="C316:E316"/>
    <mergeCell ref="C329:E329"/>
    <mergeCell ref="C349:E349"/>
  </mergeCells>
  <conditionalFormatting sqref="C492:D492">
    <cfRule type="containsText" dxfId="315" priority="4" operator="containsText" text="TRUE">
      <formula>NOT(ISERROR(SEARCH("TRUE",C492)))</formula>
    </cfRule>
    <cfRule type="containsText" dxfId="314" priority="5" operator="containsText" text="FALSE">
      <formula>NOT(ISERROR(SEARCH("FALSE",C492)))</formula>
    </cfRule>
  </conditionalFormatting>
  <dataValidations xWindow="363" yWindow="483" count="6">
    <dataValidation operator="greaterThanOrEqual" allowBlank="1" showErrorMessage="1" promptTitle="Input data" prompt="Insert positive value" sqref="C175" xr:uid="{00000000-0002-0000-0200-000000000000}"/>
    <dataValidation type="whole" operator="greaterThanOrEqual" allowBlank="1" showInputMessage="1" showErrorMessage="1" sqref="C364 C414 C344" xr:uid="{00000000-0002-0000-0200-000001000000}">
      <formula1>0</formula1>
    </dataValidation>
    <dataValidation type="whole" operator="greaterThanOrEqual" allowBlank="1" showInputMessage="1" showErrorMessage="1" promptTitle="Input data" prompt="Insert a non-negative integer number" sqref="D12:E12 C32 C52 C72 C96 C116 C140 C160 C180 C200 C282 C302 C321 C361 C382 C403 C427 C444 C452 C341 C485 C488 C262 C243 C224 C474:C475 C478" xr:uid="{00000000-0002-0000-0200-000002000000}">
      <formula1>0</formula1>
    </dataValidation>
    <dataValidation type="whole" operator="greaterThanOrEqual" allowBlank="1" showInputMessage="1" showErrorMessage="1" promptTitle="Input data" prompt="Insert a non negative integer value" sqref="C465 C462 C459 C456 C454 C440 C437 C434 C431 C429 C416 C413 C410 C407 C405 C395 C392 C389 C386 C384 C374 C371 C368 C365 C363 C334 C331 C328 C325 C323 C315 C312 C309 C304 C306 D15:E16 D19:E20 D22:E22 C34 C36 C39 C42 C45 C54 C56 C59 C62 C65 C74 C76 C79 C82 C85 C98 C100 C103 C106 C109 C118 C120 C123 C126 C129 C142 C144 C147 C150 C153 C162 C164 C167 C170 C173 C182 C184 C187 C190 C193 C202 C204 C207 C210 C213 C284 C286 C289 C292 C295 C264 C266 C269 C272 C275 C245 C247 C250 C253 C256 C226 C228 C231 C234 C237 C354 C351 C348 C345 C343" xr:uid="{00000000-0002-0000-0200-000003000000}">
      <formula1>0</formula1>
    </dataValidation>
    <dataValidation type="whole" operator="greaterThanOrEqual" allowBlank="1" showInputMessage="1" showErrorMessage="1" promptTitle="Input data" prompt="Insert a non negative integer amount" sqref="D100:E100" xr:uid="{00000000-0002-0000-0200-000004000000}">
      <formula1>0</formula1>
    </dataValidation>
    <dataValidation operator="greaterThanOrEqual" allowBlank="1" showInputMessage="1" showErrorMessage="1" promptTitle="Input data" prompt="Insert a non negative integer value" sqref="C15:C16" xr:uid="{00000000-0002-0000-0200-000005000000}"/>
  </dataValidations>
  <hyperlinks>
    <hyperlink ref="C400" r:id="rId1" display="https://www.cysec.gov.cy/en-GB/legislation/SANCTIONS/" xr:uid="{00000000-0004-0000-0200-000000000000}"/>
  </hyperlinks>
  <pageMargins left="0.7" right="0.7" top="0.75" bottom="0.75" header="0.3" footer="0.3"/>
  <pageSetup paperSize="9" scale="56" fitToHeight="0" orientation="portrait" cellComments="asDisplayed" r:id="rId2"/>
  <rowBreaks count="8" manualBreakCount="8">
    <brk id="24" max="6" man="1"/>
    <brk id="67" max="6" man="1"/>
    <brk id="132" max="6" man="1"/>
    <brk id="195" max="6" man="1"/>
    <brk id="258" max="6" man="1"/>
    <brk id="317" max="6" man="1"/>
    <brk id="376" max="6" man="1"/>
    <brk id="446" max="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52"/>
  <sheetViews>
    <sheetView zoomScaleNormal="100" zoomScaleSheetLayoutView="100" workbookViewId="0"/>
  </sheetViews>
  <sheetFormatPr defaultRowHeight="15.75" x14ac:dyDescent="0.25"/>
  <cols>
    <col min="1" max="1" width="2.7109375" style="5" customWidth="1"/>
    <col min="2" max="2" width="3.42578125" style="5" customWidth="1"/>
    <col min="3" max="3" width="40.85546875" style="5" customWidth="1"/>
    <col min="4" max="4" width="18.7109375" style="5" customWidth="1"/>
    <col min="5" max="7" width="26.7109375" style="5" customWidth="1"/>
    <col min="8" max="12" width="22.42578125" style="5" customWidth="1"/>
    <col min="13" max="13" width="26.7109375" style="5" customWidth="1"/>
    <col min="14" max="14" width="2.7109375" style="5" customWidth="1"/>
    <col min="15" max="15" width="9.140625" style="5" customWidth="1"/>
    <col min="16" max="16384" width="9.140625" style="5"/>
  </cols>
  <sheetData>
    <row r="1" spans="1:18" x14ac:dyDescent="0.25">
      <c r="A1" s="3"/>
      <c r="B1" s="8" t="s">
        <v>548</v>
      </c>
      <c r="C1" s="3"/>
      <c r="D1" s="3"/>
      <c r="E1" s="3"/>
      <c r="F1" s="3"/>
      <c r="G1" s="3"/>
      <c r="H1" s="3"/>
      <c r="I1" s="3"/>
      <c r="J1" s="3"/>
      <c r="K1" s="3"/>
      <c r="L1" s="3"/>
      <c r="M1" s="3"/>
      <c r="N1" s="3"/>
    </row>
    <row r="2" spans="1:18" x14ac:dyDescent="0.25">
      <c r="A2" s="3"/>
      <c r="B2" s="3"/>
      <c r="C2" s="3"/>
      <c r="D2" s="15"/>
      <c r="E2" s="3"/>
      <c r="F2" s="3"/>
      <c r="G2" s="3"/>
      <c r="H2" s="3"/>
      <c r="I2" s="3"/>
      <c r="J2" s="3"/>
      <c r="K2" s="3"/>
      <c r="L2" s="3"/>
      <c r="M2" s="3"/>
      <c r="N2" s="3"/>
    </row>
    <row r="3" spans="1:18" x14ac:dyDescent="0.25">
      <c r="A3" s="6"/>
      <c r="B3" s="127">
        <f>'Section A'!E17</f>
        <v>0</v>
      </c>
      <c r="C3" s="6"/>
      <c r="D3" s="3"/>
      <c r="E3" s="3"/>
      <c r="F3" s="3"/>
      <c r="G3" s="3"/>
      <c r="H3" s="3"/>
      <c r="I3" s="3"/>
      <c r="J3" s="3"/>
      <c r="K3" s="3"/>
      <c r="L3" s="3"/>
      <c r="M3" s="3"/>
      <c r="N3" s="3"/>
    </row>
    <row r="4" spans="1:18" x14ac:dyDescent="0.25">
      <c r="A4" s="3"/>
      <c r="B4" s="7"/>
      <c r="C4" s="8"/>
      <c r="D4" s="8"/>
      <c r="E4" s="3"/>
      <c r="F4" s="3"/>
      <c r="G4" s="3"/>
      <c r="H4" s="3"/>
      <c r="I4" s="3"/>
      <c r="J4" s="3"/>
      <c r="K4" s="3"/>
      <c r="L4" s="3"/>
      <c r="M4" s="3"/>
      <c r="N4" s="3"/>
    </row>
    <row r="5" spans="1:18" x14ac:dyDescent="0.25">
      <c r="A5" s="3"/>
      <c r="B5" s="3"/>
      <c r="C5" s="3"/>
      <c r="D5" s="3"/>
      <c r="E5" s="3"/>
      <c r="F5" s="3"/>
      <c r="G5" s="3"/>
      <c r="H5" s="3"/>
      <c r="I5" s="3"/>
      <c r="J5" s="3"/>
      <c r="K5" s="3"/>
      <c r="L5" s="3"/>
      <c r="M5" s="3"/>
      <c r="N5" s="3"/>
    </row>
    <row r="6" spans="1:18" x14ac:dyDescent="0.25">
      <c r="A6" s="3"/>
      <c r="B6" s="641" t="s">
        <v>810</v>
      </c>
      <c r="C6" s="641"/>
      <c r="D6" s="641"/>
      <c r="E6" s="641"/>
      <c r="F6" s="641"/>
      <c r="G6" s="641"/>
      <c r="H6" s="641"/>
      <c r="I6" s="641"/>
      <c r="J6" s="641"/>
      <c r="K6" s="641"/>
      <c r="L6" s="641"/>
      <c r="M6" s="641"/>
      <c r="N6" s="3"/>
    </row>
    <row r="7" spans="1:18" ht="54" customHeight="1" x14ac:dyDescent="0.25">
      <c r="A7" s="3"/>
      <c r="B7" s="3"/>
      <c r="C7" s="667" t="s">
        <v>811</v>
      </c>
      <c r="D7" s="667"/>
      <c r="E7" s="667"/>
      <c r="F7" s="667"/>
      <c r="G7" s="667"/>
      <c r="H7" s="667"/>
      <c r="I7" s="667"/>
      <c r="J7" s="667"/>
      <c r="K7" s="667"/>
      <c r="L7" s="667"/>
      <c r="M7" s="667"/>
      <c r="N7" s="3"/>
    </row>
    <row r="8" spans="1:18" ht="78.75" x14ac:dyDescent="0.25">
      <c r="A8" s="3"/>
      <c r="B8" s="3"/>
      <c r="C8" s="178" t="s">
        <v>812</v>
      </c>
      <c r="D8" s="179" t="s">
        <v>1105</v>
      </c>
      <c r="E8" s="179" t="s">
        <v>1107</v>
      </c>
      <c r="F8" s="179" t="s">
        <v>653</v>
      </c>
      <c r="G8" s="179" t="s">
        <v>650</v>
      </c>
      <c r="H8" s="179" t="s">
        <v>239</v>
      </c>
      <c r="I8" s="179" t="s">
        <v>1111</v>
      </c>
      <c r="J8" s="179" t="s">
        <v>1112</v>
      </c>
      <c r="K8" s="179" t="s">
        <v>651</v>
      </c>
      <c r="L8" s="179" t="s">
        <v>652</v>
      </c>
      <c r="M8" s="179" t="s">
        <v>1113</v>
      </c>
      <c r="N8" s="3"/>
      <c r="P8" s="279" t="b">
        <f>IF(ISNA(MATCH(FALSE,P9:P38,0)),TRUE,FALSE)</f>
        <v>1</v>
      </c>
      <c r="Q8" s="279" t="b">
        <f>IF(ISNA(MATCH(FALSE,Q9:Q38,0)),TRUE,FALSE)</f>
        <v>1</v>
      </c>
      <c r="R8" s="279" t="b">
        <f>IF(ISNA(MATCH(FALSE,R9:R38,0)),TRUE,FALSE)</f>
        <v>1</v>
      </c>
    </row>
    <row r="9" spans="1:18" x14ac:dyDescent="0.25">
      <c r="A9" s="3"/>
      <c r="B9" s="687" t="s">
        <v>74</v>
      </c>
      <c r="C9" s="680"/>
      <c r="D9" s="677"/>
      <c r="E9" s="381"/>
      <c r="F9" s="381"/>
      <c r="G9" s="674"/>
      <c r="H9" s="680"/>
      <c r="I9" s="668"/>
      <c r="J9" s="668"/>
      <c r="K9" s="668"/>
      <c r="L9" s="668"/>
      <c r="M9" s="671">
        <f>K9+L9</f>
        <v>0</v>
      </c>
      <c r="N9" s="3"/>
      <c r="P9" s="5" t="b">
        <f>IF(C9&lt;&gt;"",IF(ISNUMBER(MATCH(E9,countries,0)),TRUE,FALSE),TRUE)</f>
        <v>1</v>
      </c>
      <c r="Q9" s="5" t="b">
        <f>IF(D9&lt;&gt;"",IF(ISNUMBER(MATCH(F9,countries,0)),TRUE,FALSE),TRUE)</f>
        <v>1</v>
      </c>
    </row>
    <row r="10" spans="1:18" x14ac:dyDescent="0.25">
      <c r="A10" s="17"/>
      <c r="B10" s="687"/>
      <c r="C10" s="681"/>
      <c r="D10" s="678"/>
      <c r="E10" s="381"/>
      <c r="F10" s="381"/>
      <c r="G10" s="675"/>
      <c r="H10" s="681"/>
      <c r="I10" s="669"/>
      <c r="J10" s="669"/>
      <c r="K10" s="669"/>
      <c r="L10" s="669"/>
      <c r="M10" s="672"/>
      <c r="N10" s="3"/>
      <c r="O10" s="280" t="b">
        <f>IF(ISBLANK(C9),FALSE,IF(OR(ISBLANK(D9),ISBLANK(E9),ISBLANK(F9),ISBLANK(G9),ISBLANK(H9),ISBLANK(I9),ISBLANK(J9),ISBLANK(K9),ISBLANK(L9),ISBLANK(M9)),FALSE,TRUE))</f>
        <v>0</v>
      </c>
      <c r="P10" s="5" t="b">
        <f>IF(C9&lt;&gt;"",IF(ISNUMBER(MATCH(E10,countries,0)),TRUE,FALSE),TRUE)</f>
        <v>1</v>
      </c>
      <c r="Q10" s="5" t="b">
        <f>IF(D9&lt;&gt;"",IF(ISNUMBER(MATCH(F10,countries,0)),TRUE,FALSE),TRUE)</f>
        <v>1</v>
      </c>
      <c r="R10" s="5" t="b">
        <f>IF(C9&lt;&gt;"",IF(ISNUMBER(MATCH(G9,countries,0)),TRUE,FALSE),TRUE)</f>
        <v>1</v>
      </c>
    </row>
    <row r="11" spans="1:18" x14ac:dyDescent="0.25">
      <c r="A11" s="17"/>
      <c r="B11" s="687"/>
      <c r="C11" s="682"/>
      <c r="D11" s="679"/>
      <c r="E11" s="381"/>
      <c r="F11" s="381"/>
      <c r="G11" s="676"/>
      <c r="H11" s="682"/>
      <c r="I11" s="670"/>
      <c r="J11" s="670"/>
      <c r="K11" s="670"/>
      <c r="L11" s="670"/>
      <c r="M11" s="673"/>
      <c r="N11" s="3"/>
      <c r="P11" s="5" t="b">
        <f>IF(C9&lt;&gt;"",IF(ISNUMBER(MATCH(E11,countries,0)),TRUE,FALSE),TRUE)</f>
        <v>1</v>
      </c>
      <c r="Q11" s="5" t="b">
        <f>IF(D9&lt;&gt;"",IF(ISNUMBER(MATCH(F11,countries,0)),TRUE,FALSE),TRUE)</f>
        <v>1</v>
      </c>
    </row>
    <row r="12" spans="1:18" x14ac:dyDescent="0.25">
      <c r="A12" s="17"/>
      <c r="B12" s="687" t="s">
        <v>75</v>
      </c>
      <c r="C12" s="680"/>
      <c r="D12" s="677"/>
      <c r="E12" s="381"/>
      <c r="F12" s="381"/>
      <c r="G12" s="674"/>
      <c r="H12" s="680"/>
      <c r="I12" s="668"/>
      <c r="J12" s="668"/>
      <c r="K12" s="668"/>
      <c r="L12" s="668"/>
      <c r="M12" s="671">
        <f t="shared" ref="M12" si="0">K12+L12</f>
        <v>0</v>
      </c>
      <c r="N12" s="3"/>
      <c r="P12" s="5" t="b">
        <f>IF(C12&lt;&gt;"",IF(ISNUMBER(MATCH(E12,countries,0)),TRUE,FALSE),TRUE)</f>
        <v>1</v>
      </c>
      <c r="Q12" s="5" t="b">
        <f>IF(D12&lt;&gt;"",IF(ISNUMBER(MATCH(F12,countries,0)),TRUE,FALSE),TRUE)</f>
        <v>1</v>
      </c>
    </row>
    <row r="13" spans="1:18" x14ac:dyDescent="0.25">
      <c r="A13" s="17"/>
      <c r="B13" s="687"/>
      <c r="C13" s="681"/>
      <c r="D13" s="678"/>
      <c r="E13" s="381"/>
      <c r="F13" s="381"/>
      <c r="G13" s="675"/>
      <c r="H13" s="681"/>
      <c r="I13" s="669"/>
      <c r="J13" s="669"/>
      <c r="K13" s="669"/>
      <c r="L13" s="669"/>
      <c r="M13" s="672"/>
      <c r="N13" s="3"/>
      <c r="O13" s="280" t="b">
        <f>IF(ISBLANK(C12),TRUE,IF(OR(ISBLANK(D12),ISBLANK(E12),ISBLANK(F12),ISBLANK(G12),ISBLANK(H12),ISBLANK(I12),ISBLANK(J12),ISBLANK(K12),ISBLANK(L12),ISBLANK(M12)),FALSE,TRUE))</f>
        <v>1</v>
      </c>
      <c r="P13" s="5" t="b">
        <f>IF(C12&lt;&gt;"",IF(ISNUMBER(MATCH(E13,countries,0)),TRUE,FALSE),TRUE)</f>
        <v>1</v>
      </c>
      <c r="Q13" s="5" t="b">
        <f>IF(D12&lt;&gt;"",IF(ISNUMBER(MATCH(F13,countries,0)),TRUE,FALSE),TRUE)</f>
        <v>1</v>
      </c>
      <c r="R13" s="5" t="b">
        <f>IF(C12&lt;&gt;"",IF(ISNUMBER(MATCH(G12,countries,0)),TRUE,FALSE),TRUE)</f>
        <v>1</v>
      </c>
    </row>
    <row r="14" spans="1:18" x14ac:dyDescent="0.25">
      <c r="A14" s="17"/>
      <c r="B14" s="687"/>
      <c r="C14" s="682"/>
      <c r="D14" s="679"/>
      <c r="E14" s="381"/>
      <c r="F14" s="381"/>
      <c r="G14" s="676"/>
      <c r="H14" s="682"/>
      <c r="I14" s="670"/>
      <c r="J14" s="670"/>
      <c r="K14" s="670"/>
      <c r="L14" s="670"/>
      <c r="M14" s="673"/>
      <c r="N14" s="3"/>
      <c r="P14" s="5" t="b">
        <f>IF(C12&lt;&gt;"",IF(ISNUMBER(MATCH(E14,countries,0)),TRUE,FALSE),TRUE)</f>
        <v>1</v>
      </c>
      <c r="Q14" s="5" t="b">
        <f>IF(D12&lt;&gt;"",IF(ISNUMBER(MATCH(F14,countries,0)),TRUE,FALSE),TRUE)</f>
        <v>1</v>
      </c>
    </row>
    <row r="15" spans="1:18" x14ac:dyDescent="0.25">
      <c r="A15" s="17"/>
      <c r="B15" s="687" t="s">
        <v>76</v>
      </c>
      <c r="C15" s="680"/>
      <c r="D15" s="677"/>
      <c r="E15" s="381"/>
      <c r="F15" s="381"/>
      <c r="G15" s="674"/>
      <c r="H15" s="680"/>
      <c r="I15" s="668"/>
      <c r="J15" s="668"/>
      <c r="K15" s="668"/>
      <c r="L15" s="668"/>
      <c r="M15" s="671">
        <f t="shared" ref="M15" si="1">K15+L15</f>
        <v>0</v>
      </c>
      <c r="N15" s="3"/>
      <c r="P15" s="5" t="b">
        <f>IF(C15&lt;&gt;"",IF(ISNUMBER(MATCH(E15,countries,0)),TRUE,FALSE),TRUE)</f>
        <v>1</v>
      </c>
      <c r="Q15" s="5" t="b">
        <f>IF(D15&lt;&gt;"",IF(ISNUMBER(MATCH(F15,countries,0)),TRUE,FALSE),TRUE)</f>
        <v>1</v>
      </c>
    </row>
    <row r="16" spans="1:18" x14ac:dyDescent="0.25">
      <c r="A16" s="17"/>
      <c r="B16" s="687"/>
      <c r="C16" s="681"/>
      <c r="D16" s="678"/>
      <c r="E16" s="381"/>
      <c r="F16" s="381"/>
      <c r="G16" s="675"/>
      <c r="H16" s="681"/>
      <c r="I16" s="669"/>
      <c r="J16" s="669"/>
      <c r="K16" s="669"/>
      <c r="L16" s="669"/>
      <c r="M16" s="672"/>
      <c r="N16" s="3"/>
      <c r="O16" s="280" t="b">
        <f>IF(ISBLANK(C15),TRUE,IF(OR(ISBLANK(D15),ISBLANK(E15),ISBLANK(F15),ISBLANK(G15),ISBLANK(H15),ISBLANK(I15),ISBLANK(J15),ISBLANK(K15),ISBLANK(L15),ISBLANK(M15)),FALSE,TRUE))</f>
        <v>1</v>
      </c>
      <c r="P16" s="5" t="b">
        <f>IF(C15&lt;&gt;"",IF(ISNUMBER(MATCH(E16,countries,0)),TRUE,FALSE),TRUE)</f>
        <v>1</v>
      </c>
      <c r="Q16" s="5" t="b">
        <f>IF(D15&lt;&gt;"",IF(ISNUMBER(MATCH(F16,countries,0)),TRUE,FALSE),TRUE)</f>
        <v>1</v>
      </c>
      <c r="R16" s="5" t="b">
        <f>IF(C15&lt;&gt;"",IF(ISNUMBER(MATCH(G15,countries,0)),TRUE,FALSE),TRUE)</f>
        <v>1</v>
      </c>
    </row>
    <row r="17" spans="1:18" x14ac:dyDescent="0.25">
      <c r="A17" s="17"/>
      <c r="B17" s="687"/>
      <c r="C17" s="682"/>
      <c r="D17" s="679"/>
      <c r="E17" s="381"/>
      <c r="F17" s="381"/>
      <c r="G17" s="676"/>
      <c r="H17" s="682"/>
      <c r="I17" s="670"/>
      <c r="J17" s="670"/>
      <c r="K17" s="670"/>
      <c r="L17" s="670"/>
      <c r="M17" s="673"/>
      <c r="N17" s="3"/>
      <c r="P17" s="5" t="b">
        <f>IF(C15&lt;&gt;"",IF(ISNUMBER(MATCH(E17,countries,0)),TRUE,FALSE),TRUE)</f>
        <v>1</v>
      </c>
      <c r="Q17" s="5" t="b">
        <f>IF(D15&lt;&gt;"",IF(ISNUMBER(MATCH(F17,countries,0)),TRUE,FALSE),TRUE)</f>
        <v>1</v>
      </c>
    </row>
    <row r="18" spans="1:18" x14ac:dyDescent="0.25">
      <c r="A18" s="17"/>
      <c r="B18" s="687" t="s">
        <v>77</v>
      </c>
      <c r="C18" s="680"/>
      <c r="D18" s="677"/>
      <c r="E18" s="381"/>
      <c r="F18" s="381"/>
      <c r="G18" s="674"/>
      <c r="H18" s="680"/>
      <c r="I18" s="668"/>
      <c r="J18" s="668"/>
      <c r="K18" s="668"/>
      <c r="L18" s="668"/>
      <c r="M18" s="671">
        <f t="shared" ref="M18" si="2">K18+L18</f>
        <v>0</v>
      </c>
      <c r="N18" s="3"/>
      <c r="P18" s="5" t="b">
        <f>IF(C18&lt;&gt;"",IF(ISNUMBER(MATCH(E18,countries,0)),TRUE,FALSE),TRUE)</f>
        <v>1</v>
      </c>
      <c r="Q18" s="5" t="b">
        <f>IF(D18&lt;&gt;"",IF(ISNUMBER(MATCH(F18,countries,0)),TRUE,FALSE),TRUE)</f>
        <v>1</v>
      </c>
    </row>
    <row r="19" spans="1:18" x14ac:dyDescent="0.25">
      <c r="A19" s="17"/>
      <c r="B19" s="687"/>
      <c r="C19" s="681"/>
      <c r="D19" s="678"/>
      <c r="E19" s="381"/>
      <c r="F19" s="381"/>
      <c r="G19" s="675"/>
      <c r="H19" s="681"/>
      <c r="I19" s="669"/>
      <c r="J19" s="669"/>
      <c r="K19" s="669"/>
      <c r="L19" s="669"/>
      <c r="M19" s="672"/>
      <c r="N19" s="3"/>
      <c r="O19" s="280" t="b">
        <f>IF(ISBLANK(C18),TRUE,IF(OR(ISBLANK(D18),ISBLANK(E18),ISBLANK(F18),ISBLANK(G18),ISBLANK(H18),ISBLANK(I18),ISBLANK(J18),ISBLANK(K18),ISBLANK(L18),ISBLANK(M18)),FALSE,TRUE))</f>
        <v>1</v>
      </c>
      <c r="P19" s="5" t="b">
        <f>IF(C18&lt;&gt;"",IF(ISNUMBER(MATCH(E19,countries,0)),TRUE,FALSE),TRUE)</f>
        <v>1</v>
      </c>
      <c r="Q19" s="5" t="b">
        <f>IF(D18&lt;&gt;"",IF(ISNUMBER(MATCH(F19,countries,0)),TRUE,FALSE),TRUE)</f>
        <v>1</v>
      </c>
      <c r="R19" s="5" t="b">
        <f>IF(C18&lt;&gt;"",IF(ISNUMBER(MATCH(G18,countries,0)),TRUE,FALSE),TRUE)</f>
        <v>1</v>
      </c>
    </row>
    <row r="20" spans="1:18" x14ac:dyDescent="0.25">
      <c r="A20" s="17"/>
      <c r="B20" s="687"/>
      <c r="C20" s="682"/>
      <c r="D20" s="679"/>
      <c r="E20" s="381"/>
      <c r="F20" s="381"/>
      <c r="G20" s="676"/>
      <c r="H20" s="682"/>
      <c r="I20" s="670"/>
      <c r="J20" s="670"/>
      <c r="K20" s="670"/>
      <c r="L20" s="670"/>
      <c r="M20" s="673"/>
      <c r="N20" s="3"/>
      <c r="P20" s="5" t="b">
        <f>IF(C18&lt;&gt;"",IF(ISNUMBER(MATCH(E20,countries,0)),TRUE,FALSE),TRUE)</f>
        <v>1</v>
      </c>
      <c r="Q20" s="5" t="b">
        <f>IF(D18&lt;&gt;"",IF(ISNUMBER(MATCH(F20,countries,0)),TRUE,FALSE),TRUE)</f>
        <v>1</v>
      </c>
    </row>
    <row r="21" spans="1:18" x14ac:dyDescent="0.25">
      <c r="A21" s="17"/>
      <c r="B21" s="687" t="s">
        <v>78</v>
      </c>
      <c r="C21" s="680"/>
      <c r="D21" s="677"/>
      <c r="E21" s="381"/>
      <c r="F21" s="381"/>
      <c r="G21" s="674"/>
      <c r="H21" s="680"/>
      <c r="I21" s="668"/>
      <c r="J21" s="668"/>
      <c r="K21" s="668"/>
      <c r="L21" s="668"/>
      <c r="M21" s="671">
        <f t="shared" ref="M21" si="3">K21+L21</f>
        <v>0</v>
      </c>
      <c r="N21" s="3"/>
      <c r="P21" s="5" t="b">
        <f>IF(C21&lt;&gt;"",IF(ISNUMBER(MATCH(E21,countries,0)),TRUE,FALSE),TRUE)</f>
        <v>1</v>
      </c>
      <c r="Q21" s="5" t="b">
        <f>IF(D21&lt;&gt;"",IF(ISNUMBER(MATCH(F21,countries,0)),TRUE,FALSE),TRUE)</f>
        <v>1</v>
      </c>
    </row>
    <row r="22" spans="1:18" x14ac:dyDescent="0.25">
      <c r="A22" s="17"/>
      <c r="B22" s="687"/>
      <c r="C22" s="681"/>
      <c r="D22" s="678"/>
      <c r="E22" s="381"/>
      <c r="F22" s="381"/>
      <c r="G22" s="675"/>
      <c r="H22" s="681"/>
      <c r="I22" s="669"/>
      <c r="J22" s="669"/>
      <c r="K22" s="669"/>
      <c r="L22" s="669"/>
      <c r="M22" s="672"/>
      <c r="N22" s="3"/>
      <c r="O22" s="280" t="b">
        <f>IF(ISBLANK(C21),TRUE,IF(OR(ISBLANK(D21),ISBLANK(E21),ISBLANK(F21),ISBLANK(G21),ISBLANK(H21),ISBLANK(I21),ISBLANK(J21),ISBLANK(K21),ISBLANK(L21),ISBLANK(M21)),FALSE,TRUE))</f>
        <v>1</v>
      </c>
      <c r="P22" s="5" t="b">
        <f>IF(C21&lt;&gt;"",IF(ISNUMBER(MATCH(E22,countries,0)),TRUE,FALSE),TRUE)</f>
        <v>1</v>
      </c>
      <c r="Q22" s="5" t="b">
        <f>IF(D21&lt;&gt;"",IF(ISNUMBER(MATCH(F22,countries,0)),TRUE,FALSE),TRUE)</f>
        <v>1</v>
      </c>
      <c r="R22" s="5" t="b">
        <f>IF(C21&lt;&gt;"",IF(ISNUMBER(MATCH(G21,countries,0)),TRUE,FALSE),TRUE)</f>
        <v>1</v>
      </c>
    </row>
    <row r="23" spans="1:18" x14ac:dyDescent="0.25">
      <c r="A23" s="17"/>
      <c r="B23" s="687"/>
      <c r="C23" s="682"/>
      <c r="D23" s="679"/>
      <c r="E23" s="381"/>
      <c r="F23" s="381"/>
      <c r="G23" s="676"/>
      <c r="H23" s="682"/>
      <c r="I23" s="670"/>
      <c r="J23" s="670"/>
      <c r="K23" s="670"/>
      <c r="L23" s="670"/>
      <c r="M23" s="673"/>
      <c r="N23" s="3"/>
      <c r="P23" s="5" t="b">
        <f>IF(C21&lt;&gt;"",IF(ISNUMBER(MATCH(E23,countries,0)),TRUE,FALSE),TRUE)</f>
        <v>1</v>
      </c>
      <c r="Q23" s="5" t="b">
        <f>IF(D21&lt;&gt;"",IF(ISNUMBER(MATCH(F23,countries,0)),TRUE,FALSE),TRUE)</f>
        <v>1</v>
      </c>
    </row>
    <row r="24" spans="1:18" x14ac:dyDescent="0.25">
      <c r="A24" s="17"/>
      <c r="B24" s="687" t="s">
        <v>79</v>
      </c>
      <c r="C24" s="680"/>
      <c r="D24" s="677"/>
      <c r="E24" s="381"/>
      <c r="F24" s="381"/>
      <c r="G24" s="674"/>
      <c r="H24" s="680"/>
      <c r="I24" s="668"/>
      <c r="J24" s="668"/>
      <c r="K24" s="668"/>
      <c r="L24" s="668"/>
      <c r="M24" s="671">
        <f t="shared" ref="M24" si="4">K24+L24</f>
        <v>0</v>
      </c>
      <c r="N24" s="3"/>
      <c r="P24" s="5" t="b">
        <f>IF(C24&lt;&gt;"",IF(ISNUMBER(MATCH(E24,countries,0)),TRUE,FALSE),TRUE)</f>
        <v>1</v>
      </c>
      <c r="Q24" s="5" t="b">
        <f>IF(D24&lt;&gt;"",IF(ISNUMBER(MATCH(F24,countries,0)),TRUE,FALSE),TRUE)</f>
        <v>1</v>
      </c>
    </row>
    <row r="25" spans="1:18" x14ac:dyDescent="0.25">
      <c r="A25" s="17"/>
      <c r="B25" s="687"/>
      <c r="C25" s="681"/>
      <c r="D25" s="678"/>
      <c r="E25" s="381"/>
      <c r="F25" s="381"/>
      <c r="G25" s="675"/>
      <c r="H25" s="681"/>
      <c r="I25" s="669"/>
      <c r="J25" s="669"/>
      <c r="K25" s="669"/>
      <c r="L25" s="669"/>
      <c r="M25" s="672"/>
      <c r="N25" s="3"/>
      <c r="O25" s="280" t="b">
        <f>IF(ISBLANK(C24),TRUE,IF(OR(ISBLANK(D24),ISBLANK(E24),ISBLANK(F24),ISBLANK(G24),ISBLANK(H24),ISBLANK(I24),ISBLANK(J24),ISBLANK(K24),ISBLANK(L24),ISBLANK(M24)),FALSE,TRUE))</f>
        <v>1</v>
      </c>
      <c r="P25" s="5" t="b">
        <f>IF(C24&lt;&gt;"",IF(ISNUMBER(MATCH(E25,countries,0)),TRUE,FALSE),TRUE)</f>
        <v>1</v>
      </c>
      <c r="Q25" s="5" t="b">
        <f>IF(D24&lt;&gt;"",IF(ISNUMBER(MATCH(F25,countries,0)),TRUE,FALSE),TRUE)</f>
        <v>1</v>
      </c>
      <c r="R25" s="5" t="b">
        <f>IF(C24&lt;&gt;"",IF(ISNUMBER(MATCH(G24,countries,0)),TRUE,FALSE),TRUE)</f>
        <v>1</v>
      </c>
    </row>
    <row r="26" spans="1:18" x14ac:dyDescent="0.25">
      <c r="A26" s="17"/>
      <c r="B26" s="687"/>
      <c r="C26" s="682"/>
      <c r="D26" s="679"/>
      <c r="E26" s="381"/>
      <c r="F26" s="381"/>
      <c r="G26" s="676"/>
      <c r="H26" s="682"/>
      <c r="I26" s="670"/>
      <c r="J26" s="670"/>
      <c r="K26" s="670"/>
      <c r="L26" s="670"/>
      <c r="M26" s="673"/>
      <c r="N26" s="3"/>
      <c r="P26" s="5" t="b">
        <f>IF(C24&lt;&gt;"",IF(ISNUMBER(MATCH(E26,countries,0)),TRUE,FALSE),TRUE)</f>
        <v>1</v>
      </c>
      <c r="Q26" s="5" t="b">
        <f>IF(D24&lt;&gt;"",IF(ISNUMBER(MATCH(F26,countries,0)),TRUE,FALSE),TRUE)</f>
        <v>1</v>
      </c>
    </row>
    <row r="27" spans="1:18" x14ac:dyDescent="0.25">
      <c r="A27" s="17"/>
      <c r="B27" s="687" t="s">
        <v>80</v>
      </c>
      <c r="C27" s="680"/>
      <c r="D27" s="677"/>
      <c r="E27" s="381"/>
      <c r="F27" s="381"/>
      <c r="G27" s="674"/>
      <c r="H27" s="680"/>
      <c r="I27" s="668"/>
      <c r="J27" s="668"/>
      <c r="K27" s="668"/>
      <c r="L27" s="668"/>
      <c r="M27" s="671">
        <f t="shared" ref="M27" si="5">K27+L27</f>
        <v>0</v>
      </c>
      <c r="N27" s="3"/>
      <c r="P27" s="5" t="b">
        <f>IF(C27&lt;&gt;"",IF(ISNUMBER(MATCH(E27,countries,0)),TRUE,FALSE),TRUE)</f>
        <v>1</v>
      </c>
      <c r="Q27" s="5" t="b">
        <f>IF(D27&lt;&gt;"",IF(ISNUMBER(MATCH(F27,countries,0)),TRUE,FALSE),TRUE)</f>
        <v>1</v>
      </c>
    </row>
    <row r="28" spans="1:18" x14ac:dyDescent="0.25">
      <c r="A28" s="17"/>
      <c r="B28" s="687"/>
      <c r="C28" s="681"/>
      <c r="D28" s="678"/>
      <c r="E28" s="381"/>
      <c r="F28" s="381"/>
      <c r="G28" s="675"/>
      <c r="H28" s="681"/>
      <c r="I28" s="669"/>
      <c r="J28" s="669"/>
      <c r="K28" s="669"/>
      <c r="L28" s="669"/>
      <c r="M28" s="672"/>
      <c r="N28" s="3"/>
      <c r="O28" s="280" t="b">
        <f>IF(ISBLANK(C27),TRUE,IF(OR(ISBLANK(D27),ISBLANK(E27),ISBLANK(F27),ISBLANK(G27),ISBLANK(H27),ISBLANK(I27),ISBLANK(J27),ISBLANK(K27),ISBLANK(L27),ISBLANK(M27)),FALSE,TRUE))</f>
        <v>1</v>
      </c>
      <c r="P28" s="5" t="b">
        <f>IF(C27&lt;&gt;"",IF(ISNUMBER(MATCH(E28,countries,0)),TRUE,FALSE),TRUE)</f>
        <v>1</v>
      </c>
      <c r="Q28" s="5" t="b">
        <f>IF(D27&lt;&gt;"",IF(ISNUMBER(MATCH(F28,countries,0)),TRUE,FALSE),TRUE)</f>
        <v>1</v>
      </c>
      <c r="R28" s="5" t="b">
        <f>IF(C27&lt;&gt;"",IF(ISNUMBER(MATCH(G27,countries,0)),TRUE,FALSE),TRUE)</f>
        <v>1</v>
      </c>
    </row>
    <row r="29" spans="1:18" x14ac:dyDescent="0.25">
      <c r="A29" s="17"/>
      <c r="B29" s="687"/>
      <c r="C29" s="682"/>
      <c r="D29" s="679"/>
      <c r="E29" s="381"/>
      <c r="F29" s="381"/>
      <c r="G29" s="676"/>
      <c r="H29" s="682"/>
      <c r="I29" s="670"/>
      <c r="J29" s="670"/>
      <c r="K29" s="670"/>
      <c r="L29" s="670"/>
      <c r="M29" s="673"/>
      <c r="N29" s="3"/>
      <c r="P29" s="5" t="b">
        <f>IF(C27&lt;&gt;"",IF(ISNUMBER(MATCH(E29,countries,0)),TRUE,FALSE),TRUE)</f>
        <v>1</v>
      </c>
      <c r="Q29" s="5" t="b">
        <f>IF(D27&lt;&gt;"",IF(ISNUMBER(MATCH(F29,countries,0)),TRUE,FALSE),TRUE)</f>
        <v>1</v>
      </c>
    </row>
    <row r="30" spans="1:18" x14ac:dyDescent="0.25">
      <c r="A30" s="17"/>
      <c r="B30" s="687" t="s">
        <v>81</v>
      </c>
      <c r="C30" s="680"/>
      <c r="D30" s="677"/>
      <c r="E30" s="381"/>
      <c r="F30" s="381"/>
      <c r="G30" s="674"/>
      <c r="H30" s="680"/>
      <c r="I30" s="668"/>
      <c r="J30" s="668"/>
      <c r="K30" s="668"/>
      <c r="L30" s="668"/>
      <c r="M30" s="671">
        <f t="shared" ref="M30" si="6">K30+L30</f>
        <v>0</v>
      </c>
      <c r="N30" s="3"/>
      <c r="P30" s="5" t="b">
        <f>IF(C30&lt;&gt;"",IF(ISNUMBER(MATCH(E30,countries,0)),TRUE,FALSE),TRUE)</f>
        <v>1</v>
      </c>
      <c r="Q30" s="5" t="b">
        <f>IF(D30&lt;&gt;"",IF(ISNUMBER(MATCH(F30,countries,0)),TRUE,FALSE),TRUE)</f>
        <v>1</v>
      </c>
    </row>
    <row r="31" spans="1:18" x14ac:dyDescent="0.25">
      <c r="A31" s="17"/>
      <c r="B31" s="687"/>
      <c r="C31" s="681"/>
      <c r="D31" s="678"/>
      <c r="E31" s="381"/>
      <c r="F31" s="381"/>
      <c r="G31" s="675"/>
      <c r="H31" s="681"/>
      <c r="I31" s="669"/>
      <c r="J31" s="669"/>
      <c r="K31" s="669"/>
      <c r="L31" s="669"/>
      <c r="M31" s="672"/>
      <c r="N31" s="3"/>
      <c r="O31" s="280" t="b">
        <f>IF(ISBLANK(C30),TRUE,IF(OR(ISBLANK(D30),ISBLANK(E30),ISBLANK(F30),ISBLANK(G30),ISBLANK(H30),ISBLANK(I30),ISBLANK(J30),ISBLANK(K30),ISBLANK(L30),ISBLANK(M30)),FALSE,TRUE))</f>
        <v>1</v>
      </c>
      <c r="P31" s="5" t="b">
        <f>IF(C30&lt;&gt;"",IF(ISNUMBER(MATCH(E31,countries,0)),TRUE,FALSE),TRUE)</f>
        <v>1</v>
      </c>
      <c r="Q31" s="5" t="b">
        <f>IF(D30&lt;&gt;"",IF(ISNUMBER(MATCH(F31,countries,0)),TRUE,FALSE),TRUE)</f>
        <v>1</v>
      </c>
      <c r="R31" s="5" t="b">
        <f>IF(C30&lt;&gt;"",IF(ISNUMBER(MATCH(G30,countries,0)),TRUE,FALSE),TRUE)</f>
        <v>1</v>
      </c>
    </row>
    <row r="32" spans="1:18" x14ac:dyDescent="0.25">
      <c r="A32" s="17"/>
      <c r="B32" s="687"/>
      <c r="C32" s="682"/>
      <c r="D32" s="679"/>
      <c r="E32" s="381"/>
      <c r="F32" s="381"/>
      <c r="G32" s="676"/>
      <c r="H32" s="682"/>
      <c r="I32" s="670"/>
      <c r="J32" s="670"/>
      <c r="K32" s="670"/>
      <c r="L32" s="670"/>
      <c r="M32" s="673"/>
      <c r="N32" s="3"/>
      <c r="P32" s="5" t="b">
        <f>IF(C30&lt;&gt;"",IF(ISNUMBER(MATCH(E32,countries,0)),TRUE,FALSE),TRUE)</f>
        <v>1</v>
      </c>
      <c r="Q32" s="5" t="b">
        <f>IF(D30&lt;&gt;"",IF(ISNUMBER(MATCH(F32,countries,0)),TRUE,FALSE),TRUE)</f>
        <v>1</v>
      </c>
    </row>
    <row r="33" spans="1:18" x14ac:dyDescent="0.25">
      <c r="A33" s="17"/>
      <c r="B33" s="687" t="s">
        <v>82</v>
      </c>
      <c r="C33" s="680"/>
      <c r="D33" s="677"/>
      <c r="E33" s="381"/>
      <c r="F33" s="381"/>
      <c r="G33" s="674"/>
      <c r="H33" s="680"/>
      <c r="I33" s="668"/>
      <c r="J33" s="668"/>
      <c r="K33" s="668"/>
      <c r="L33" s="668"/>
      <c r="M33" s="671">
        <f t="shared" ref="M33" si="7">K33+L33</f>
        <v>0</v>
      </c>
      <c r="N33" s="3"/>
      <c r="P33" s="5" t="b">
        <f>IF(C33&lt;&gt;"",IF(ISNUMBER(MATCH(E33,countries,0)),TRUE,FALSE),TRUE)</f>
        <v>1</v>
      </c>
      <c r="Q33" s="5" t="b">
        <f>IF(D33&lt;&gt;"",IF(ISNUMBER(MATCH(F33,countries,0)),TRUE,FALSE),TRUE)</f>
        <v>1</v>
      </c>
    </row>
    <row r="34" spans="1:18" x14ac:dyDescent="0.25">
      <c r="A34" s="17"/>
      <c r="B34" s="687"/>
      <c r="C34" s="681"/>
      <c r="D34" s="678"/>
      <c r="E34" s="381"/>
      <c r="F34" s="381"/>
      <c r="G34" s="675"/>
      <c r="H34" s="681"/>
      <c r="I34" s="669"/>
      <c r="J34" s="669"/>
      <c r="K34" s="669"/>
      <c r="L34" s="669"/>
      <c r="M34" s="672"/>
      <c r="N34" s="3"/>
      <c r="O34" s="280" t="b">
        <f>IF(ISBLANK(C33),TRUE,IF(OR(ISBLANK(D33),ISBLANK(E33),ISBLANK(F33),ISBLANK(G33),ISBLANK(H33),ISBLANK(I33),ISBLANK(J33),ISBLANK(K33),ISBLANK(L33),ISBLANK(M33)),FALSE,TRUE))</f>
        <v>1</v>
      </c>
      <c r="P34" s="5" t="b">
        <f>IF(C33&lt;&gt;"",IF(ISNUMBER(MATCH(E34,countries,0)),TRUE,FALSE),TRUE)</f>
        <v>1</v>
      </c>
      <c r="Q34" s="5" t="b">
        <f>IF(D33&lt;&gt;"",IF(ISNUMBER(MATCH(F34,countries,0)),TRUE,FALSE),TRUE)</f>
        <v>1</v>
      </c>
      <c r="R34" s="5" t="b">
        <f>IF(C33&lt;&gt;"",IF(ISNUMBER(MATCH(G33,countries,0)),TRUE,FALSE),TRUE)</f>
        <v>1</v>
      </c>
    </row>
    <row r="35" spans="1:18" x14ac:dyDescent="0.25">
      <c r="A35" s="17"/>
      <c r="B35" s="687"/>
      <c r="C35" s="682"/>
      <c r="D35" s="679"/>
      <c r="E35" s="381"/>
      <c r="F35" s="381"/>
      <c r="G35" s="676"/>
      <c r="H35" s="682"/>
      <c r="I35" s="670"/>
      <c r="J35" s="670"/>
      <c r="K35" s="670"/>
      <c r="L35" s="670"/>
      <c r="M35" s="673"/>
      <c r="N35" s="3"/>
      <c r="P35" s="5" t="b">
        <f>IF(C33&lt;&gt;"",IF(ISNUMBER(MATCH(E35,countries,0)),TRUE,FALSE),TRUE)</f>
        <v>1</v>
      </c>
      <c r="Q35" s="5" t="b">
        <f>IF(D33&lt;&gt;"",IF(ISNUMBER(MATCH(F35,countries,0)),TRUE,FALSE),TRUE)</f>
        <v>1</v>
      </c>
    </row>
    <row r="36" spans="1:18" x14ac:dyDescent="0.25">
      <c r="A36" s="17"/>
      <c r="B36" s="687" t="s">
        <v>83</v>
      </c>
      <c r="C36" s="680"/>
      <c r="D36" s="677"/>
      <c r="E36" s="381"/>
      <c r="F36" s="381"/>
      <c r="G36" s="674"/>
      <c r="H36" s="680"/>
      <c r="I36" s="668"/>
      <c r="J36" s="668"/>
      <c r="K36" s="668"/>
      <c r="L36" s="668"/>
      <c r="M36" s="671">
        <f t="shared" ref="M36" si="8">K36+L36</f>
        <v>0</v>
      </c>
      <c r="N36" s="3"/>
      <c r="P36" s="5" t="b">
        <f>IF(C36&lt;&gt;"",IF(ISNUMBER(MATCH(E36,countries,0)),TRUE,FALSE),TRUE)</f>
        <v>1</v>
      </c>
      <c r="Q36" s="5" t="b">
        <f>IF(D36&lt;&gt;"",IF(ISNUMBER(MATCH(F36,countries,0)),TRUE,FALSE),TRUE)</f>
        <v>1</v>
      </c>
    </row>
    <row r="37" spans="1:18" x14ac:dyDescent="0.25">
      <c r="A37" s="17"/>
      <c r="B37" s="687"/>
      <c r="C37" s="681"/>
      <c r="D37" s="678"/>
      <c r="E37" s="381"/>
      <c r="F37" s="381"/>
      <c r="G37" s="675"/>
      <c r="H37" s="681"/>
      <c r="I37" s="669"/>
      <c r="J37" s="669"/>
      <c r="K37" s="669"/>
      <c r="L37" s="669"/>
      <c r="M37" s="672"/>
      <c r="N37" s="3"/>
      <c r="O37" s="280" t="b">
        <f>IF(ISBLANK(C36),TRUE,IF(OR(ISBLANK(D36),ISBLANK(E36),ISBLANK(F36),ISBLANK(G36),ISBLANK(H36),ISBLANK(I36),ISBLANK(J36),ISBLANK(K36),ISBLANK(L36),ISBLANK(M36)),FALSE,TRUE))</f>
        <v>1</v>
      </c>
      <c r="P37" s="5" t="b">
        <f>IF(C36&lt;&gt;"",IF(ISNUMBER(MATCH(E37,countries,0)),TRUE,FALSE),TRUE)</f>
        <v>1</v>
      </c>
      <c r="Q37" s="5" t="b">
        <f>IF(D36&lt;&gt;"",IF(ISNUMBER(MATCH(F37,countries,0)),TRUE,FALSE),TRUE)</f>
        <v>1</v>
      </c>
      <c r="R37" s="5" t="b">
        <f>IF(C36&lt;&gt;"",IF(ISNUMBER(MATCH(G36,countries,0)),TRUE,FALSE),TRUE)</f>
        <v>1</v>
      </c>
    </row>
    <row r="38" spans="1:18" x14ac:dyDescent="0.25">
      <c r="A38" s="17"/>
      <c r="B38" s="687"/>
      <c r="C38" s="682"/>
      <c r="D38" s="679"/>
      <c r="E38" s="381"/>
      <c r="F38" s="381"/>
      <c r="G38" s="676"/>
      <c r="H38" s="682"/>
      <c r="I38" s="670"/>
      <c r="J38" s="670"/>
      <c r="K38" s="670"/>
      <c r="L38" s="670"/>
      <c r="M38" s="673"/>
      <c r="N38" s="3"/>
      <c r="P38" s="5" t="b">
        <f>IF(C36&lt;&gt;"",IF(ISNUMBER(MATCH(E38,countries,0)),TRUE,FALSE),TRUE)</f>
        <v>1</v>
      </c>
      <c r="Q38" s="5" t="b">
        <f>IF(D36&lt;&gt;"",IF(ISNUMBER(MATCH(F38,countries,0)),TRUE,FALSE),TRUE)</f>
        <v>1</v>
      </c>
    </row>
    <row r="39" spans="1:18" x14ac:dyDescent="0.25">
      <c r="A39" s="3"/>
      <c r="B39" s="3"/>
      <c r="C39" s="3"/>
      <c r="D39" s="3"/>
      <c r="E39" s="3"/>
      <c r="F39" s="3"/>
      <c r="G39" s="3"/>
      <c r="H39" s="3"/>
      <c r="I39" s="3"/>
      <c r="J39" s="3"/>
      <c r="K39" s="3"/>
      <c r="L39" s="3"/>
      <c r="M39" s="3"/>
      <c r="N39" s="3"/>
    </row>
    <row r="40" spans="1:18" s="276" customFormat="1" x14ac:dyDescent="0.25">
      <c r="A40" s="275"/>
      <c r="B40" s="688" t="s">
        <v>84</v>
      </c>
      <c r="C40" s="689"/>
      <c r="D40" s="689"/>
      <c r="E40" s="689"/>
      <c r="F40" s="690"/>
      <c r="G40" s="275"/>
      <c r="H40" s="275"/>
      <c r="I40" s="275"/>
      <c r="J40" s="275"/>
      <c r="K40" s="275"/>
      <c r="L40" s="275"/>
      <c r="M40" s="275"/>
      <c r="N40" s="275"/>
      <c r="R40" s="5"/>
    </row>
    <row r="41" spans="1:18" s="276" customFormat="1" ht="18.75" customHeight="1" x14ac:dyDescent="0.25">
      <c r="A41" s="275"/>
      <c r="B41" s="277">
        <v>1</v>
      </c>
      <c r="C41" s="684" t="s">
        <v>549</v>
      </c>
      <c r="D41" s="685"/>
      <c r="E41" s="685"/>
      <c r="F41" s="686"/>
      <c r="G41" s="275"/>
      <c r="H41" s="275"/>
      <c r="I41" s="275"/>
      <c r="J41" s="275"/>
      <c r="K41" s="275"/>
      <c r="L41" s="275"/>
      <c r="M41" s="275"/>
      <c r="N41" s="275"/>
    </row>
    <row r="42" spans="1:18" s="276" customFormat="1" ht="16.5" customHeight="1" x14ac:dyDescent="0.25">
      <c r="A42" s="275"/>
      <c r="B42" s="277">
        <v>2</v>
      </c>
      <c r="C42" s="684" t="s">
        <v>1144</v>
      </c>
      <c r="D42" s="685"/>
      <c r="E42" s="685"/>
      <c r="F42" s="686"/>
      <c r="G42" s="275"/>
      <c r="H42" s="275"/>
      <c r="I42" s="275"/>
      <c r="J42" s="275"/>
      <c r="K42" s="275"/>
      <c r="L42" s="275"/>
      <c r="M42" s="275"/>
      <c r="N42" s="275"/>
    </row>
    <row r="43" spans="1:18" s="276" customFormat="1" ht="36" customHeight="1" x14ac:dyDescent="0.25">
      <c r="A43" s="275"/>
      <c r="B43" s="277">
        <v>3</v>
      </c>
      <c r="C43" s="684" t="s">
        <v>252</v>
      </c>
      <c r="D43" s="685"/>
      <c r="E43" s="685"/>
      <c r="F43" s="686"/>
      <c r="G43" s="275"/>
      <c r="H43" s="275"/>
      <c r="I43" s="275"/>
      <c r="J43" s="275"/>
      <c r="K43" s="275"/>
      <c r="L43" s="275"/>
      <c r="M43" s="275"/>
      <c r="N43" s="275"/>
    </row>
    <row r="44" spans="1:18" s="276" customFormat="1" ht="52.5" customHeight="1" x14ac:dyDescent="0.25">
      <c r="A44" s="275"/>
      <c r="B44" s="277">
        <v>4</v>
      </c>
      <c r="C44" s="684" t="s">
        <v>956</v>
      </c>
      <c r="D44" s="685"/>
      <c r="E44" s="685"/>
      <c r="F44" s="686"/>
      <c r="G44" s="275"/>
      <c r="H44" s="275"/>
      <c r="I44" s="275"/>
      <c r="J44" s="275"/>
      <c r="K44" s="275"/>
      <c r="L44" s="275"/>
      <c r="M44" s="275"/>
      <c r="N44" s="275"/>
    </row>
    <row r="45" spans="1:18" s="276" customFormat="1" ht="36" customHeight="1" x14ac:dyDescent="0.25">
      <c r="A45" s="275"/>
      <c r="B45" s="277">
        <v>5</v>
      </c>
      <c r="C45" s="684" t="s">
        <v>957</v>
      </c>
      <c r="D45" s="685"/>
      <c r="E45" s="685"/>
      <c r="F45" s="686"/>
      <c r="G45" s="275"/>
      <c r="H45" s="275"/>
      <c r="I45" s="275"/>
      <c r="J45" s="275"/>
      <c r="K45" s="275"/>
      <c r="L45" s="275"/>
      <c r="M45" s="275"/>
      <c r="N45" s="275"/>
    </row>
    <row r="46" spans="1:18" s="276" customFormat="1" ht="100.5" customHeight="1" x14ac:dyDescent="0.25">
      <c r="A46" s="275"/>
      <c r="B46" s="277">
        <v>6</v>
      </c>
      <c r="C46" s="684" t="s">
        <v>958</v>
      </c>
      <c r="D46" s="685"/>
      <c r="E46" s="685"/>
      <c r="F46" s="686"/>
      <c r="G46" s="275"/>
      <c r="H46" s="275"/>
      <c r="I46" s="275"/>
      <c r="J46" s="275"/>
      <c r="K46" s="275"/>
      <c r="L46" s="275"/>
      <c r="M46" s="275"/>
      <c r="N46" s="278"/>
    </row>
    <row r="47" spans="1:18" s="276" customFormat="1" ht="52.5" customHeight="1" x14ac:dyDescent="0.25">
      <c r="A47" s="275"/>
      <c r="B47" s="277">
        <v>7</v>
      </c>
      <c r="C47" s="684" t="s">
        <v>1104</v>
      </c>
      <c r="D47" s="685"/>
      <c r="E47" s="685"/>
      <c r="F47" s="686"/>
      <c r="G47" s="275"/>
      <c r="H47" s="275"/>
      <c r="I47" s="275"/>
      <c r="J47" s="275"/>
      <c r="K47" s="275"/>
      <c r="L47" s="275"/>
      <c r="M47" s="275"/>
      <c r="N47" s="275"/>
    </row>
    <row r="48" spans="1:18" s="276" customFormat="1" x14ac:dyDescent="0.25">
      <c r="A48" s="275"/>
      <c r="B48" s="275"/>
      <c r="C48" s="275"/>
      <c r="D48" s="275"/>
      <c r="E48" s="275"/>
      <c r="F48" s="275"/>
      <c r="G48" s="275"/>
      <c r="H48" s="275"/>
      <c r="I48" s="275"/>
      <c r="J48" s="275"/>
      <c r="K48" s="275"/>
      <c r="L48" s="275"/>
      <c r="M48" s="275"/>
      <c r="N48" s="275"/>
    </row>
    <row r="49" spans="1:18" x14ac:dyDescent="0.25">
      <c r="A49" s="3"/>
      <c r="B49" s="3"/>
      <c r="C49" s="56"/>
      <c r="D49" s="56"/>
      <c r="E49" s="56"/>
      <c r="F49" s="56"/>
      <c r="G49" s="3"/>
      <c r="H49" s="3"/>
      <c r="I49" s="3"/>
      <c r="J49" s="3"/>
      <c r="K49" s="3"/>
      <c r="L49" s="3"/>
      <c r="M49" s="3"/>
      <c r="N49" s="3"/>
      <c r="R49" s="276"/>
    </row>
    <row r="50" spans="1:18" x14ac:dyDescent="0.25">
      <c r="A50" s="3"/>
      <c r="B50" s="3"/>
      <c r="C50" s="640" t="s">
        <v>513</v>
      </c>
      <c r="D50" s="640"/>
      <c r="E50" s="56"/>
      <c r="F50" s="56"/>
      <c r="G50" s="3"/>
      <c r="H50" s="3"/>
      <c r="I50" s="3"/>
      <c r="J50" s="3"/>
      <c r="K50" s="3"/>
      <c r="L50" s="3"/>
      <c r="M50" s="3"/>
      <c r="N50" s="3"/>
    </row>
    <row r="51" spans="1:18" x14ac:dyDescent="0.25">
      <c r="A51" s="3"/>
      <c r="B51" s="3"/>
      <c r="C51" s="683" t="str">
        <f>IF(AND((O10=TRUE),(O13=TRUE),(O16=TRUE),(O19=TRUE),(O22=TRUE),(O25=TRUE),(O28=TRUE),(O31=TRUE),(O34=TRUE),(O37=TRUE),(P8=TRUE),(Q8=TRUE),(R8=TRUE)),"TRUE","FALSE")</f>
        <v>FALSE</v>
      </c>
      <c r="D51" s="683"/>
      <c r="E51" s="12"/>
      <c r="F51" s="57"/>
      <c r="G51" s="3"/>
      <c r="H51" s="3"/>
      <c r="I51" s="3"/>
      <c r="J51" s="3"/>
      <c r="K51" s="3"/>
      <c r="L51" s="3"/>
      <c r="M51" s="3"/>
      <c r="N51" s="3"/>
    </row>
    <row r="52" spans="1:18" x14ac:dyDescent="0.25">
      <c r="A52" s="3"/>
      <c r="B52" s="3"/>
      <c r="C52" s="55"/>
      <c r="D52" s="1"/>
      <c r="E52" s="1"/>
      <c r="F52" s="3"/>
      <c r="G52" s="3"/>
      <c r="H52" s="3"/>
      <c r="I52" s="3"/>
      <c r="J52" s="3"/>
      <c r="K52" s="3"/>
      <c r="L52" s="3"/>
      <c r="M52" s="3"/>
      <c r="N52" s="3"/>
    </row>
  </sheetData>
  <sheetProtection algorithmName="SHA-512" hashValue="EKVBRtjoRC+aA2p4+XiEuPmSBP62wB8nHI5urWwHEm+df5iA4PkjwmxQ/yJtlBRUroUOJZ6ytXaTf9Ei5OV7bg==" saltValue="QC8d894DnEJRWqiR9WarRQ==" spinCount="100000" sheet="1" objects="1" scenarios="1"/>
  <mergeCells count="112">
    <mergeCell ref="C47:F47"/>
    <mergeCell ref="C46:F46"/>
    <mergeCell ref="C41:F41"/>
    <mergeCell ref="C42:F42"/>
    <mergeCell ref="C43:F43"/>
    <mergeCell ref="C44:F44"/>
    <mergeCell ref="B40:F40"/>
    <mergeCell ref="D15:D17"/>
    <mergeCell ref="D18:D20"/>
    <mergeCell ref="C27:C29"/>
    <mergeCell ref="C30:C32"/>
    <mergeCell ref="C24:C26"/>
    <mergeCell ref="B36:B38"/>
    <mergeCell ref="C15:C17"/>
    <mergeCell ref="B9:B11"/>
    <mergeCell ref="B12:B14"/>
    <mergeCell ref="B15:B17"/>
    <mergeCell ref="B18:B20"/>
    <mergeCell ref="B21:B23"/>
    <mergeCell ref="B24:B26"/>
    <mergeCell ref="B27:B29"/>
    <mergeCell ref="B30:B32"/>
    <mergeCell ref="B33:B35"/>
    <mergeCell ref="B6:M6"/>
    <mergeCell ref="C51:D51"/>
    <mergeCell ref="C50:D50"/>
    <mergeCell ref="C45:F45"/>
    <mergeCell ref="K30:K32"/>
    <mergeCell ref="L30:L32"/>
    <mergeCell ref="M30:M32"/>
    <mergeCell ref="I30:I32"/>
    <mergeCell ref="J30:J32"/>
    <mergeCell ref="C33:C35"/>
    <mergeCell ref="G33:G35"/>
    <mergeCell ref="H33:H35"/>
    <mergeCell ref="J33:J35"/>
    <mergeCell ref="K33:K35"/>
    <mergeCell ref="I33:I35"/>
    <mergeCell ref="K36:K38"/>
    <mergeCell ref="L36:L38"/>
    <mergeCell ref="M36:M38"/>
    <mergeCell ref="D33:D35"/>
    <mergeCell ref="D36:D38"/>
    <mergeCell ref="L33:L35"/>
    <mergeCell ref="M33:M35"/>
    <mergeCell ref="C36:C38"/>
    <mergeCell ref="G36:G38"/>
    <mergeCell ref="K21:K23"/>
    <mergeCell ref="K24:K26"/>
    <mergeCell ref="L15:L17"/>
    <mergeCell ref="M15:M17"/>
    <mergeCell ref="K18:K20"/>
    <mergeCell ref="L18:L20"/>
    <mergeCell ref="H27:H29"/>
    <mergeCell ref="L27:L29"/>
    <mergeCell ref="M27:M29"/>
    <mergeCell ref="K27:K29"/>
    <mergeCell ref="I27:I29"/>
    <mergeCell ref="J27:J29"/>
    <mergeCell ref="L24:L26"/>
    <mergeCell ref="M24:M26"/>
    <mergeCell ref="L21:L23"/>
    <mergeCell ref="M21:M23"/>
    <mergeCell ref="M18:M20"/>
    <mergeCell ref="K15:K17"/>
    <mergeCell ref="H15:H17"/>
    <mergeCell ref="J15:J17"/>
    <mergeCell ref="J18:J20"/>
    <mergeCell ref="J24:J26"/>
    <mergeCell ref="I21:I23"/>
    <mergeCell ref="J21:J23"/>
    <mergeCell ref="H30:H32"/>
    <mergeCell ref="D27:D29"/>
    <mergeCell ref="D30:D32"/>
    <mergeCell ref="G27:G29"/>
    <mergeCell ref="G30:G32"/>
    <mergeCell ref="J36:J38"/>
    <mergeCell ref="H36:H38"/>
    <mergeCell ref="I36:I38"/>
    <mergeCell ref="D21:D23"/>
    <mergeCell ref="I18:I20"/>
    <mergeCell ref="D24:D26"/>
    <mergeCell ref="G24:G26"/>
    <mergeCell ref="H24:H26"/>
    <mergeCell ref="I24:I26"/>
    <mergeCell ref="I15:I17"/>
    <mergeCell ref="C21:C23"/>
    <mergeCell ref="G21:G23"/>
    <mergeCell ref="H21:H23"/>
    <mergeCell ref="H18:H20"/>
    <mergeCell ref="C18:C20"/>
    <mergeCell ref="G18:G20"/>
    <mergeCell ref="G15:G17"/>
    <mergeCell ref="C7:M7"/>
    <mergeCell ref="L9:L11"/>
    <mergeCell ref="M9:M11"/>
    <mergeCell ref="J12:J14"/>
    <mergeCell ref="K12:K14"/>
    <mergeCell ref="L12:L14"/>
    <mergeCell ref="M12:M14"/>
    <mergeCell ref="J9:J11"/>
    <mergeCell ref="K9:K11"/>
    <mergeCell ref="I9:I11"/>
    <mergeCell ref="G12:G14"/>
    <mergeCell ref="D12:D14"/>
    <mergeCell ref="C9:C11"/>
    <mergeCell ref="H9:H11"/>
    <mergeCell ref="G9:G11"/>
    <mergeCell ref="H12:H14"/>
    <mergeCell ref="I12:I14"/>
    <mergeCell ref="D9:D11"/>
    <mergeCell ref="C12:C14"/>
  </mergeCells>
  <conditionalFormatting sqref="C51">
    <cfRule type="containsText" dxfId="313" priority="1" operator="containsText" text="FALSE">
      <formula>NOT(ISERROR(SEARCH("FALSE",C51)))</formula>
    </cfRule>
    <cfRule type="containsText" dxfId="312" priority="4" operator="containsText" text="TRUE">
      <formula>NOT(ISERROR(SEARCH("TRUE",C51)))</formula>
    </cfRule>
    <cfRule type="containsText" dxfId="311" priority="5" operator="containsText" text="FALSE">
      <formula>NOT(ISERROR(SEARCH("FALSE",C51)))</formula>
    </cfRule>
  </conditionalFormatting>
  <dataValidations count="3">
    <dataValidation type="whole" allowBlank="1" showInputMessage="1" showErrorMessage="1" sqref="D9:D38" xr:uid="{00000000-0002-0000-0300-000000000000}">
      <formula1>0</formula1>
      <formula2>1000</formula2>
    </dataValidation>
    <dataValidation type="whole" operator="greaterThanOrEqual" allowBlank="1" showInputMessage="1" showErrorMessage="1" errorTitle="Invalid value" error="The value should not be negative_x000a__x000a_" sqref="I9:L38" xr:uid="{00000000-0002-0000-0300-000001000000}">
      <formula1>0</formula1>
    </dataValidation>
    <dataValidation type="list" allowBlank="1" showInputMessage="1" showErrorMessage="1" sqref="E9:G38" xr:uid="{00000000-0002-0000-0300-000002000000}">
      <formula1>countries</formula1>
    </dataValidation>
  </dataValidations>
  <pageMargins left="0.7" right="0.7" top="0.75" bottom="0.75" header="0.3" footer="0.3"/>
  <pageSetup paperSize="9" scale="44" orientation="landscape" cellComments="asDisplayed" r:id="rId1"/>
  <ignoredErrors>
    <ignoredError sqref="P10 P19 P2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67"/>
  <sheetViews>
    <sheetView zoomScaleNormal="100" zoomScaleSheetLayoutView="100" workbookViewId="0"/>
  </sheetViews>
  <sheetFormatPr defaultRowHeight="15.75" x14ac:dyDescent="0.25"/>
  <cols>
    <col min="1" max="1" width="3.140625" style="5" customWidth="1"/>
    <col min="2" max="2" width="6.85546875" style="5" customWidth="1"/>
    <col min="3" max="3" width="55.7109375" style="5" customWidth="1"/>
    <col min="4" max="4" width="18.7109375" style="5" customWidth="1"/>
    <col min="5" max="5" width="17.85546875" style="5" customWidth="1"/>
    <col min="6" max="6" width="18.5703125" style="5" customWidth="1"/>
    <col min="7" max="7" width="8" style="5" customWidth="1"/>
    <col min="8" max="8" width="3.140625" style="5" customWidth="1"/>
    <col min="9" max="16384" width="9.140625" style="5"/>
  </cols>
  <sheetData>
    <row r="1" spans="1:9" x14ac:dyDescent="0.25">
      <c r="A1" s="6"/>
      <c r="B1" s="8" t="s">
        <v>548</v>
      </c>
      <c r="C1" s="6"/>
      <c r="D1" s="3"/>
      <c r="E1" s="3"/>
      <c r="F1" s="3"/>
      <c r="G1" s="3"/>
      <c r="H1" s="3"/>
    </row>
    <row r="2" spans="1:9" x14ac:dyDescent="0.25">
      <c r="A2" s="57"/>
      <c r="B2" s="57"/>
      <c r="C2" s="57"/>
      <c r="D2" s="3"/>
      <c r="E2" s="3"/>
      <c r="F2" s="3"/>
      <c r="G2" s="3"/>
      <c r="H2" s="3"/>
    </row>
    <row r="3" spans="1:9" x14ac:dyDescent="0.25">
      <c r="A3" s="57"/>
      <c r="B3" s="127">
        <f>'Section A'!E17</f>
        <v>0</v>
      </c>
      <c r="C3" s="57"/>
      <c r="D3" s="3"/>
      <c r="E3" s="3"/>
      <c r="F3" s="3"/>
      <c r="G3" s="3"/>
      <c r="H3" s="3"/>
    </row>
    <row r="4" spans="1:9" x14ac:dyDescent="0.25">
      <c r="A4" s="3"/>
      <c r="B4" s="7"/>
      <c r="C4" s="6"/>
      <c r="D4" s="3"/>
      <c r="E4" s="3"/>
      <c r="F4" s="3"/>
      <c r="G4" s="3"/>
      <c r="H4" s="3"/>
    </row>
    <row r="5" spans="1:9" x14ac:dyDescent="0.25">
      <c r="A5" s="3"/>
      <c r="B5" s="3"/>
      <c r="C5" s="3"/>
      <c r="D5" s="3"/>
      <c r="E5" s="3"/>
      <c r="F5" s="3"/>
      <c r="G5" s="3"/>
      <c r="H5" s="3"/>
    </row>
    <row r="6" spans="1:9" x14ac:dyDescent="0.25">
      <c r="A6" s="3"/>
      <c r="B6" s="693" t="s">
        <v>813</v>
      </c>
      <c r="C6" s="693"/>
      <c r="D6" s="693"/>
      <c r="E6" s="693"/>
      <c r="F6" s="693"/>
      <c r="G6" s="693"/>
      <c r="H6" s="3"/>
    </row>
    <row r="7" spans="1:9" s="16" customFormat="1" ht="83.25" customHeight="1" x14ac:dyDescent="0.25">
      <c r="A7" s="13"/>
      <c r="B7" s="694" t="s">
        <v>723</v>
      </c>
      <c r="C7" s="694"/>
      <c r="D7" s="694"/>
      <c r="E7" s="694"/>
      <c r="F7" s="694"/>
      <c r="G7" s="694"/>
      <c r="H7" s="281"/>
      <c r="I7" s="282"/>
    </row>
    <row r="8" spans="1:9" ht="16.5" thickBot="1" x14ac:dyDescent="0.3">
      <c r="A8" s="3"/>
      <c r="B8" s="218"/>
      <c r="C8" s="63"/>
      <c r="D8" s="219" t="s">
        <v>143</v>
      </c>
      <c r="E8" s="219" t="s">
        <v>142</v>
      </c>
      <c r="F8" s="219"/>
      <c r="G8" s="220"/>
      <c r="H8" s="3"/>
    </row>
    <row r="9" spans="1:9" ht="16.5" thickBot="1" x14ac:dyDescent="0.3">
      <c r="A9" s="3"/>
      <c r="B9" s="370" t="s">
        <v>71</v>
      </c>
      <c r="C9" s="57" t="s">
        <v>233</v>
      </c>
      <c r="D9" s="58">
        <f>D15+D19</f>
        <v>0</v>
      </c>
      <c r="E9" s="58">
        <f>E15+E19</f>
        <v>0</v>
      </c>
      <c r="F9" s="3"/>
      <c r="G9" s="50"/>
      <c r="H9" s="3"/>
    </row>
    <row r="10" spans="1:9" s="16" customFormat="1" ht="105" customHeight="1" x14ac:dyDescent="0.25">
      <c r="A10" s="13"/>
      <c r="B10" s="370"/>
      <c r="C10" s="651" t="s">
        <v>708</v>
      </c>
      <c r="D10" s="651"/>
      <c r="E10" s="651"/>
      <c r="F10" s="651"/>
      <c r="G10" s="200"/>
      <c r="H10" s="13"/>
    </row>
    <row r="11" spans="1:9" ht="16.5" thickBot="1" x14ac:dyDescent="0.3">
      <c r="A11" s="3"/>
      <c r="B11" s="221"/>
      <c r="C11" s="3"/>
      <c r="D11" s="57"/>
      <c r="E11" s="3"/>
      <c r="F11" s="3"/>
      <c r="G11" s="222"/>
      <c r="H11" s="3"/>
    </row>
    <row r="12" spans="1:9" ht="32.25" thickBot="1" x14ac:dyDescent="0.3">
      <c r="A12" s="3"/>
      <c r="B12" s="41"/>
      <c r="C12" s="6" t="s">
        <v>654</v>
      </c>
      <c r="D12" s="59">
        <f>IF(E9=0,IF(D9=0,0,100%),((D9-E9)/(ABS(E9))))</f>
        <v>0</v>
      </c>
      <c r="E12" s="6"/>
      <c r="F12" s="3"/>
      <c r="G12" s="223"/>
      <c r="H12" s="3"/>
    </row>
    <row r="13" spans="1:9" x14ac:dyDescent="0.25">
      <c r="A13" s="3"/>
      <c r="B13" s="221"/>
      <c r="C13" s="3"/>
      <c r="D13" s="3"/>
      <c r="E13" s="3"/>
      <c r="F13" s="3"/>
      <c r="G13" s="50"/>
      <c r="H13" s="3"/>
    </row>
    <row r="14" spans="1:9" ht="16.5" thickBot="1" x14ac:dyDescent="0.3">
      <c r="A14" s="3"/>
      <c r="B14" s="221"/>
      <c r="C14" s="3"/>
      <c r="D14" s="202" t="s">
        <v>143</v>
      </c>
      <c r="E14" s="202" t="s">
        <v>142</v>
      </c>
      <c r="F14" s="3"/>
      <c r="G14" s="50"/>
      <c r="H14" s="3"/>
    </row>
    <row r="15" spans="1:9" ht="16.5" thickBot="1" x14ac:dyDescent="0.3">
      <c r="A15" s="3"/>
      <c r="B15" s="370" t="s">
        <v>72</v>
      </c>
      <c r="C15" s="57" t="s">
        <v>234</v>
      </c>
      <c r="D15" s="60"/>
      <c r="E15" s="60"/>
      <c r="F15" s="3"/>
      <c r="G15" s="50"/>
      <c r="H15" s="3"/>
    </row>
    <row r="16" spans="1:9" s="16" customFormat="1" ht="41.25" customHeight="1" x14ac:dyDescent="0.25">
      <c r="A16" s="13"/>
      <c r="B16" s="370"/>
      <c r="C16" s="697" t="s">
        <v>773</v>
      </c>
      <c r="D16" s="697"/>
      <c r="E16" s="697"/>
      <c r="F16" s="697"/>
      <c r="G16" s="200"/>
      <c r="H16" s="13"/>
    </row>
    <row r="17" spans="1:9" x14ac:dyDescent="0.25">
      <c r="A17" s="3"/>
      <c r="B17" s="370"/>
      <c r="C17" s="7"/>
      <c r="D17" s="3"/>
      <c r="E17" s="3"/>
      <c r="F17" s="3"/>
      <c r="G17" s="50"/>
      <c r="H17" s="3"/>
    </row>
    <row r="18" spans="1:9" ht="16.5" thickBot="1" x14ac:dyDescent="0.3">
      <c r="A18" s="3"/>
      <c r="B18" s="370"/>
      <c r="C18" s="45"/>
      <c r="D18" s="202" t="s">
        <v>143</v>
      </c>
      <c r="E18" s="202" t="s">
        <v>142</v>
      </c>
      <c r="F18" s="3"/>
      <c r="G18" s="50"/>
      <c r="H18" s="3"/>
    </row>
    <row r="19" spans="1:9" ht="32.25" thickBot="1" x14ac:dyDescent="0.3">
      <c r="A19" s="3"/>
      <c r="B19" s="370" t="s">
        <v>73</v>
      </c>
      <c r="C19" s="6" t="s">
        <v>655</v>
      </c>
      <c r="D19" s="60"/>
      <c r="E19" s="60"/>
      <c r="F19" s="3"/>
      <c r="G19" s="50"/>
      <c r="H19" s="3"/>
    </row>
    <row r="20" spans="1:9" ht="130.5" customHeight="1" x14ac:dyDescent="0.25">
      <c r="A20" s="3"/>
      <c r="B20" s="221"/>
      <c r="C20" s="652" t="s">
        <v>1150</v>
      </c>
      <c r="D20" s="652"/>
      <c r="E20" s="652"/>
      <c r="F20" s="652"/>
      <c r="G20" s="50"/>
      <c r="H20" s="3"/>
    </row>
    <row r="21" spans="1:9" ht="17.25" customHeight="1" x14ac:dyDescent="0.25">
      <c r="A21" s="3"/>
      <c r="B21" s="224"/>
      <c r="C21" s="47"/>
      <c r="D21" s="62"/>
      <c r="E21" s="62"/>
      <c r="F21" s="62"/>
      <c r="G21" s="52"/>
      <c r="H21" s="3"/>
    </row>
    <row r="22" spans="1:9" x14ac:dyDescent="0.25">
      <c r="A22" s="3"/>
      <c r="B22" s="3"/>
      <c r="C22" s="45"/>
      <c r="D22" s="3"/>
      <c r="E22" s="3"/>
      <c r="F22" s="3"/>
      <c r="G22" s="3"/>
      <c r="H22" s="3"/>
    </row>
    <row r="23" spans="1:9" x14ac:dyDescent="0.25">
      <c r="A23" s="3"/>
      <c r="B23" s="369"/>
      <c r="C23" s="655"/>
      <c r="D23" s="655"/>
      <c r="E23" s="63"/>
      <c r="F23" s="63"/>
      <c r="G23" s="220"/>
      <c r="H23" s="3"/>
    </row>
    <row r="24" spans="1:9" x14ac:dyDescent="0.25">
      <c r="A24" s="3"/>
      <c r="B24" s="370">
        <v>2</v>
      </c>
      <c r="C24" s="644" t="s">
        <v>1395</v>
      </c>
      <c r="D24" s="644"/>
      <c r="E24" s="3"/>
      <c r="F24" s="3"/>
      <c r="G24" s="50"/>
      <c r="H24" s="3"/>
    </row>
    <row r="25" spans="1:9" x14ac:dyDescent="0.25">
      <c r="A25" s="3"/>
      <c r="B25" s="221"/>
      <c r="C25" s="45"/>
      <c r="D25" s="3"/>
      <c r="E25" s="3"/>
      <c r="F25" s="3"/>
      <c r="G25" s="50"/>
      <c r="H25" s="3"/>
    </row>
    <row r="26" spans="1:9" ht="16.5" thickBot="1" x14ac:dyDescent="0.3">
      <c r="A26" s="3"/>
      <c r="B26" s="370" t="s">
        <v>1</v>
      </c>
      <c r="C26" s="695" t="s">
        <v>235</v>
      </c>
      <c r="D26" s="695"/>
      <c r="E26" s="695"/>
      <c r="F26" s="3"/>
      <c r="G26" s="50"/>
      <c r="H26" s="3"/>
    </row>
    <row r="27" spans="1:9" ht="16.5" thickBot="1" x14ac:dyDescent="0.3">
      <c r="A27" s="3"/>
      <c r="B27" s="370"/>
      <c r="C27" s="60"/>
      <c r="D27" s="57"/>
      <c r="E27" s="3"/>
      <c r="F27" s="3"/>
      <c r="G27" s="50"/>
      <c r="H27" s="3"/>
    </row>
    <row r="28" spans="1:9" x14ac:dyDescent="0.25">
      <c r="A28" s="3"/>
      <c r="B28" s="221"/>
      <c r="C28" s="651" t="s">
        <v>178</v>
      </c>
      <c r="D28" s="651"/>
      <c r="E28" s="651"/>
      <c r="F28" s="696"/>
      <c r="G28" s="696"/>
      <c r="H28" s="221"/>
    </row>
    <row r="29" spans="1:9" x14ac:dyDescent="0.25">
      <c r="A29" s="3"/>
      <c r="B29" s="221"/>
      <c r="C29" s="1"/>
      <c r="D29" s="1"/>
      <c r="E29" s="3"/>
      <c r="F29" s="3"/>
      <c r="G29" s="50"/>
      <c r="H29" s="3"/>
    </row>
    <row r="30" spans="1:9" ht="16.5" thickBot="1" x14ac:dyDescent="0.3">
      <c r="A30" s="3"/>
      <c r="B30" s="370" t="s">
        <v>2</v>
      </c>
      <c r="C30" s="644" t="s">
        <v>236</v>
      </c>
      <c r="D30" s="644"/>
      <c r="E30" s="3"/>
      <c r="F30" s="3"/>
      <c r="G30" s="50"/>
      <c r="H30" s="3"/>
    </row>
    <row r="31" spans="1:9" ht="16.5" thickBot="1" x14ac:dyDescent="0.3">
      <c r="A31" s="3"/>
      <c r="B31" s="221"/>
      <c r="C31" s="60"/>
      <c r="D31" s="3"/>
      <c r="E31" s="3"/>
      <c r="F31" s="3"/>
      <c r="G31" s="50"/>
      <c r="H31" s="3"/>
    </row>
    <row r="32" spans="1:9" x14ac:dyDescent="0.25">
      <c r="A32" s="3"/>
      <c r="B32" s="569"/>
      <c r="C32" s="570"/>
      <c r="D32" s="571"/>
      <c r="E32" s="571"/>
      <c r="F32" s="571"/>
      <c r="G32" s="572"/>
      <c r="H32" s="3"/>
      <c r="I32" s="5" t="s">
        <v>198</v>
      </c>
    </row>
    <row r="33" spans="1:10" ht="16.5" thickBot="1" x14ac:dyDescent="0.3">
      <c r="A33" s="3"/>
      <c r="B33" s="370" t="s">
        <v>3</v>
      </c>
      <c r="C33" s="691" t="s">
        <v>1396</v>
      </c>
      <c r="D33" s="691"/>
      <c r="E33" s="691"/>
      <c r="F33" s="691"/>
      <c r="G33" s="572"/>
      <c r="H33" s="3"/>
    </row>
    <row r="34" spans="1:10" ht="16.5" thickBot="1" x14ac:dyDescent="0.3">
      <c r="A34" s="3"/>
      <c r="B34" s="221"/>
      <c r="C34" s="60"/>
      <c r="D34" s="3"/>
      <c r="E34" s="3"/>
      <c r="F34" s="3"/>
      <c r="G34" s="50"/>
      <c r="H34" s="3"/>
    </row>
    <row r="35" spans="1:10" ht="78.75" customHeight="1" thickBot="1" x14ac:dyDescent="0.3">
      <c r="A35" s="3"/>
      <c r="B35" s="370">
        <v>3</v>
      </c>
      <c r="C35" s="698" t="s">
        <v>1215</v>
      </c>
      <c r="D35" s="698"/>
      <c r="E35" s="698"/>
      <c r="F35" s="698"/>
      <c r="G35" s="50"/>
      <c r="H35" s="3"/>
    </row>
    <row r="36" spans="1:10" ht="16.5" thickBot="1" x14ac:dyDescent="0.3">
      <c r="A36" s="3"/>
      <c r="B36" s="221"/>
      <c r="C36" s="9"/>
      <c r="D36" s="3"/>
      <c r="E36" s="3"/>
      <c r="F36" s="3"/>
      <c r="G36" s="50"/>
      <c r="H36" s="3"/>
      <c r="J36" s="5" t="b">
        <f>IF(ISNUMBER(MATCH(C36,List_YesNo,0)),TRUE,FALSE)</f>
        <v>0</v>
      </c>
    </row>
    <row r="37" spans="1:10" x14ac:dyDescent="0.25">
      <c r="A37" s="3"/>
      <c r="B37" s="221"/>
      <c r="C37" s="645"/>
      <c r="D37" s="645"/>
      <c r="E37" s="645"/>
      <c r="F37" s="645"/>
      <c r="G37" s="50"/>
      <c r="H37" s="3"/>
    </row>
    <row r="38" spans="1:10" hidden="1" x14ac:dyDescent="0.25">
      <c r="A38" s="3"/>
      <c r="B38" s="221"/>
      <c r="C38" s="371"/>
      <c r="D38" s="371"/>
      <c r="E38" s="371"/>
      <c r="F38" s="371"/>
      <c r="G38" s="50"/>
      <c r="H38" s="3"/>
    </row>
    <row r="39" spans="1:10" ht="16.5" thickBot="1" x14ac:dyDescent="0.3">
      <c r="A39" s="3"/>
      <c r="B39" s="370" t="s">
        <v>4</v>
      </c>
      <c r="C39" s="644" t="s">
        <v>237</v>
      </c>
      <c r="D39" s="644"/>
      <c r="E39" s="644"/>
      <c r="F39" s="3"/>
      <c r="G39" s="50"/>
      <c r="H39" s="3"/>
    </row>
    <row r="40" spans="1:10" ht="16.5" thickBot="1" x14ac:dyDescent="0.3">
      <c r="A40" s="3"/>
      <c r="B40" s="221"/>
      <c r="C40" s="60"/>
      <c r="D40" s="3"/>
      <c r="E40" s="3"/>
      <c r="F40" s="3"/>
      <c r="G40" s="50"/>
      <c r="H40" s="3"/>
    </row>
    <row r="41" spans="1:10" ht="71.25" customHeight="1" x14ac:dyDescent="0.25">
      <c r="A41" s="3"/>
      <c r="B41" s="221"/>
      <c r="C41" s="645" t="s">
        <v>959</v>
      </c>
      <c r="D41" s="645"/>
      <c r="E41" s="645"/>
      <c r="F41" s="645"/>
      <c r="G41" s="50"/>
      <c r="H41" s="3"/>
    </row>
    <row r="42" spans="1:10" x14ac:dyDescent="0.25">
      <c r="A42" s="3"/>
      <c r="B42" s="224"/>
      <c r="C42" s="62"/>
      <c r="D42" s="62"/>
      <c r="E42" s="62"/>
      <c r="F42" s="62"/>
      <c r="G42" s="52"/>
      <c r="H42" s="3"/>
    </row>
    <row r="43" spans="1:10" x14ac:dyDescent="0.25">
      <c r="A43" s="3"/>
      <c r="B43" s="3"/>
      <c r="C43" s="3"/>
      <c r="D43" s="3"/>
      <c r="E43" s="3"/>
      <c r="F43" s="3"/>
      <c r="G43" s="3"/>
      <c r="H43" s="3"/>
    </row>
    <row r="44" spans="1:10" x14ac:dyDescent="0.25">
      <c r="A44" s="3"/>
      <c r="B44" s="218"/>
      <c r="C44" s="63"/>
      <c r="D44" s="63"/>
      <c r="E44" s="63"/>
      <c r="F44" s="63"/>
      <c r="G44" s="220"/>
      <c r="H44" s="3"/>
    </row>
    <row r="45" spans="1:10" ht="49.5" customHeight="1" thickBot="1" x14ac:dyDescent="0.3">
      <c r="A45" s="3"/>
      <c r="B45" s="370">
        <v>4</v>
      </c>
      <c r="C45" s="644" t="s">
        <v>106</v>
      </c>
      <c r="D45" s="644"/>
      <c r="E45" s="644"/>
      <c r="F45" s="644"/>
      <c r="G45" s="23"/>
      <c r="H45" s="3"/>
    </row>
    <row r="46" spans="1:10" ht="16.5" thickBot="1" x14ac:dyDescent="0.3">
      <c r="A46" s="3"/>
      <c r="B46" s="221"/>
      <c r="C46" s="9"/>
      <c r="D46" s="3"/>
      <c r="E46" s="3"/>
      <c r="F46" s="3"/>
      <c r="G46" s="50"/>
      <c r="H46" s="3"/>
      <c r="J46" s="5" t="b">
        <f>IF(ISNUMBER(MATCH(C46,List_YesNo,0)),TRUE,FALSE)</f>
        <v>0</v>
      </c>
    </row>
    <row r="47" spans="1:10" x14ac:dyDescent="0.25">
      <c r="A47" s="3"/>
      <c r="B47" s="221"/>
      <c r="C47" s="225" t="s">
        <v>95</v>
      </c>
      <c r="D47" s="3"/>
      <c r="E47" s="3"/>
      <c r="F47" s="3"/>
      <c r="G47" s="50"/>
      <c r="H47" s="3"/>
    </row>
    <row r="48" spans="1:10" x14ac:dyDescent="0.25">
      <c r="A48" s="3"/>
      <c r="B48" s="221"/>
      <c r="C48" s="225"/>
      <c r="D48" s="3"/>
      <c r="E48" s="3"/>
      <c r="F48" s="3"/>
      <c r="G48" s="50"/>
      <c r="H48" s="3"/>
    </row>
    <row r="49" spans="1:8" ht="33.75" customHeight="1" thickBot="1" x14ac:dyDescent="0.3">
      <c r="A49" s="3"/>
      <c r="B49" s="370" t="s">
        <v>10</v>
      </c>
      <c r="C49" s="644" t="s">
        <v>710</v>
      </c>
      <c r="D49" s="644"/>
      <c r="E49" s="644"/>
      <c r="F49" s="644"/>
      <c r="G49" s="50"/>
      <c r="H49" s="3"/>
    </row>
    <row r="50" spans="1:8" ht="16.5" thickBot="1" x14ac:dyDescent="0.3">
      <c r="A50" s="3"/>
      <c r="B50" s="221"/>
      <c r="C50" s="60"/>
      <c r="D50" s="3"/>
      <c r="E50" s="3"/>
      <c r="F50" s="3"/>
      <c r="G50" s="50"/>
      <c r="H50" s="3"/>
    </row>
    <row r="51" spans="1:8" x14ac:dyDescent="0.25">
      <c r="A51" s="3"/>
      <c r="B51" s="221"/>
      <c r="C51" s="225" t="s">
        <v>1213</v>
      </c>
      <c r="D51" s="3"/>
      <c r="E51" s="3"/>
      <c r="F51" s="3"/>
      <c r="G51" s="50"/>
      <c r="H51" s="3"/>
    </row>
    <row r="52" spans="1:8" x14ac:dyDescent="0.25">
      <c r="A52" s="3"/>
      <c r="B52" s="224"/>
      <c r="C52" s="65"/>
      <c r="D52" s="62"/>
      <c r="E52" s="62"/>
      <c r="F52" s="62"/>
      <c r="G52" s="52"/>
      <c r="H52" s="3"/>
    </row>
    <row r="53" spans="1:8" x14ac:dyDescent="0.25">
      <c r="A53" s="3"/>
      <c r="B53" s="3"/>
      <c r="C53" s="2"/>
      <c r="D53" s="3"/>
      <c r="E53" s="3"/>
      <c r="F53" s="3"/>
      <c r="G53" s="3"/>
      <c r="H53" s="3"/>
    </row>
    <row r="54" spans="1:8" x14ac:dyDescent="0.25">
      <c r="A54" s="3"/>
      <c r="B54" s="218"/>
      <c r="C54" s="66"/>
      <c r="D54" s="63"/>
      <c r="E54" s="63"/>
      <c r="F54" s="63"/>
      <c r="G54" s="220"/>
      <c r="H54" s="3"/>
    </row>
    <row r="55" spans="1:8" ht="32.25" customHeight="1" thickBot="1" x14ac:dyDescent="0.3">
      <c r="A55" s="3"/>
      <c r="B55" s="370">
        <v>5</v>
      </c>
      <c r="C55" s="692" t="s">
        <v>212</v>
      </c>
      <c r="D55" s="692"/>
      <c r="E55" s="692"/>
      <c r="F55" s="692"/>
      <c r="G55" s="180"/>
      <c r="H55" s="3"/>
    </row>
    <row r="56" spans="1:8" ht="16.5" thickBot="1" x14ac:dyDescent="0.3">
      <c r="A56" s="3"/>
      <c r="B56" s="221"/>
      <c r="C56" s="60"/>
      <c r="D56" s="3"/>
      <c r="E56" s="3"/>
      <c r="F56" s="3"/>
      <c r="G56" s="50"/>
      <c r="H56" s="3"/>
    </row>
    <row r="57" spans="1:8" s="16" customFormat="1" ht="40.5" customHeight="1" x14ac:dyDescent="0.25">
      <c r="A57" s="13"/>
      <c r="B57" s="199"/>
      <c r="C57" s="645" t="s">
        <v>1214</v>
      </c>
      <c r="D57" s="645"/>
      <c r="E57" s="645"/>
      <c r="F57" s="645"/>
      <c r="G57" s="200"/>
      <c r="H57" s="13"/>
    </row>
    <row r="58" spans="1:8" x14ac:dyDescent="0.25">
      <c r="A58" s="3"/>
      <c r="B58" s="224"/>
      <c r="C58" s="65"/>
      <c r="D58" s="62"/>
      <c r="E58" s="62"/>
      <c r="F58" s="62"/>
      <c r="G58" s="52"/>
      <c r="H58" s="3"/>
    </row>
    <row r="59" spans="1:8" x14ac:dyDescent="0.25">
      <c r="A59" s="3"/>
      <c r="B59" s="3"/>
      <c r="C59" s="2"/>
      <c r="D59" s="3"/>
      <c r="E59" s="3"/>
      <c r="F59" s="3"/>
      <c r="G59" s="3"/>
      <c r="H59" s="3"/>
    </row>
    <row r="60" spans="1:8" x14ac:dyDescent="0.25">
      <c r="A60" s="3"/>
      <c r="B60" s="218"/>
      <c r="C60" s="66"/>
      <c r="D60" s="63"/>
      <c r="E60" s="63"/>
      <c r="F60" s="63"/>
      <c r="G60" s="220"/>
      <c r="H60" s="3"/>
    </row>
    <row r="61" spans="1:8" ht="32.25" customHeight="1" thickBot="1" x14ac:dyDescent="0.3">
      <c r="A61" s="3"/>
      <c r="B61" s="370">
        <v>6</v>
      </c>
      <c r="C61" s="692" t="s">
        <v>789</v>
      </c>
      <c r="D61" s="692"/>
      <c r="E61" s="692"/>
      <c r="F61" s="692"/>
      <c r="G61" s="180"/>
      <c r="H61" s="3"/>
    </row>
    <row r="62" spans="1:8" ht="16.5" thickBot="1" x14ac:dyDescent="0.3">
      <c r="A62" s="3"/>
      <c r="B62" s="221"/>
      <c r="C62" s="207"/>
      <c r="D62" s="283" t="s">
        <v>706</v>
      </c>
      <c r="E62" s="3"/>
      <c r="F62" s="202"/>
      <c r="G62" s="50"/>
      <c r="H62" s="3"/>
    </row>
    <row r="63" spans="1:8" x14ac:dyDescent="0.25">
      <c r="A63" s="3"/>
      <c r="B63" s="224"/>
      <c r="C63" s="65"/>
      <c r="D63" s="62"/>
      <c r="E63" s="62"/>
      <c r="F63" s="62"/>
      <c r="G63" s="52"/>
      <c r="H63" s="3"/>
    </row>
    <row r="64" spans="1:8" x14ac:dyDescent="0.25">
      <c r="A64" s="3"/>
      <c r="B64" s="3"/>
      <c r="C64" s="2"/>
      <c r="D64" s="3"/>
      <c r="E64" s="3"/>
      <c r="F64" s="3"/>
      <c r="G64" s="3"/>
      <c r="H64" s="3"/>
    </row>
    <row r="65" spans="1:8" x14ac:dyDescent="0.25">
      <c r="A65" s="3"/>
      <c r="B65" s="57"/>
      <c r="C65" s="683" t="s">
        <v>513</v>
      </c>
      <c r="D65" s="683"/>
      <c r="E65" s="57"/>
      <c r="F65" s="57"/>
      <c r="G65" s="3"/>
      <c r="H65" s="3"/>
    </row>
    <row r="66" spans="1:8" x14ac:dyDescent="0.25">
      <c r="A66" s="3"/>
      <c r="B66" s="380"/>
      <c r="C66" s="683" t="str">
        <f>IF(OR(ISBLANK(D9),ISBLANK(E9),ISBLANK(D12),ISBLANK(D15),ISBLANK(E15),ISBLANK(D19),ISBLANK(E19),ISBLANK(C27),ISBLANK(C31),ISBLANK(C34),ISBLANK(C36),ISBLANK(C40),ISBLANK(C46),ISBLANK(C50),ISBLANK(C56),ISBLANK(C62),J36=FALSE,J46=FALSE),"FALSE","TRUE")</f>
        <v>FALSE</v>
      </c>
      <c r="D66" s="683"/>
      <c r="E66" s="380"/>
      <c r="F66" s="380"/>
      <c r="G66" s="3"/>
      <c r="H66" s="3"/>
    </row>
    <row r="67" spans="1:8" x14ac:dyDescent="0.25">
      <c r="A67" s="3"/>
      <c r="B67" s="55"/>
      <c r="C67" s="1"/>
      <c r="D67" s="1"/>
      <c r="E67" s="3"/>
      <c r="F67" s="3"/>
      <c r="G67" s="3"/>
      <c r="H67" s="3"/>
    </row>
  </sheetData>
  <sheetProtection algorithmName="SHA-512" hashValue="OU8ysW6CZ8l1ia2aRoZshmaZlpVrNzYCs5TaDmxgZE9asFefiMci+TXU9RGBjgYvobyt1BTKgQxOBIM8yEDZ2Q==" saltValue="g/lv7rY0twCoTSfF+6sfAQ==" spinCount="100000" sheet="1" objects="1" scenarios="1"/>
  <mergeCells count="23">
    <mergeCell ref="C24:D24"/>
    <mergeCell ref="B6:G6"/>
    <mergeCell ref="C66:D66"/>
    <mergeCell ref="C65:D65"/>
    <mergeCell ref="C10:F10"/>
    <mergeCell ref="C30:D30"/>
    <mergeCell ref="C20:F20"/>
    <mergeCell ref="C23:D23"/>
    <mergeCell ref="B7:G7"/>
    <mergeCell ref="C26:E26"/>
    <mergeCell ref="C28:E28"/>
    <mergeCell ref="F28:G28"/>
    <mergeCell ref="C57:F57"/>
    <mergeCell ref="C39:E39"/>
    <mergeCell ref="C16:F16"/>
    <mergeCell ref="C35:F35"/>
    <mergeCell ref="C33:F33"/>
    <mergeCell ref="C37:F37"/>
    <mergeCell ref="C61:F61"/>
    <mergeCell ref="C41:F41"/>
    <mergeCell ref="C45:F45"/>
    <mergeCell ref="C55:F55"/>
    <mergeCell ref="C49:F49"/>
  </mergeCells>
  <conditionalFormatting sqref="C66">
    <cfRule type="containsText" dxfId="310" priority="1" operator="containsText" text="TRUE">
      <formula>NOT(ISERROR(SEARCH("TRUE",C66)))</formula>
    </cfRule>
    <cfRule type="containsText" dxfId="309" priority="2" operator="containsText" text="FALSE">
      <formula>NOT(ISERROR(SEARCH("FALSE",C66)))</formula>
    </cfRule>
  </conditionalFormatting>
  <dataValidations xWindow="759" yWindow="359" count="7">
    <dataValidation type="list" allowBlank="1" showInputMessage="1" showErrorMessage="1" sqref="C46" xr:uid="{00000000-0002-0000-0400-000000000000}">
      <formula1>"Yes, No"</formula1>
    </dataValidation>
    <dataValidation type="whole" operator="greaterThanOrEqual" allowBlank="1" showInputMessage="1" showErrorMessage="1" promptTitle="Input data" prompt="Insert non-negative integer value" sqref="C32" xr:uid="{00000000-0002-0000-0400-000001000000}">
      <formula1>0</formula1>
    </dataValidation>
    <dataValidation type="whole" operator="greaterThanOrEqual" allowBlank="1" showInputMessage="1" showErrorMessage="1" promptTitle="Input data" prompt="Insert a non negative integer value" sqref="D15:E15 D19:E19 C27 C31 C40 C56 C50 C34" xr:uid="{00000000-0002-0000-0400-000002000000}">
      <formula1>0</formula1>
    </dataValidation>
    <dataValidation type="whole" operator="greaterThanOrEqual" allowBlank="1" showInputMessage="1" showErrorMessage="1" sqref="D9:E9" xr:uid="{00000000-0002-0000-0400-000003000000}">
      <formula1>0</formula1>
    </dataValidation>
    <dataValidation operator="greaterThanOrEqual" allowBlank="1" sqref="C51" xr:uid="{00000000-0002-0000-0400-000004000000}"/>
    <dataValidation type="list" operator="greaterThanOrEqual" allowBlank="1" showInputMessage="1" showErrorMessage="1" promptTitle="Input data" prompt="Insert a non negative integer value" sqref="C36" xr:uid="{00000000-0002-0000-0400-000005000000}">
      <formula1>List_YesNo</formula1>
    </dataValidation>
    <dataValidation type="decimal" operator="greaterThanOrEqual" allowBlank="1" showInputMessage="1" showErrorMessage="1" promptTitle="Input data" prompt="Insert a non negative value" sqref="C62" xr:uid="{00000000-0002-0000-0400-000006000000}">
      <formula1>0</formula1>
    </dataValidation>
  </dataValidations>
  <pageMargins left="0.7" right="0.7" top="0.75" bottom="0.75" header="0.3" footer="0.3"/>
  <pageSetup paperSize="9" scale="66" fitToHeight="0" orientation="portrait" cellComments="asDisplayed" r:id="rId1"/>
  <rowBreaks count="1" manualBreakCount="1">
    <brk id="3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134"/>
  <sheetViews>
    <sheetView zoomScaleNormal="100" zoomScaleSheetLayoutView="100" workbookViewId="0"/>
  </sheetViews>
  <sheetFormatPr defaultRowHeight="15.75" x14ac:dyDescent="0.25"/>
  <cols>
    <col min="1" max="1" width="2.7109375" style="5" customWidth="1"/>
    <col min="2" max="2" width="6.85546875" style="5" customWidth="1"/>
    <col min="3" max="3" width="72.28515625" style="5" customWidth="1"/>
    <col min="4" max="5" width="20.7109375" style="5" customWidth="1"/>
    <col min="6" max="6" width="20.7109375" style="288" customWidth="1"/>
    <col min="7" max="7" width="8" style="5" customWidth="1"/>
    <col min="8" max="8" width="2.42578125" style="5" customWidth="1"/>
    <col min="9" max="9" width="9.140625" style="5"/>
    <col min="10" max="10" width="9.140625" style="5" customWidth="1"/>
    <col min="11" max="16384" width="9.140625" style="5"/>
  </cols>
  <sheetData>
    <row r="1" spans="1:8" x14ac:dyDescent="0.25">
      <c r="A1" s="6"/>
      <c r="B1" s="8" t="s">
        <v>548</v>
      </c>
      <c r="C1" s="6"/>
      <c r="D1" s="3"/>
      <c r="E1" s="3"/>
      <c r="F1" s="232"/>
      <c r="G1" s="3"/>
      <c r="H1" s="3"/>
    </row>
    <row r="2" spans="1:8" x14ac:dyDescent="0.25">
      <c r="A2" s="57"/>
      <c r="B2" s="57"/>
      <c r="C2" s="57"/>
      <c r="D2" s="3"/>
      <c r="E2" s="3"/>
      <c r="F2" s="232"/>
      <c r="G2" s="3"/>
      <c r="H2" s="3"/>
    </row>
    <row r="3" spans="1:8" x14ac:dyDescent="0.25">
      <c r="A3" s="57"/>
      <c r="B3" s="127">
        <f>'Section A'!E17</f>
        <v>0</v>
      </c>
      <c r="C3" s="57"/>
      <c r="D3" s="3"/>
      <c r="E3" s="3"/>
      <c r="F3" s="232"/>
      <c r="G3" s="3"/>
      <c r="H3" s="3"/>
    </row>
    <row r="4" spans="1:8" x14ac:dyDescent="0.25">
      <c r="A4" s="3"/>
      <c r="B4" s="7"/>
      <c r="C4" s="8"/>
      <c r="D4" s="8"/>
      <c r="E4" s="3"/>
      <c r="F4" s="232"/>
      <c r="G4" s="3"/>
      <c r="H4" s="3"/>
    </row>
    <row r="5" spans="1:8" x14ac:dyDescent="0.25">
      <c r="A5" s="3"/>
      <c r="B5" s="3"/>
      <c r="C5" s="3"/>
      <c r="D5" s="3"/>
      <c r="E5" s="3"/>
      <c r="F5" s="232"/>
      <c r="G5" s="3"/>
      <c r="H5" s="3"/>
    </row>
    <row r="6" spans="1:8" x14ac:dyDescent="0.25">
      <c r="A6" s="3"/>
      <c r="B6" s="693" t="s">
        <v>517</v>
      </c>
      <c r="C6" s="693"/>
      <c r="D6" s="693"/>
      <c r="E6" s="693"/>
      <c r="F6" s="693"/>
      <c r="G6" s="693"/>
      <c r="H6" s="3"/>
    </row>
    <row r="7" spans="1:8" ht="78" customHeight="1" x14ac:dyDescent="0.25">
      <c r="A7" s="383"/>
      <c r="B7" s="709" t="s">
        <v>1119</v>
      </c>
      <c r="C7" s="709"/>
      <c r="D7" s="709"/>
      <c r="E7" s="709"/>
      <c r="F7" s="709"/>
      <c r="G7" s="709"/>
      <c r="H7" s="3"/>
    </row>
    <row r="8" spans="1:8" ht="15" customHeight="1" x14ac:dyDescent="0.25">
      <c r="A8" s="3"/>
      <c r="B8" s="653">
        <v>1</v>
      </c>
      <c r="C8" s="655" t="s">
        <v>107</v>
      </c>
      <c r="D8" s="398"/>
      <c r="E8" s="398"/>
      <c r="F8" s="67"/>
      <c r="G8" s="220"/>
      <c r="H8" s="3"/>
    </row>
    <row r="9" spans="1:8" x14ac:dyDescent="0.25">
      <c r="A9" s="3"/>
      <c r="B9" s="654"/>
      <c r="C9" s="644"/>
      <c r="D9" s="3"/>
      <c r="E9" s="3"/>
      <c r="F9" s="68"/>
      <c r="G9" s="50"/>
      <c r="H9" s="3"/>
    </row>
    <row r="10" spans="1:8" ht="31.5" x14ac:dyDescent="0.25">
      <c r="A10" s="3"/>
      <c r="B10" s="370"/>
      <c r="C10" s="226" t="s">
        <v>215</v>
      </c>
      <c r="D10" s="206" t="s">
        <v>561</v>
      </c>
      <c r="E10" s="227" t="s">
        <v>562</v>
      </c>
      <c r="F10" s="227" t="s">
        <v>563</v>
      </c>
      <c r="G10" s="50"/>
      <c r="H10" s="3"/>
    </row>
    <row r="11" spans="1:8" ht="16.5" thickBot="1" x14ac:dyDescent="0.3">
      <c r="A11" s="3"/>
      <c r="B11" s="221"/>
      <c r="C11" s="3"/>
      <c r="D11" s="380" t="s">
        <v>143</v>
      </c>
      <c r="E11" s="380" t="s">
        <v>152</v>
      </c>
      <c r="F11" s="380" t="s">
        <v>166</v>
      </c>
      <c r="G11" s="50"/>
      <c r="H11" s="3"/>
    </row>
    <row r="12" spans="1:8" ht="32.1" customHeight="1" thickBot="1" x14ac:dyDescent="0.3">
      <c r="A12" s="3"/>
      <c r="B12" s="221"/>
      <c r="C12" s="57" t="s">
        <v>110</v>
      </c>
      <c r="D12" s="32"/>
      <c r="E12" s="69"/>
      <c r="F12" s="59">
        <f>IF(E12=0,IF(D12=0,0,100%),((D12-E12)/(ABS(E12))))</f>
        <v>0</v>
      </c>
      <c r="G12" s="228"/>
      <c r="H12" s="3"/>
    </row>
    <row r="13" spans="1:8" ht="96.75" customHeight="1" thickBot="1" x14ac:dyDescent="0.3">
      <c r="A13" s="3"/>
      <c r="B13" s="221"/>
      <c r="C13" s="371" t="s">
        <v>1390</v>
      </c>
      <c r="D13" s="380"/>
      <c r="E13" s="380"/>
      <c r="F13" s="380"/>
      <c r="G13" s="228"/>
      <c r="H13" s="3"/>
    </row>
    <row r="14" spans="1:8" ht="32.1" customHeight="1" thickBot="1" x14ac:dyDescent="0.3">
      <c r="A14" s="3"/>
      <c r="B14" s="221"/>
      <c r="C14" s="57" t="s">
        <v>111</v>
      </c>
      <c r="D14" s="32"/>
      <c r="E14" s="69"/>
      <c r="F14" s="59">
        <f>IF(E14=0,IF(D14=0,0,100%),((D14-E14)/(ABS(E14))))</f>
        <v>0</v>
      </c>
      <c r="G14" s="228"/>
      <c r="H14" s="3"/>
    </row>
    <row r="15" spans="1:8" ht="48.75" customHeight="1" thickBot="1" x14ac:dyDescent="0.3">
      <c r="A15" s="3"/>
      <c r="B15" s="221"/>
      <c r="C15" s="226" t="s">
        <v>238</v>
      </c>
      <c r="D15" s="17"/>
      <c r="E15" s="17"/>
      <c r="F15" s="77"/>
      <c r="G15" s="50"/>
      <c r="H15" s="3"/>
    </row>
    <row r="16" spans="1:8" ht="32.1" customHeight="1" thickBot="1" x14ac:dyDescent="0.3">
      <c r="A16" s="3"/>
      <c r="B16" s="221"/>
      <c r="C16" s="57" t="s">
        <v>108</v>
      </c>
      <c r="D16" s="70">
        <f>D12-D14</f>
        <v>0</v>
      </c>
      <c r="E16" s="71">
        <f>E12-E14</f>
        <v>0</v>
      </c>
      <c r="F16" s="72">
        <f>IF(E16=0,IF(D16=0,0,100%),((D16-E16)/(ABS(E16))))</f>
        <v>0</v>
      </c>
      <c r="G16" s="50"/>
      <c r="H16" s="284"/>
    </row>
    <row r="17" spans="1:9" ht="32.1" customHeight="1" thickBot="1" x14ac:dyDescent="0.3">
      <c r="A17" s="3"/>
      <c r="B17" s="221"/>
      <c r="C17" s="57" t="s">
        <v>196</v>
      </c>
      <c r="D17" s="32"/>
      <c r="E17" s="32"/>
      <c r="F17" s="77"/>
      <c r="G17" s="50"/>
      <c r="H17" s="284"/>
    </row>
    <row r="18" spans="1:9" ht="78.75" customHeight="1" thickBot="1" x14ac:dyDescent="0.3">
      <c r="A18" s="3"/>
      <c r="B18" s="221"/>
      <c r="C18" s="387" t="s">
        <v>1288</v>
      </c>
      <c r="D18" s="17" t="s">
        <v>198</v>
      </c>
      <c r="E18" s="17" t="s">
        <v>198</v>
      </c>
      <c r="F18" s="77" t="s">
        <v>198</v>
      </c>
      <c r="G18" s="50"/>
      <c r="H18" s="284"/>
    </row>
    <row r="19" spans="1:9" ht="32.1" customHeight="1" thickBot="1" x14ac:dyDescent="0.3">
      <c r="A19" s="3"/>
      <c r="B19" s="221"/>
      <c r="C19" s="57" t="s">
        <v>112</v>
      </c>
      <c r="D19" s="32"/>
      <c r="E19" s="32"/>
      <c r="F19" s="229"/>
      <c r="G19" s="50"/>
      <c r="H19" s="285"/>
    </row>
    <row r="20" spans="1:9" ht="33.75" customHeight="1" thickBot="1" x14ac:dyDescent="0.3">
      <c r="A20" s="3"/>
      <c r="B20" s="221"/>
      <c r="C20" s="226" t="s">
        <v>177</v>
      </c>
      <c r="D20" s="17"/>
      <c r="E20" s="17"/>
      <c r="F20" s="77"/>
      <c r="G20" s="50"/>
      <c r="H20" s="3"/>
    </row>
    <row r="21" spans="1:9" ht="32.1" customHeight="1" thickBot="1" x14ac:dyDescent="0.3">
      <c r="A21" s="3"/>
      <c r="B21" s="221"/>
      <c r="C21" s="57" t="s">
        <v>114</v>
      </c>
      <c r="D21" s="73">
        <f>D16+D17-D19</f>
        <v>0</v>
      </c>
      <c r="E21" s="74">
        <f>E16+E17-E19</f>
        <v>0</v>
      </c>
      <c r="F21" s="72">
        <f>IF(E21=0,IF(D21=0,0,100%),((D21-E21)/(ABS(E21))))</f>
        <v>0</v>
      </c>
      <c r="G21" s="50"/>
      <c r="H21" s="3"/>
    </row>
    <row r="22" spans="1:9" ht="16.5" thickBot="1" x14ac:dyDescent="0.3">
      <c r="A22" s="3"/>
      <c r="B22" s="221"/>
      <c r="C22" s="230" t="s">
        <v>113</v>
      </c>
      <c r="D22" s="17"/>
      <c r="E22" s="17"/>
      <c r="F22" s="77"/>
      <c r="G22" s="50"/>
      <c r="H22" s="3"/>
    </row>
    <row r="23" spans="1:9" ht="32.1" customHeight="1" thickBot="1" x14ac:dyDescent="0.3">
      <c r="A23" s="3"/>
      <c r="B23" s="221"/>
      <c r="C23" s="57" t="s">
        <v>115</v>
      </c>
      <c r="D23" s="32"/>
      <c r="E23" s="32"/>
      <c r="F23" s="75"/>
      <c r="G23" s="50"/>
      <c r="H23" s="3"/>
    </row>
    <row r="24" spans="1:9" ht="16.5" customHeight="1" thickBot="1" x14ac:dyDescent="0.3">
      <c r="A24" s="3"/>
      <c r="B24" s="221"/>
      <c r="C24" s="388" t="s">
        <v>118</v>
      </c>
      <c r="D24" s="17"/>
      <c r="E24" s="17"/>
      <c r="F24" s="77"/>
      <c r="G24" s="50"/>
      <c r="H24" s="3"/>
    </row>
    <row r="25" spans="1:9" ht="32.1" customHeight="1" thickBot="1" x14ac:dyDescent="0.3">
      <c r="A25" s="3"/>
      <c r="B25" s="221"/>
      <c r="C25" s="57" t="s">
        <v>116</v>
      </c>
      <c r="D25" s="32"/>
      <c r="E25" s="32"/>
      <c r="F25" s="75"/>
      <c r="G25" s="50"/>
      <c r="H25" s="3"/>
    </row>
    <row r="26" spans="1:9" ht="16.5" thickBot="1" x14ac:dyDescent="0.3">
      <c r="A26" s="3"/>
      <c r="B26" s="221"/>
      <c r="C26" s="388" t="s">
        <v>117</v>
      </c>
      <c r="D26" s="17"/>
      <c r="E26" s="17"/>
      <c r="F26" s="77"/>
      <c r="G26" s="50"/>
      <c r="H26" s="3"/>
    </row>
    <row r="27" spans="1:9" ht="32.1" customHeight="1" thickBot="1" x14ac:dyDescent="0.3">
      <c r="A27" s="3"/>
      <c r="B27" s="221"/>
      <c r="C27" s="57" t="s">
        <v>774</v>
      </c>
      <c r="D27" s="76"/>
      <c r="E27" s="76"/>
      <c r="F27" s="77"/>
      <c r="G27" s="50"/>
      <c r="H27" s="3"/>
    </row>
    <row r="28" spans="1:9" ht="32.1" customHeight="1" thickBot="1" x14ac:dyDescent="0.3">
      <c r="A28" s="3"/>
      <c r="B28" s="221"/>
      <c r="C28" s="57" t="s">
        <v>109</v>
      </c>
      <c r="D28" s="73">
        <f>D21+D23-D25-D27</f>
        <v>0</v>
      </c>
      <c r="E28" s="71">
        <f>E21+E23-E25-E27</f>
        <v>0</v>
      </c>
      <c r="F28" s="72">
        <f>IF(E28=0,IF(D28=0,0,100%),((D28-E28)/(ABS(E28))))</f>
        <v>0</v>
      </c>
      <c r="G28" s="50"/>
      <c r="H28" s="3"/>
    </row>
    <row r="29" spans="1:9" x14ac:dyDescent="0.25">
      <c r="A29" s="3"/>
      <c r="B29" s="224"/>
      <c r="C29" s="62"/>
      <c r="D29" s="62"/>
      <c r="E29" s="62"/>
      <c r="F29" s="231"/>
      <c r="G29" s="52"/>
      <c r="H29" s="3"/>
    </row>
    <row r="30" spans="1:9" x14ac:dyDescent="0.25">
      <c r="A30" s="3"/>
      <c r="B30" s="3"/>
      <c r="C30" s="3"/>
      <c r="D30" s="3"/>
      <c r="E30" s="3"/>
      <c r="F30" s="232"/>
      <c r="G30" s="3"/>
      <c r="H30" s="3"/>
    </row>
    <row r="31" spans="1:9" x14ac:dyDescent="0.25">
      <c r="A31" s="3"/>
      <c r="B31" s="653">
        <v>2</v>
      </c>
      <c r="C31" s="655" t="s">
        <v>119</v>
      </c>
      <c r="D31" s="655"/>
      <c r="E31" s="704"/>
      <c r="F31" s="67"/>
      <c r="G31" s="220"/>
      <c r="H31" s="3"/>
      <c r="I31" s="5" t="s">
        <v>198</v>
      </c>
    </row>
    <row r="32" spans="1:9" x14ac:dyDescent="0.25">
      <c r="A32" s="3"/>
      <c r="B32" s="654"/>
      <c r="C32" s="644"/>
      <c r="D32" s="644"/>
      <c r="E32" s="683"/>
      <c r="F32" s="68"/>
      <c r="G32" s="50"/>
      <c r="H32" s="3"/>
    </row>
    <row r="33" spans="1:8" ht="31.5" x14ac:dyDescent="0.25">
      <c r="A33" s="3"/>
      <c r="B33" s="370"/>
      <c r="C33" s="226" t="s">
        <v>214</v>
      </c>
      <c r="D33" s="206" t="s">
        <v>561</v>
      </c>
      <c r="E33" s="227" t="s">
        <v>562</v>
      </c>
      <c r="F33" s="227" t="s">
        <v>563</v>
      </c>
      <c r="G33" s="50"/>
      <c r="H33" s="3"/>
    </row>
    <row r="34" spans="1:8" ht="16.5" thickBot="1" x14ac:dyDescent="0.3">
      <c r="A34" s="3"/>
      <c r="B34" s="221"/>
      <c r="C34" s="3"/>
      <c r="D34" s="380" t="s">
        <v>143</v>
      </c>
      <c r="E34" s="380" t="s">
        <v>152</v>
      </c>
      <c r="F34" s="78" t="s">
        <v>166</v>
      </c>
      <c r="G34" s="50"/>
      <c r="H34" s="3"/>
    </row>
    <row r="35" spans="1:8" ht="32.1" customHeight="1" thickBot="1" x14ac:dyDescent="0.3">
      <c r="A35" s="3"/>
      <c r="B35" s="221"/>
      <c r="C35" s="57" t="s">
        <v>122</v>
      </c>
      <c r="D35" s="32"/>
      <c r="E35" s="69"/>
      <c r="F35" s="79">
        <f t="shared" ref="F35:F36" si="0">IF(E35=0,IF(D35=0,0,100%),((D35-E35)/(ABS(E35))))</f>
        <v>0</v>
      </c>
      <c r="G35" s="50"/>
      <c r="H35" s="3"/>
    </row>
    <row r="36" spans="1:8" ht="32.1" customHeight="1" thickBot="1" x14ac:dyDescent="0.3">
      <c r="A36" s="3"/>
      <c r="B36" s="221"/>
      <c r="C36" s="57" t="s">
        <v>120</v>
      </c>
      <c r="D36" s="32"/>
      <c r="E36" s="69"/>
      <c r="F36" s="80">
        <f t="shared" si="0"/>
        <v>0</v>
      </c>
      <c r="G36" s="50"/>
      <c r="H36" s="3"/>
    </row>
    <row r="37" spans="1:8" ht="16.5" thickBot="1" x14ac:dyDescent="0.3">
      <c r="A37" s="3"/>
      <c r="B37" s="221"/>
      <c r="C37" s="57"/>
      <c r="D37" s="61"/>
      <c r="E37" s="233"/>
      <c r="F37" s="232"/>
      <c r="G37" s="50"/>
      <c r="H37" s="3"/>
    </row>
    <row r="38" spans="1:8" ht="32.1" customHeight="1" thickBot="1" x14ac:dyDescent="0.3">
      <c r="A38" s="3"/>
      <c r="B38" s="221"/>
      <c r="C38" s="57" t="s">
        <v>17</v>
      </c>
      <c r="D38" s="73">
        <f>D35+D36</f>
        <v>0</v>
      </c>
      <c r="E38" s="71">
        <f>E35+E36</f>
        <v>0</v>
      </c>
      <c r="F38" s="72">
        <f>IF(E38=0,IF(D38=0,0,100%),((D38-E38)/(ABS(E38))))</f>
        <v>0</v>
      </c>
      <c r="G38" s="50"/>
      <c r="H38" s="3"/>
    </row>
    <row r="39" spans="1:8" ht="16.5" thickBot="1" x14ac:dyDescent="0.3">
      <c r="A39" s="3"/>
      <c r="B39" s="221"/>
      <c r="C39" s="3"/>
      <c r="D39" s="3"/>
      <c r="E39" s="3"/>
      <c r="F39" s="234"/>
      <c r="G39" s="50"/>
      <c r="H39" s="3"/>
    </row>
    <row r="40" spans="1:8" ht="32.1" customHeight="1" thickBot="1" x14ac:dyDescent="0.3">
      <c r="A40" s="3"/>
      <c r="B40" s="221"/>
      <c r="C40" s="57" t="s">
        <v>123</v>
      </c>
      <c r="D40" s="32"/>
      <c r="E40" s="81"/>
      <c r="F40" s="234"/>
      <c r="G40" s="50"/>
      <c r="H40" s="3"/>
    </row>
    <row r="41" spans="1:8" ht="32.1" customHeight="1" thickBot="1" x14ac:dyDescent="0.3">
      <c r="A41" s="3"/>
      <c r="B41" s="221"/>
      <c r="C41" s="57" t="s">
        <v>124</v>
      </c>
      <c r="D41" s="76"/>
      <c r="E41" s="82"/>
      <c r="F41" s="234"/>
      <c r="G41" s="50"/>
      <c r="H41" s="3"/>
    </row>
    <row r="42" spans="1:8" ht="32.1" customHeight="1" thickBot="1" x14ac:dyDescent="0.3">
      <c r="A42" s="3"/>
      <c r="B42" s="221"/>
      <c r="C42" s="57" t="s">
        <v>125</v>
      </c>
      <c r="D42" s="73">
        <f>D40+D41</f>
        <v>0</v>
      </c>
      <c r="E42" s="71">
        <f>E40+E41</f>
        <v>0</v>
      </c>
      <c r="F42" s="72">
        <f>IF(E42=0,IF(D42=0,0,100%),((D42-E42)/(ABS(E42))))</f>
        <v>0</v>
      </c>
      <c r="G42" s="50"/>
      <c r="H42" s="3"/>
    </row>
    <row r="43" spans="1:8" ht="16.5" thickBot="1" x14ac:dyDescent="0.3">
      <c r="A43" s="3"/>
      <c r="B43" s="221"/>
      <c r="C43" s="57"/>
      <c r="D43" s="61"/>
      <c r="E43" s="235"/>
      <c r="F43" s="232"/>
      <c r="G43" s="50"/>
      <c r="H43" s="3"/>
    </row>
    <row r="44" spans="1:8" ht="32.1" customHeight="1" thickBot="1" x14ac:dyDescent="0.3">
      <c r="A44" s="3"/>
      <c r="B44" s="221"/>
      <c r="C44" s="383" t="s">
        <v>194</v>
      </c>
      <c r="D44" s="32"/>
      <c r="E44" s="81"/>
      <c r="F44" s="232"/>
      <c r="G44" s="50"/>
      <c r="H44" s="3"/>
    </row>
    <row r="45" spans="1:8" ht="32.1" customHeight="1" thickBot="1" x14ac:dyDescent="0.3">
      <c r="A45" s="3"/>
      <c r="B45" s="221"/>
      <c r="C45" s="383" t="s">
        <v>195</v>
      </c>
      <c r="D45" s="32"/>
      <c r="E45" s="81"/>
      <c r="F45" s="232"/>
      <c r="G45" s="50"/>
      <c r="H45" s="3"/>
    </row>
    <row r="46" spans="1:8" ht="32.1" customHeight="1" thickBot="1" x14ac:dyDescent="0.3">
      <c r="A46" s="3"/>
      <c r="B46" s="221"/>
      <c r="C46" s="383" t="s">
        <v>515</v>
      </c>
      <c r="D46" s="32"/>
      <c r="E46" s="81"/>
      <c r="F46" s="232"/>
      <c r="G46" s="50"/>
      <c r="H46" s="3"/>
    </row>
    <row r="47" spans="1:8" ht="32.1" customHeight="1" thickBot="1" x14ac:dyDescent="0.3">
      <c r="A47" s="3"/>
      <c r="B47" s="221"/>
      <c r="C47" s="383" t="s">
        <v>516</v>
      </c>
      <c r="D47" s="32"/>
      <c r="E47" s="81"/>
      <c r="F47" s="232"/>
      <c r="G47" s="50"/>
      <c r="H47" s="3"/>
    </row>
    <row r="48" spans="1:8" ht="31.5" customHeight="1" thickBot="1" x14ac:dyDescent="0.3">
      <c r="A48" s="3"/>
      <c r="B48" s="221"/>
      <c r="C48" s="371" t="s">
        <v>815</v>
      </c>
      <c r="D48" s="232"/>
      <c r="E48" s="232"/>
      <c r="F48" s="232"/>
      <c r="G48" s="50"/>
      <c r="H48" s="3"/>
    </row>
    <row r="49" spans="1:8" ht="32.1" customHeight="1" thickBot="1" x14ac:dyDescent="0.3">
      <c r="A49" s="3"/>
      <c r="B49" s="221"/>
      <c r="C49" s="57" t="s">
        <v>121</v>
      </c>
      <c r="D49" s="73">
        <f>D45+D46+D47+D44</f>
        <v>0</v>
      </c>
      <c r="E49" s="73">
        <f>E45+E46+E47+E44</f>
        <v>0</v>
      </c>
      <c r="F49" s="72">
        <f>IF(E49=0,IF(D49=0,0,100%),((D49-E49)/(ABS(E49))))</f>
        <v>0</v>
      </c>
      <c r="G49" s="50"/>
      <c r="H49" s="3"/>
    </row>
    <row r="50" spans="1:8" ht="16.5" thickBot="1" x14ac:dyDescent="0.3">
      <c r="A50" s="3"/>
      <c r="B50" s="221"/>
      <c r="C50" s="3"/>
      <c r="D50" s="3"/>
      <c r="E50" s="3"/>
      <c r="F50" s="232"/>
      <c r="G50" s="50"/>
      <c r="H50" s="3"/>
    </row>
    <row r="51" spans="1:8" ht="32.1" customHeight="1" thickBot="1" x14ac:dyDescent="0.3">
      <c r="A51" s="3"/>
      <c r="B51" s="221"/>
      <c r="C51" s="57" t="s">
        <v>126</v>
      </c>
      <c r="D51" s="73">
        <f>D42+D49</f>
        <v>0</v>
      </c>
      <c r="E51" s="71">
        <f>E42+E49</f>
        <v>0</v>
      </c>
      <c r="F51" s="72">
        <f>IF(E51=0,IF(D51=0,0,100%),((D51-E51)/(ABS(E51))))</f>
        <v>0</v>
      </c>
      <c r="G51" s="50"/>
      <c r="H51" s="3"/>
    </row>
    <row r="52" spans="1:8" x14ac:dyDescent="0.25">
      <c r="A52" s="3"/>
      <c r="B52" s="224"/>
      <c r="C52" s="62"/>
      <c r="D52" s="62"/>
      <c r="E52" s="62"/>
      <c r="F52" s="231"/>
      <c r="G52" s="52"/>
      <c r="H52" s="3"/>
    </row>
    <row r="53" spans="1:8" x14ac:dyDescent="0.25">
      <c r="A53" s="3"/>
      <c r="B53" s="3"/>
      <c r="C53" s="3"/>
      <c r="D53" s="3"/>
      <c r="E53" s="3"/>
      <c r="F53" s="232"/>
      <c r="G53" s="3"/>
      <c r="H53" s="3"/>
    </row>
    <row r="54" spans="1:8" x14ac:dyDescent="0.25">
      <c r="A54" s="286"/>
      <c r="B54" s="653">
        <v>3</v>
      </c>
      <c r="C54" s="655" t="s">
        <v>156</v>
      </c>
      <c r="D54" s="655"/>
      <c r="E54" s="704"/>
      <c r="F54" s="67"/>
      <c r="G54" s="220"/>
      <c r="H54" s="287"/>
    </row>
    <row r="55" spans="1:8" x14ac:dyDescent="0.25">
      <c r="A55" s="3"/>
      <c r="B55" s="654"/>
      <c r="C55" s="644"/>
      <c r="D55" s="644"/>
      <c r="E55" s="683"/>
      <c r="F55" s="68"/>
      <c r="G55" s="50"/>
      <c r="H55" s="3"/>
    </row>
    <row r="56" spans="1:8" ht="35.25" customHeight="1" x14ac:dyDescent="0.25">
      <c r="A56" s="3"/>
      <c r="B56" s="370"/>
      <c r="C56" s="703" t="s">
        <v>206</v>
      </c>
      <c r="D56" s="703"/>
      <c r="E56" s="703"/>
      <c r="F56" s="703"/>
      <c r="G56" s="50"/>
      <c r="H56" s="3"/>
    </row>
    <row r="57" spans="1:8" ht="16.5" thickBot="1" x14ac:dyDescent="0.3">
      <c r="A57" s="3"/>
      <c r="B57" s="221"/>
      <c r="C57" s="57"/>
      <c r="D57" s="202" t="s">
        <v>153</v>
      </c>
      <c r="E57" s="202" t="s">
        <v>154</v>
      </c>
      <c r="F57" s="236" t="s">
        <v>155</v>
      </c>
      <c r="G57" s="50"/>
      <c r="H57" s="3"/>
    </row>
    <row r="58" spans="1:8" ht="16.5" thickBot="1" x14ac:dyDescent="0.3">
      <c r="A58" s="3"/>
      <c r="B58" s="221"/>
      <c r="C58" s="57" t="s">
        <v>130</v>
      </c>
      <c r="D58" s="32"/>
      <c r="E58" s="32"/>
      <c r="F58" s="32"/>
      <c r="G58" s="50"/>
      <c r="H58" s="3"/>
    </row>
    <row r="59" spans="1:8" ht="16.5" thickBot="1" x14ac:dyDescent="0.3">
      <c r="A59" s="3"/>
      <c r="B59" s="221"/>
      <c r="C59" s="57" t="s">
        <v>127</v>
      </c>
      <c r="D59" s="32"/>
      <c r="E59" s="32"/>
      <c r="F59" s="32"/>
      <c r="G59" s="50"/>
      <c r="H59" s="3"/>
    </row>
    <row r="60" spans="1:8" x14ac:dyDescent="0.25">
      <c r="A60" s="3"/>
      <c r="B60" s="224"/>
      <c r="C60" s="62"/>
      <c r="D60" s="62"/>
      <c r="E60" s="62"/>
      <c r="F60" s="231"/>
      <c r="G60" s="52"/>
      <c r="H60" s="3"/>
    </row>
    <row r="61" spans="1:8" x14ac:dyDescent="0.25">
      <c r="A61" s="3"/>
      <c r="B61" s="3"/>
      <c r="C61" s="3"/>
      <c r="D61" s="3"/>
      <c r="E61" s="3"/>
      <c r="F61" s="232"/>
      <c r="G61" s="3"/>
      <c r="H61" s="3"/>
    </row>
    <row r="62" spans="1:8" x14ac:dyDescent="0.25">
      <c r="A62" s="3"/>
      <c r="B62" s="699">
        <v>4</v>
      </c>
      <c r="C62" s="701" t="s">
        <v>40</v>
      </c>
      <c r="D62" s="701"/>
      <c r="E62" s="706"/>
      <c r="F62" s="289"/>
      <c r="G62" s="239"/>
      <c r="H62" s="3"/>
    </row>
    <row r="63" spans="1:8" x14ac:dyDescent="0.25">
      <c r="A63" s="3"/>
      <c r="B63" s="700"/>
      <c r="C63" s="644"/>
      <c r="D63" s="644"/>
      <c r="E63" s="683"/>
      <c r="F63" s="68"/>
      <c r="G63" s="240"/>
      <c r="H63" s="3"/>
    </row>
    <row r="64" spans="1:8" ht="33.75" customHeight="1" x14ac:dyDescent="0.25">
      <c r="A64" s="3"/>
      <c r="B64" s="384"/>
      <c r="C64" s="703" t="s">
        <v>246</v>
      </c>
      <c r="D64" s="703"/>
      <c r="E64" s="703"/>
      <c r="F64" s="703"/>
      <c r="G64" s="240"/>
      <c r="H64" s="3"/>
    </row>
    <row r="65" spans="1:8" ht="16.5" thickBot="1" x14ac:dyDescent="0.3">
      <c r="A65" s="3"/>
      <c r="B65" s="246"/>
      <c r="C65" s="3"/>
      <c r="D65" s="380" t="s">
        <v>143</v>
      </c>
      <c r="E65" s="380" t="s">
        <v>152</v>
      </c>
      <c r="F65" s="380" t="s">
        <v>166</v>
      </c>
      <c r="G65" s="240"/>
      <c r="H65" s="3"/>
    </row>
    <row r="66" spans="1:8" ht="20.25" customHeight="1" thickBot="1" x14ac:dyDescent="0.3">
      <c r="A66" s="3"/>
      <c r="B66" s="384" t="s">
        <v>10</v>
      </c>
      <c r="C66" s="6" t="s">
        <v>157</v>
      </c>
      <c r="D66" s="32"/>
      <c r="E66" s="69"/>
      <c r="F66" s="59">
        <f>IF(E66=0,IF(D66=0,0,100%),((D66-E66)/(ABS(E66))))</f>
        <v>0</v>
      </c>
      <c r="G66" s="240"/>
      <c r="H66" s="3"/>
    </row>
    <row r="67" spans="1:8" ht="195" customHeight="1" x14ac:dyDescent="0.25">
      <c r="A67" s="3"/>
      <c r="B67" s="246"/>
      <c r="C67" s="645" t="s">
        <v>816</v>
      </c>
      <c r="D67" s="645"/>
      <c r="E67" s="645"/>
      <c r="F67" s="645"/>
      <c r="G67" s="240"/>
      <c r="H67" s="3"/>
    </row>
    <row r="68" spans="1:8" ht="9.75" customHeight="1" x14ac:dyDescent="0.25">
      <c r="A68" s="3"/>
      <c r="B68" s="246"/>
      <c r="C68" s="1"/>
      <c r="D68" s="3"/>
      <c r="E68" s="3"/>
      <c r="F68" s="234"/>
      <c r="G68" s="240"/>
      <c r="H68" s="3"/>
    </row>
    <row r="69" spans="1:8" ht="16.5" thickBot="1" x14ac:dyDescent="0.3">
      <c r="A69" s="3"/>
      <c r="B69" s="384" t="s">
        <v>11</v>
      </c>
      <c r="C69" s="695" t="s">
        <v>1201</v>
      </c>
      <c r="D69" s="695"/>
      <c r="E69" s="3"/>
      <c r="F69" s="234"/>
      <c r="G69" s="240"/>
      <c r="H69" s="3"/>
    </row>
    <row r="70" spans="1:8" ht="16.5" thickBot="1" x14ac:dyDescent="0.3">
      <c r="A70" s="3"/>
      <c r="B70" s="246"/>
      <c r="C70" s="32"/>
      <c r="D70" s="3"/>
      <c r="E70" s="3"/>
      <c r="F70" s="234"/>
      <c r="G70" s="240"/>
      <c r="H70" s="3"/>
    </row>
    <row r="71" spans="1:8" ht="50.25" customHeight="1" x14ac:dyDescent="0.25">
      <c r="A71" s="3"/>
      <c r="B71" s="246"/>
      <c r="C71" s="703" t="s">
        <v>1211</v>
      </c>
      <c r="D71" s="703"/>
      <c r="E71" s="703"/>
      <c r="F71" s="703"/>
      <c r="G71" s="240"/>
      <c r="H71" s="3"/>
    </row>
    <row r="72" spans="1:8" x14ac:dyDescent="0.25">
      <c r="A72" s="3"/>
      <c r="B72" s="246"/>
      <c r="C72" s="1"/>
      <c r="D72" s="3"/>
      <c r="E72" s="3"/>
      <c r="F72" s="234"/>
      <c r="G72" s="240"/>
      <c r="H72" s="3"/>
    </row>
    <row r="73" spans="1:8" ht="16.5" thickBot="1" x14ac:dyDescent="0.3">
      <c r="A73" s="3"/>
      <c r="B73" s="384" t="s">
        <v>24</v>
      </c>
      <c r="C73" s="8" t="s">
        <v>1202</v>
      </c>
      <c r="D73" s="3"/>
      <c r="E73" s="3"/>
      <c r="F73" s="234"/>
      <c r="G73" s="240"/>
      <c r="H73" s="3"/>
    </row>
    <row r="74" spans="1:8" ht="16.5" thickBot="1" x14ac:dyDescent="0.3">
      <c r="A74" s="3"/>
      <c r="B74" s="384"/>
      <c r="C74" s="32"/>
      <c r="D74" s="3"/>
      <c r="E74" s="3"/>
      <c r="F74" s="234"/>
      <c r="G74" s="240"/>
      <c r="H74" s="3"/>
    </row>
    <row r="75" spans="1:8" x14ac:dyDescent="0.25">
      <c r="A75" s="3"/>
      <c r="B75" s="384"/>
      <c r="C75" s="83"/>
      <c r="D75" s="3"/>
      <c r="E75" s="3"/>
      <c r="F75" s="234"/>
      <c r="G75" s="240"/>
      <c r="H75" s="3"/>
    </row>
    <row r="76" spans="1:8" ht="16.5" thickBot="1" x14ac:dyDescent="0.3">
      <c r="A76" s="3"/>
      <c r="B76" s="384" t="s">
        <v>12</v>
      </c>
      <c r="C76" s="708" t="s">
        <v>1203</v>
      </c>
      <c r="D76" s="708"/>
      <c r="E76" s="708"/>
      <c r="F76" s="234"/>
      <c r="G76" s="240"/>
      <c r="H76" s="3"/>
    </row>
    <row r="77" spans="1:8" ht="16.5" thickBot="1" x14ac:dyDescent="0.3">
      <c r="A77" s="3"/>
      <c r="B77" s="384"/>
      <c r="C77" s="84">
        <f>'Section B'!D15</f>
        <v>0</v>
      </c>
      <c r="D77" s="3"/>
      <c r="E77" s="3"/>
      <c r="F77" s="234"/>
      <c r="G77" s="240"/>
      <c r="H77" s="3"/>
    </row>
    <row r="78" spans="1:8" x14ac:dyDescent="0.25">
      <c r="A78" s="3"/>
      <c r="B78" s="384"/>
      <c r="C78" s="3"/>
      <c r="D78" s="3"/>
      <c r="E78" s="3"/>
      <c r="F78" s="234"/>
      <c r="G78" s="240"/>
      <c r="H78" s="3"/>
    </row>
    <row r="79" spans="1:8" ht="16.5" thickBot="1" x14ac:dyDescent="0.3">
      <c r="A79" s="3"/>
      <c r="B79" s="384" t="s">
        <v>13</v>
      </c>
      <c r="C79" s="666" t="s">
        <v>1204</v>
      </c>
      <c r="D79" s="666"/>
      <c r="E79" s="1"/>
      <c r="F79" s="234"/>
      <c r="G79" s="240"/>
      <c r="H79" s="3"/>
    </row>
    <row r="80" spans="1:8" ht="16.5" thickBot="1" x14ac:dyDescent="0.3">
      <c r="A80" s="3"/>
      <c r="B80" s="246"/>
      <c r="C80" s="28"/>
      <c r="D80" s="1"/>
      <c r="E80" s="1"/>
      <c r="F80" s="234"/>
      <c r="G80" s="240"/>
      <c r="H80" s="3"/>
    </row>
    <row r="81" spans="1:8" ht="48.75" customHeight="1" x14ac:dyDescent="0.25">
      <c r="A81" s="3"/>
      <c r="B81" s="246"/>
      <c r="C81" s="703" t="s">
        <v>1205</v>
      </c>
      <c r="D81" s="703"/>
      <c r="E81" s="703"/>
      <c r="F81" s="234"/>
      <c r="G81" s="240"/>
      <c r="H81" s="3"/>
    </row>
    <row r="82" spans="1:8" x14ac:dyDescent="0.25">
      <c r="A82" s="3"/>
      <c r="B82" s="384"/>
      <c r="C82" s="85"/>
      <c r="D82" s="3"/>
      <c r="E82" s="3"/>
      <c r="F82" s="234"/>
      <c r="G82" s="240"/>
      <c r="H82" s="3"/>
    </row>
    <row r="83" spans="1:8" ht="16.5" customHeight="1" thickBot="1" x14ac:dyDescent="0.3">
      <c r="A83" s="3"/>
      <c r="B83" s="384" t="s">
        <v>14</v>
      </c>
      <c r="C83" s="644" t="s">
        <v>1206</v>
      </c>
      <c r="D83" s="644"/>
      <c r="E83" s="644"/>
      <c r="F83" s="644"/>
      <c r="G83" s="240"/>
      <c r="H83" s="3"/>
    </row>
    <row r="84" spans="1:8" ht="16.5" thickBot="1" x14ac:dyDescent="0.3">
      <c r="A84" s="3"/>
      <c r="B84" s="384"/>
      <c r="C84" s="32"/>
      <c r="D84" s="296"/>
      <c r="E84" s="234"/>
      <c r="F84" s="297"/>
      <c r="G84" s="240"/>
      <c r="H84" s="3"/>
    </row>
    <row r="85" spans="1:8" ht="83.25" customHeight="1" x14ac:dyDescent="0.25">
      <c r="A85" s="3"/>
      <c r="B85" s="384"/>
      <c r="C85" s="707" t="s">
        <v>1151</v>
      </c>
      <c r="D85" s="707"/>
      <c r="E85" s="707"/>
      <c r="F85" s="707"/>
      <c r="G85" s="240"/>
      <c r="H85" s="3"/>
    </row>
    <row r="86" spans="1:8" ht="7.5" customHeight="1" x14ac:dyDescent="0.25">
      <c r="A86" s="3"/>
      <c r="B86" s="384"/>
      <c r="C86" s="57"/>
      <c r="D86" s="57"/>
      <c r="E86" s="3"/>
      <c r="F86" s="3"/>
      <c r="G86" s="240"/>
      <c r="H86" s="3"/>
    </row>
    <row r="87" spans="1:8" ht="19.5" customHeight="1" thickBot="1" x14ac:dyDescent="0.3">
      <c r="A87" s="3"/>
      <c r="B87" s="384" t="s">
        <v>39</v>
      </c>
      <c r="C87" s="644" t="s">
        <v>1207</v>
      </c>
      <c r="D87" s="644"/>
      <c r="E87" s="644"/>
      <c r="F87" s="644"/>
      <c r="G87" s="240"/>
      <c r="H87" s="3"/>
    </row>
    <row r="88" spans="1:8" ht="15.75" customHeight="1" thickBot="1" x14ac:dyDescent="0.3">
      <c r="A88" s="3"/>
      <c r="B88" s="246"/>
      <c r="C88" s="32"/>
      <c r="D88" s="7"/>
      <c r="E88" s="234"/>
      <c r="F88" s="7"/>
      <c r="G88" s="240"/>
      <c r="H88" s="3"/>
    </row>
    <row r="89" spans="1:8" ht="33.75" customHeight="1" x14ac:dyDescent="0.25">
      <c r="A89" s="3"/>
      <c r="B89" s="246"/>
      <c r="C89" s="703" t="s">
        <v>565</v>
      </c>
      <c r="D89" s="703"/>
      <c r="E89" s="703"/>
      <c r="F89" s="703"/>
      <c r="G89" s="240"/>
      <c r="H89" s="3"/>
    </row>
    <row r="90" spans="1:8" ht="16.5" customHeight="1" x14ac:dyDescent="0.25">
      <c r="A90" s="3"/>
      <c r="B90" s="246"/>
      <c r="C90" s="388"/>
      <c r="D90" s="388"/>
      <c r="E90" s="388"/>
      <c r="F90" s="388"/>
      <c r="G90" s="240"/>
      <c r="H90" s="3"/>
    </row>
    <row r="91" spans="1:8" ht="20.25" customHeight="1" thickBot="1" x14ac:dyDescent="0.3">
      <c r="A91" s="3"/>
      <c r="B91" s="384" t="s">
        <v>41</v>
      </c>
      <c r="C91" s="644" t="s">
        <v>1208</v>
      </c>
      <c r="D91" s="644"/>
      <c r="E91" s="644"/>
      <c r="F91" s="644"/>
      <c r="G91" s="705"/>
      <c r="H91" s="3"/>
    </row>
    <row r="92" spans="1:8" ht="20.100000000000001" customHeight="1" thickBot="1" x14ac:dyDescent="0.3">
      <c r="A92" s="3"/>
      <c r="B92" s="246"/>
      <c r="C92" s="32"/>
      <c r="D92" s="3"/>
      <c r="E92" s="3" t="s">
        <v>199</v>
      </c>
      <c r="F92" s="234"/>
      <c r="G92" s="240"/>
      <c r="H92" s="3"/>
    </row>
    <row r="93" spans="1:8" ht="34.5" customHeight="1" x14ac:dyDescent="0.25">
      <c r="A93" s="3"/>
      <c r="B93" s="246"/>
      <c r="C93" s="703" t="s">
        <v>566</v>
      </c>
      <c r="D93" s="703"/>
      <c r="E93" s="703"/>
      <c r="F93" s="703"/>
      <c r="G93" s="240"/>
      <c r="H93" s="3"/>
    </row>
    <row r="94" spans="1:8" ht="18.75" customHeight="1" x14ac:dyDescent="0.25">
      <c r="A94" s="3"/>
      <c r="B94" s="246"/>
      <c r="C94" s="1"/>
      <c r="D94" s="3"/>
      <c r="E94" s="3"/>
      <c r="F94" s="234"/>
      <c r="G94" s="240"/>
      <c r="H94" s="3"/>
    </row>
    <row r="95" spans="1:8" ht="16.5" customHeight="1" thickBot="1" x14ac:dyDescent="0.3">
      <c r="A95" s="3"/>
      <c r="B95" s="384" t="s">
        <v>15</v>
      </c>
      <c r="C95" s="666" t="s">
        <v>1212</v>
      </c>
      <c r="D95" s="666"/>
      <c r="E95" s="3"/>
      <c r="F95" s="234"/>
      <c r="G95" s="240"/>
      <c r="H95" s="3"/>
    </row>
    <row r="96" spans="1:8" ht="16.5" thickBot="1" x14ac:dyDescent="0.3">
      <c r="A96" s="3"/>
      <c r="B96" s="246"/>
      <c r="C96" s="32"/>
      <c r="D96" s="3"/>
      <c r="E96" s="3"/>
      <c r="F96" s="234"/>
      <c r="G96" s="240"/>
      <c r="H96" s="3"/>
    </row>
    <row r="97" spans="1:10" ht="66" customHeight="1" x14ac:dyDescent="0.25">
      <c r="A97" s="3"/>
      <c r="B97" s="246"/>
      <c r="C97" s="659" t="s">
        <v>1152</v>
      </c>
      <c r="D97" s="659"/>
      <c r="E97" s="659"/>
      <c r="F97" s="659"/>
      <c r="G97" s="240"/>
      <c r="H97" s="3"/>
    </row>
    <row r="98" spans="1:10" x14ac:dyDescent="0.25">
      <c r="A98" s="3"/>
      <c r="B98" s="246"/>
      <c r="C98" s="371"/>
      <c r="D98" s="371"/>
      <c r="E98" s="371"/>
      <c r="F98" s="371"/>
      <c r="G98" s="240"/>
      <c r="H98" s="3"/>
    </row>
    <row r="99" spans="1:10" ht="33" customHeight="1" thickBot="1" x14ac:dyDescent="0.3">
      <c r="A99" s="3"/>
      <c r="B99" s="384" t="s">
        <v>1233</v>
      </c>
      <c r="C99" s="644" t="s">
        <v>1265</v>
      </c>
      <c r="D99" s="644"/>
      <c r="E99" s="644"/>
      <c r="F99" s="644"/>
      <c r="G99" s="240"/>
      <c r="H99" s="3"/>
    </row>
    <row r="100" spans="1:10" ht="16.5" thickBot="1" x14ac:dyDescent="0.3">
      <c r="A100" s="3"/>
      <c r="B100" s="246"/>
      <c r="C100" s="209"/>
      <c r="D100" s="208" t="s">
        <v>706</v>
      </c>
      <c r="E100" s="3"/>
      <c r="F100" s="3"/>
      <c r="G100" s="240"/>
      <c r="H100" s="3"/>
    </row>
    <row r="101" spans="1:10" ht="19.5" customHeight="1" x14ac:dyDescent="0.25">
      <c r="A101" s="3"/>
      <c r="B101" s="246"/>
      <c r="C101" s="645" t="s">
        <v>1153</v>
      </c>
      <c r="D101" s="645"/>
      <c r="E101" s="215"/>
      <c r="F101" s="215"/>
      <c r="G101" s="240"/>
      <c r="H101" s="3"/>
    </row>
    <row r="102" spans="1:10" x14ac:dyDescent="0.25">
      <c r="A102" s="3"/>
      <c r="B102" s="246"/>
      <c r="C102" s="371"/>
      <c r="D102" s="371"/>
      <c r="E102" s="371"/>
      <c r="F102" s="371"/>
      <c r="G102" s="240"/>
      <c r="H102" s="3"/>
    </row>
    <row r="103" spans="1:10" ht="16.5" customHeight="1" thickBot="1" x14ac:dyDescent="0.3">
      <c r="A103" s="3"/>
      <c r="B103" s="384" t="s">
        <v>1234</v>
      </c>
      <c r="C103" s="644" t="s">
        <v>678</v>
      </c>
      <c r="D103" s="644"/>
      <c r="E103" s="3"/>
      <c r="F103" s="234"/>
      <c r="G103" s="240"/>
      <c r="H103" s="3"/>
    </row>
    <row r="104" spans="1:10" ht="16.5" thickBot="1" x14ac:dyDescent="0.3">
      <c r="A104" s="3"/>
      <c r="B104" s="290"/>
      <c r="C104" s="9"/>
      <c r="D104" s="3"/>
      <c r="E104" s="3"/>
      <c r="F104" s="3"/>
      <c r="G104" s="240"/>
      <c r="H104" s="3"/>
      <c r="J104" s="5" t="b">
        <f>IF(ISNUMBER(MATCH(C104,List_YesNo,0)),TRUE,FALSE)</f>
        <v>0</v>
      </c>
    </row>
    <row r="105" spans="1:10" x14ac:dyDescent="0.25">
      <c r="A105" s="3"/>
      <c r="B105" s="246"/>
      <c r="C105" s="645" t="s">
        <v>1154</v>
      </c>
      <c r="D105" s="645"/>
      <c r="E105" s="645"/>
      <c r="F105" s="645"/>
      <c r="G105" s="240"/>
      <c r="H105" s="3"/>
    </row>
    <row r="106" spans="1:10" ht="18.75" customHeight="1" x14ac:dyDescent="0.25">
      <c r="A106" s="3"/>
      <c r="B106" s="246"/>
      <c r="C106" s="371"/>
      <c r="D106" s="371"/>
      <c r="E106" s="371"/>
      <c r="F106" s="371"/>
      <c r="G106" s="240"/>
      <c r="H106" s="3"/>
    </row>
    <row r="107" spans="1:10" ht="16.5" customHeight="1" thickBot="1" x14ac:dyDescent="0.3">
      <c r="A107" s="3"/>
      <c r="B107" s="384" t="s">
        <v>1235</v>
      </c>
      <c r="C107" s="644" t="s">
        <v>715</v>
      </c>
      <c r="D107" s="644"/>
      <c r="E107" s="644"/>
      <c r="F107" s="644"/>
      <c r="G107" s="240"/>
      <c r="H107" s="3"/>
    </row>
    <row r="108" spans="1:10" ht="16.5" thickBot="1" x14ac:dyDescent="0.3">
      <c r="A108" s="3"/>
      <c r="B108" s="246"/>
      <c r="C108" s="9"/>
      <c r="D108" s="3"/>
      <c r="E108" s="3"/>
      <c r="F108" s="3"/>
      <c r="G108" s="240"/>
      <c r="H108" s="3"/>
      <c r="J108" s="5" t="b">
        <f>IF(ISNUMBER(MATCH(C108,List_YesNo,0)),TRUE,FALSE)</f>
        <v>0</v>
      </c>
    </row>
    <row r="109" spans="1:10" ht="21" customHeight="1" x14ac:dyDescent="0.25">
      <c r="A109" s="3"/>
      <c r="B109" s="246"/>
      <c r="C109" s="645" t="s">
        <v>1155</v>
      </c>
      <c r="D109" s="645"/>
      <c r="E109" s="645"/>
      <c r="F109" s="645"/>
      <c r="G109" s="240"/>
      <c r="H109" s="3"/>
    </row>
    <row r="110" spans="1:10" x14ac:dyDescent="0.25">
      <c r="A110" s="3"/>
      <c r="B110" s="243"/>
      <c r="C110" s="96"/>
      <c r="D110" s="96"/>
      <c r="E110" s="96"/>
      <c r="F110" s="96"/>
      <c r="G110" s="244"/>
      <c r="H110" s="3"/>
    </row>
    <row r="111" spans="1:10" x14ac:dyDescent="0.25">
      <c r="A111" s="7"/>
      <c r="B111" s="3"/>
      <c r="C111" s="3"/>
      <c r="D111" s="3"/>
      <c r="E111" s="3"/>
      <c r="F111" s="234" t="s">
        <v>198</v>
      </c>
      <c r="G111" s="3" t="s">
        <v>198</v>
      </c>
      <c r="H111" s="3"/>
    </row>
    <row r="112" spans="1:10" x14ac:dyDescent="0.25">
      <c r="A112" s="3"/>
      <c r="B112" s="699">
        <v>5</v>
      </c>
      <c r="C112" s="701" t="s">
        <v>131</v>
      </c>
      <c r="D112" s="385"/>
      <c r="E112" s="291"/>
      <c r="F112" s="291"/>
      <c r="G112" s="102"/>
      <c r="H112" s="3"/>
    </row>
    <row r="113" spans="1:10" x14ac:dyDescent="0.25">
      <c r="A113" s="3"/>
      <c r="B113" s="700"/>
      <c r="C113" s="644"/>
      <c r="D113" s="6"/>
      <c r="E113" s="237"/>
      <c r="F113" s="237"/>
      <c r="G113" s="386"/>
      <c r="H113" s="3"/>
    </row>
    <row r="114" spans="1:10" x14ac:dyDescent="0.25">
      <c r="A114" s="3"/>
      <c r="B114" s="384"/>
      <c r="C114" s="57"/>
      <c r="D114" s="6"/>
      <c r="E114" s="237"/>
      <c r="F114" s="237"/>
      <c r="G114" s="386"/>
      <c r="H114" s="3"/>
    </row>
    <row r="115" spans="1:10" ht="16.5" customHeight="1" thickBot="1" x14ac:dyDescent="0.3">
      <c r="A115" s="3"/>
      <c r="B115" s="384" t="s">
        <v>21</v>
      </c>
      <c r="C115" s="692" t="s">
        <v>213</v>
      </c>
      <c r="D115" s="692"/>
      <c r="E115" s="237"/>
      <c r="F115" s="237"/>
      <c r="G115" s="292"/>
      <c r="H115" s="3"/>
    </row>
    <row r="116" spans="1:10" ht="16.5" thickBot="1" x14ac:dyDescent="0.3">
      <c r="A116" s="3"/>
      <c r="B116" s="389"/>
      <c r="C116" s="32"/>
      <c r="D116" s="3"/>
      <c r="E116" s="237"/>
      <c r="F116" s="237"/>
      <c r="G116" s="240"/>
      <c r="H116" s="3"/>
    </row>
    <row r="117" spans="1:10" ht="33.75" customHeight="1" x14ac:dyDescent="0.25">
      <c r="A117" s="3"/>
      <c r="B117" s="389"/>
      <c r="C117" s="702" t="s">
        <v>775</v>
      </c>
      <c r="D117" s="702"/>
      <c r="E117" s="702"/>
      <c r="F117" s="702"/>
      <c r="G117" s="240"/>
      <c r="H117" s="3"/>
    </row>
    <row r="118" spans="1:10" ht="11.25" customHeight="1" x14ac:dyDescent="0.25">
      <c r="A118" s="3"/>
      <c r="B118" s="243"/>
      <c r="C118" s="103"/>
      <c r="D118" s="103"/>
      <c r="E118" s="293"/>
      <c r="F118" s="293"/>
      <c r="G118" s="244"/>
      <c r="H118" s="3"/>
    </row>
    <row r="119" spans="1:10" x14ac:dyDescent="0.25">
      <c r="A119" s="3"/>
      <c r="B119" s="3"/>
      <c r="C119" s="3"/>
      <c r="D119" s="3"/>
      <c r="E119" s="3"/>
      <c r="F119" s="3"/>
      <c r="G119" s="3"/>
      <c r="H119" s="3"/>
    </row>
    <row r="120" spans="1:10" x14ac:dyDescent="0.25">
      <c r="A120" s="3"/>
      <c r="B120" s="699">
        <v>6</v>
      </c>
      <c r="C120" s="701" t="s">
        <v>163</v>
      </c>
      <c r="D120" s="701"/>
      <c r="E120" s="706"/>
      <c r="F120" s="289"/>
      <c r="G120" s="239"/>
      <c r="H120" s="3"/>
    </row>
    <row r="121" spans="1:10" x14ac:dyDescent="0.25">
      <c r="A121" s="3"/>
      <c r="B121" s="700"/>
      <c r="C121" s="644"/>
      <c r="D121" s="644"/>
      <c r="E121" s="683"/>
      <c r="F121" s="68"/>
      <c r="G121" s="240"/>
      <c r="H121" s="3"/>
    </row>
    <row r="122" spans="1:10" x14ac:dyDescent="0.25">
      <c r="A122" s="3"/>
      <c r="B122" s="384"/>
      <c r="C122" s="57"/>
      <c r="D122" s="57"/>
      <c r="E122" s="380"/>
      <c r="F122" s="68"/>
      <c r="G122" s="240"/>
      <c r="H122" s="3"/>
    </row>
    <row r="123" spans="1:10" ht="16.5" thickBot="1" x14ac:dyDescent="0.3">
      <c r="A123" s="3"/>
      <c r="B123" s="384" t="s">
        <v>104</v>
      </c>
      <c r="C123" s="6" t="s">
        <v>164</v>
      </c>
      <c r="D123" s="3"/>
      <c r="E123" s="3"/>
      <c r="F123" s="234"/>
      <c r="G123" s="240"/>
      <c r="H123" s="3"/>
    </row>
    <row r="124" spans="1:10" ht="16.5" thickBot="1" x14ac:dyDescent="0.3">
      <c r="A124" s="3"/>
      <c r="B124" s="246"/>
      <c r="C124" s="32"/>
      <c r="D124" s="3"/>
      <c r="E124" s="3"/>
      <c r="F124" s="234"/>
      <c r="G124" s="240"/>
      <c r="H124" s="3"/>
    </row>
    <row r="125" spans="1:10" ht="35.25" customHeight="1" x14ac:dyDescent="0.25">
      <c r="A125" s="3"/>
      <c r="B125" s="246"/>
      <c r="C125" s="702" t="s">
        <v>776</v>
      </c>
      <c r="D125" s="702"/>
      <c r="E125" s="702"/>
      <c r="F125" s="702"/>
      <c r="G125" s="240"/>
      <c r="H125" s="3"/>
    </row>
    <row r="126" spans="1:10" x14ac:dyDescent="0.25">
      <c r="A126" s="3"/>
      <c r="B126" s="246"/>
      <c r="C126" s="294"/>
      <c r="D126" s="3"/>
      <c r="E126" s="3"/>
      <c r="F126" s="234"/>
      <c r="G126" s="240"/>
      <c r="H126" s="3"/>
    </row>
    <row r="127" spans="1:10" ht="16.5" thickBot="1" x14ac:dyDescent="0.3">
      <c r="A127" s="3"/>
      <c r="B127" s="384" t="s">
        <v>105</v>
      </c>
      <c r="C127" s="6" t="s">
        <v>165</v>
      </c>
      <c r="D127" s="3"/>
      <c r="E127" s="3"/>
      <c r="F127" s="234"/>
      <c r="G127" s="240"/>
      <c r="H127" s="3"/>
    </row>
    <row r="128" spans="1:10" ht="16.5" thickBot="1" x14ac:dyDescent="0.3">
      <c r="A128" s="3"/>
      <c r="B128" s="384"/>
      <c r="C128" s="64"/>
      <c r="D128" s="3"/>
      <c r="E128" s="3"/>
      <c r="F128" s="234"/>
      <c r="G128" s="240"/>
      <c r="H128" s="3"/>
      <c r="J128" s="5" t="b">
        <f>IF(ISNUMBER(MATCH(C128,List_Losses,0)),TRUE,FALSE)</f>
        <v>0</v>
      </c>
    </row>
    <row r="129" spans="1:8" x14ac:dyDescent="0.25">
      <c r="A129" s="3"/>
      <c r="B129" s="384"/>
      <c r="C129" s="702" t="s">
        <v>179</v>
      </c>
      <c r="D129" s="702"/>
      <c r="E129" s="702"/>
      <c r="F129" s="702"/>
      <c r="G129" s="240"/>
      <c r="H129" s="3"/>
    </row>
    <row r="130" spans="1:8" x14ac:dyDescent="0.25">
      <c r="A130" s="7"/>
      <c r="B130" s="243"/>
      <c r="C130" s="103"/>
      <c r="D130" s="103"/>
      <c r="E130" s="103"/>
      <c r="F130" s="295"/>
      <c r="G130" s="244"/>
      <c r="H130" s="3"/>
    </row>
    <row r="131" spans="1:8" x14ac:dyDescent="0.25">
      <c r="A131" s="3"/>
      <c r="B131" s="3"/>
      <c r="C131" s="3"/>
      <c r="D131" s="3"/>
      <c r="E131" s="3"/>
      <c r="F131" s="232"/>
      <c r="G131" s="3"/>
      <c r="H131" s="3"/>
    </row>
    <row r="132" spans="1:8" ht="15" customHeight="1" x14ac:dyDescent="0.25">
      <c r="A132" s="3"/>
      <c r="B132" s="57"/>
      <c r="C132" s="380" t="s">
        <v>513</v>
      </c>
      <c r="D132" s="57"/>
      <c r="E132" s="57"/>
      <c r="F132" s="234"/>
      <c r="G132" s="3"/>
      <c r="H132" s="3"/>
    </row>
    <row r="133" spans="1:8" x14ac:dyDescent="0.25">
      <c r="A133" s="3"/>
      <c r="B133" s="380"/>
      <c r="C133" s="380" t="str">
        <f>IF(OR(ISBLANK(D12),ISBLANK(E12),ISBLANK(F12),ISBLANK(D14),ISBLANK(E14),ISBLANK(F14),ISBLANK(D16),ISBLANK(E16),ISBLANK(F16),ISBLANK(D17),ISBLANK(E17),ISBLANK(D19),ISBLANK(E19),ISBLANK(D21),ISBLANK(E21),ISBLANK(F21),ISBLANK(D23),ISBLANK(E23),ISBLANK(D25),ISBLANK(E25),ISBLANK(D27),ISBLANK(E27),ISBLANK(D28),ISBLANK(E28),ISBLANK(F28),ISBLANK(D35),ISBLANK(E35),ISBLANK(F35),ISBLANK(D36),ISBLANK(E36),ISBLANK(F36),ISBLANK(D38),ISBLANK(E38),ISBLANK(F38),ISBLANK(D40),ISBLANK(E40),ISBLANK(D41),ISBLANK(E41),ISBLANK(D42),ISBLANK(E42),ISBLANK(F42),ISBLANK(D44),ISBLANK(E44),ISBLANK(D45),ISBLANK(E45),ISBLANK(D46),ISBLANK(E46),ISBLANK(D47),ISBLANK(E47),ISBLANK(D49),ISBLANK(E49),ISBLANK(F49),ISBLANK(D51),ISBLANK(E51),ISBLANK(F51),ISBLANK(D58),ISBLANK(E58),ISBLANK(F58),ISBLANK(D59),ISBLANK(E59),ISBLANK(F59),ISBLANK(D66),ISBLANK(E66),ISBLANK(F66),ISBLANK(C70),ISBLANK(C74),ISBLANK(C77),ISBLANK(C80),ISBLANK(C84),ISBLANK(C88),ISBLANK(C92),ISBLANK(C96),ISBLANK(C100),ISBLANK(C104),ISBLANK(C108),ISBLANK(C116),ISBLANK(C124),ISBLANK(C128),J104=FALSE,J108=FALSE,J128=FALSE),"FALSE","TRUE")</f>
        <v>FALSE</v>
      </c>
      <c r="D133" s="380"/>
      <c r="E133" s="380"/>
      <c r="F133" s="380"/>
      <c r="G133" s="3"/>
      <c r="H133" s="3"/>
    </row>
    <row r="134" spans="1:8" x14ac:dyDescent="0.25">
      <c r="A134" s="3"/>
      <c r="B134" s="55"/>
      <c r="C134" s="1"/>
      <c r="D134" s="1"/>
      <c r="E134" s="3"/>
      <c r="F134" s="234"/>
      <c r="G134" s="3"/>
      <c r="H134" s="3"/>
    </row>
  </sheetData>
  <sheetProtection algorithmName="SHA-512" hashValue="E0gYzKoea8f//BIDK0uMw8BOMTMG7/b4EvarCjU/NYjvlc6v6vXAlDamyEuiid753xc9iOELWMctBws0/C9aeg==" saltValue="Bcipill8Ls7DsvYwnuVF6Q==" spinCount="100000" sheet="1" objects="1" scenarios="1"/>
  <mergeCells count="44">
    <mergeCell ref="C76:E76"/>
    <mergeCell ref="B6:G6"/>
    <mergeCell ref="B120:B121"/>
    <mergeCell ref="C120:D121"/>
    <mergeCell ref="C97:F97"/>
    <mergeCell ref="C67:F67"/>
    <mergeCell ref="B8:B9"/>
    <mergeCell ref="C8:C9"/>
    <mergeCell ref="B62:B63"/>
    <mergeCell ref="C62:D63"/>
    <mergeCell ref="E62:E63"/>
    <mergeCell ref="B54:B55"/>
    <mergeCell ref="C69:D69"/>
    <mergeCell ref="B7:G7"/>
    <mergeCell ref="B31:B32"/>
    <mergeCell ref="C31:D32"/>
    <mergeCell ref="E31:E32"/>
    <mergeCell ref="C91:G91"/>
    <mergeCell ref="C54:D55"/>
    <mergeCell ref="C129:F129"/>
    <mergeCell ref="E120:E121"/>
    <mergeCell ref="C125:F125"/>
    <mergeCell ref="C85:F85"/>
    <mergeCell ref="C71:F71"/>
    <mergeCell ref="C83:F83"/>
    <mergeCell ref="C79:D79"/>
    <mergeCell ref="C81:E81"/>
    <mergeCell ref="C89:F89"/>
    <mergeCell ref="C56:F56"/>
    <mergeCell ref="C64:F64"/>
    <mergeCell ref="E54:E55"/>
    <mergeCell ref="C87:F87"/>
    <mergeCell ref="B112:B113"/>
    <mergeCell ref="C112:C113"/>
    <mergeCell ref="C115:D115"/>
    <mergeCell ref="C117:F117"/>
    <mergeCell ref="C93:F93"/>
    <mergeCell ref="C95:D95"/>
    <mergeCell ref="C103:D103"/>
    <mergeCell ref="C105:F105"/>
    <mergeCell ref="C109:F109"/>
    <mergeCell ref="C99:F99"/>
    <mergeCell ref="C107:F107"/>
    <mergeCell ref="C101:D101"/>
  </mergeCells>
  <conditionalFormatting sqref="C133">
    <cfRule type="containsText" dxfId="308" priority="1" operator="containsText" text="TRUE">
      <formula>NOT(ISERROR(SEARCH("TRUE",C133)))</formula>
    </cfRule>
    <cfRule type="containsText" dxfId="307" priority="2" operator="containsText" text="FALSE">
      <formula>NOT(ISERROR(SEARCH("FALSE",C133)))</formula>
    </cfRule>
  </conditionalFormatting>
  <dataValidations xWindow="660" yWindow="638" count="9">
    <dataValidation type="whole" operator="greaterThanOrEqual" allowBlank="1" showInputMessage="1" showErrorMessage="1" promptTitle="Input data" prompt="Insert non-negative integer value" sqref="D14:E14 D19:E19 C116 D23:E23 D25:E25" xr:uid="{00000000-0002-0000-0500-000000000000}">
      <formula1>0</formula1>
    </dataValidation>
    <dataValidation allowBlank="1" showInputMessage="1" showErrorMessage="1" promptTitle="Input data" prompt="Insert an integer value_x000a_" sqref="E27" xr:uid="{00000000-0002-0000-0500-000001000000}"/>
    <dataValidation allowBlank="1" showInputMessage="1" showErrorMessage="1" promptTitle="Input data" prompt="Insert an integer value" sqref="D27 D46:E47" xr:uid="{00000000-0002-0000-0500-000002000000}"/>
    <dataValidation type="list" allowBlank="1" showInputMessage="1" showErrorMessage="1" sqref="C128" xr:uid="{00000000-0002-0000-0500-000003000000}">
      <formula1>List_Losses</formula1>
    </dataValidation>
    <dataValidation operator="greaterThanOrEqual" allowBlank="1" showInputMessage="1" showErrorMessage="1" sqref="F23 F25 F27" xr:uid="{00000000-0002-0000-0500-000004000000}"/>
    <dataValidation type="whole" operator="greaterThanOrEqual" allowBlank="1" showInputMessage="1" showErrorMessage="1" promptTitle="Input data" prompt="Insert a non-negative integer value" sqref="C80 D35:E36 D40:E41 D44:E45 D66:E66 C70 C124 C84 C88 C92 C96 C74:C75 C77" xr:uid="{00000000-0002-0000-0500-000005000000}">
      <formula1>0</formula1>
    </dataValidation>
    <dataValidation type="list" allowBlank="1" showInputMessage="1" showErrorMessage="1" sqref="C104 C108" xr:uid="{00000000-0002-0000-0500-000006000000}">
      <formula1>"Yes, No"</formula1>
    </dataValidation>
    <dataValidation type="decimal" operator="greaterThanOrEqual" allowBlank="1" showInputMessage="1" showErrorMessage="1" promptTitle="Input data" prompt="Insert a non negative value" sqref="C100" xr:uid="{00000000-0002-0000-0500-000007000000}">
      <formula1>0</formula1>
    </dataValidation>
    <dataValidation type="whole" allowBlank="1" showInputMessage="1" showErrorMessage="1" promptTitle="Input data" prompt="Insert an integer value" sqref="D12:E12 D17:E17" xr:uid="{9E73C326-0FE7-40D2-8E12-4F9B1E544680}">
      <formula1>-9.99999999999999E+39</formula1>
      <formula2>9.99999999999999E+39</formula2>
    </dataValidation>
  </dataValidations>
  <pageMargins left="0.7" right="0.7" top="0.75" bottom="0.75" header="0.3" footer="0.3"/>
  <pageSetup paperSize="9" scale="56" fitToHeight="0" orientation="portrait" cellComments="asDisplayed" r:id="rId1"/>
  <rowBreaks count="3" manualBreakCount="3">
    <brk id="30" max="7" man="1"/>
    <brk id="61" max="7" man="1"/>
    <brk id="111"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97"/>
  <sheetViews>
    <sheetView zoomScaleNormal="100" zoomScaleSheetLayoutView="100" workbookViewId="0"/>
  </sheetViews>
  <sheetFormatPr defaultRowHeight="15.75" x14ac:dyDescent="0.25"/>
  <cols>
    <col min="1" max="1" width="2.7109375" style="5" customWidth="1"/>
    <col min="2" max="2" width="5.28515625" style="5" customWidth="1"/>
    <col min="3" max="3" width="60.5703125" style="5" customWidth="1"/>
    <col min="4" max="4" width="23.5703125" style="5" customWidth="1"/>
    <col min="5" max="5" width="9.140625" style="5" customWidth="1"/>
    <col min="6" max="6" width="16.7109375" style="5" customWidth="1"/>
    <col min="7" max="8" width="13.85546875" style="5" customWidth="1"/>
    <col min="9" max="9" width="3.28515625" style="5" customWidth="1"/>
    <col min="10" max="16384" width="9.140625" style="5"/>
  </cols>
  <sheetData>
    <row r="1" spans="1:11" x14ac:dyDescent="0.25">
      <c r="A1" s="6"/>
      <c r="B1" s="8" t="s">
        <v>548</v>
      </c>
      <c r="C1" s="6"/>
      <c r="D1" s="3"/>
      <c r="E1" s="3"/>
      <c r="F1" s="3"/>
      <c r="G1" s="3"/>
      <c r="H1" s="3"/>
      <c r="I1" s="3"/>
    </row>
    <row r="2" spans="1:11" x14ac:dyDescent="0.25">
      <c r="A2" s="57"/>
      <c r="B2" s="57"/>
      <c r="C2" s="57"/>
      <c r="D2" s="3"/>
      <c r="E2" s="3"/>
      <c r="F2" s="3"/>
      <c r="G2" s="3"/>
      <c r="H2" s="3"/>
      <c r="I2" s="3"/>
    </row>
    <row r="3" spans="1:11" x14ac:dyDescent="0.25">
      <c r="A3" s="57"/>
      <c r="B3" s="127">
        <f>'Section A'!E17</f>
        <v>0</v>
      </c>
      <c r="C3" s="57"/>
      <c r="D3" s="3"/>
      <c r="E3" s="3"/>
      <c r="F3" s="3"/>
      <c r="G3" s="3"/>
      <c r="H3" s="3"/>
      <c r="I3" s="3"/>
    </row>
    <row r="4" spans="1:11" x14ac:dyDescent="0.25">
      <c r="A4" s="3"/>
      <c r="B4" s="7"/>
      <c r="C4" s="8"/>
      <c r="D4" s="8"/>
      <c r="E4" s="3"/>
      <c r="F4" s="3"/>
      <c r="G4" s="3"/>
      <c r="H4" s="3"/>
      <c r="I4" s="3"/>
    </row>
    <row r="5" spans="1:11" x14ac:dyDescent="0.25">
      <c r="A5" s="3"/>
      <c r="B5" s="3"/>
      <c r="C5" s="3"/>
      <c r="D5" s="3"/>
      <c r="E5" s="3"/>
      <c r="F5" s="3"/>
      <c r="G5" s="3"/>
      <c r="H5" s="3"/>
      <c r="I5" s="3"/>
    </row>
    <row r="6" spans="1:11" x14ac:dyDescent="0.25">
      <c r="A6" s="3"/>
      <c r="B6" s="693" t="s">
        <v>1101</v>
      </c>
      <c r="C6" s="693"/>
      <c r="D6" s="693"/>
      <c r="E6" s="693"/>
      <c r="F6" s="693"/>
      <c r="G6" s="693"/>
      <c r="H6" s="693"/>
      <c r="I6" s="3"/>
    </row>
    <row r="7" spans="1:11" ht="43.5" customHeight="1" x14ac:dyDescent="0.25">
      <c r="A7" s="383"/>
      <c r="B7" s="711" t="s">
        <v>225</v>
      </c>
      <c r="C7" s="711"/>
      <c r="D7" s="711"/>
      <c r="E7" s="711"/>
      <c r="F7" s="711"/>
      <c r="G7" s="711"/>
      <c r="H7" s="711"/>
      <c r="I7" s="86"/>
      <c r="J7" s="619"/>
      <c r="K7" s="279" t="b">
        <f>IF(ISNA(MATCH(FALSE,K8:K95,0)),TRUE,FALSE)</f>
        <v>0</v>
      </c>
    </row>
    <row r="8" spans="1:11" ht="15" customHeight="1" x14ac:dyDescent="0.25">
      <c r="A8" s="3"/>
      <c r="B8" s="528"/>
      <c r="C8" s="701"/>
      <c r="D8" s="701"/>
      <c r="E8" s="238"/>
      <c r="F8" s="238"/>
      <c r="G8" s="238"/>
      <c r="H8" s="239"/>
      <c r="I8" s="3"/>
    </row>
    <row r="9" spans="1:11" x14ac:dyDescent="0.25">
      <c r="A9" s="3"/>
      <c r="B9" s="87">
        <v>1</v>
      </c>
      <c r="C9" s="255" t="s">
        <v>182</v>
      </c>
      <c r="D9" s="57"/>
      <c r="E9" s="3"/>
      <c r="F9" s="3"/>
      <c r="G9" s="3"/>
      <c r="H9" s="240"/>
      <c r="I9" s="3"/>
    </row>
    <row r="10" spans="1:11" x14ac:dyDescent="0.25">
      <c r="A10" s="3"/>
      <c r="B10" s="87"/>
      <c r="C10" s="255"/>
      <c r="D10" s="57"/>
      <c r="E10" s="3"/>
      <c r="F10" s="3"/>
      <c r="G10" s="3"/>
      <c r="H10" s="240"/>
      <c r="I10" s="3"/>
    </row>
    <row r="11" spans="1:11" ht="16.5" thickBot="1" x14ac:dyDescent="0.3">
      <c r="A11" s="3"/>
      <c r="B11" s="87" t="s">
        <v>71</v>
      </c>
      <c r="C11" s="57" t="s">
        <v>248</v>
      </c>
      <c r="D11" s="3"/>
      <c r="E11" s="3"/>
      <c r="F11" s="3"/>
      <c r="G11" s="3"/>
      <c r="H11" s="240"/>
      <c r="I11" s="3"/>
    </row>
    <row r="12" spans="1:11" ht="16.5" thickBot="1" x14ac:dyDescent="0.3">
      <c r="A12" s="3"/>
      <c r="B12" s="241"/>
      <c r="C12" s="88"/>
      <c r="D12" s="7"/>
      <c r="E12" s="3"/>
      <c r="F12" s="3"/>
      <c r="G12" s="3"/>
      <c r="H12" s="240"/>
      <c r="I12" s="3"/>
    </row>
    <row r="13" spans="1:11" x14ac:dyDescent="0.25">
      <c r="A13" s="3"/>
      <c r="B13" s="242"/>
      <c r="C13" s="57"/>
      <c r="D13" s="3"/>
      <c r="E13" s="3"/>
      <c r="F13" s="3"/>
      <c r="G13" s="3"/>
      <c r="H13" s="240"/>
      <c r="I13" s="3"/>
    </row>
    <row r="14" spans="1:11" ht="16.5" thickBot="1" x14ac:dyDescent="0.3">
      <c r="A14" s="3"/>
      <c r="B14" s="87" t="s">
        <v>72</v>
      </c>
      <c r="C14" s="644" t="s">
        <v>183</v>
      </c>
      <c r="D14" s="644"/>
      <c r="E14" s="644"/>
      <c r="F14" s="57"/>
      <c r="G14" s="57"/>
      <c r="H14" s="386"/>
      <c r="I14" s="3"/>
    </row>
    <row r="15" spans="1:11" ht="16.5" thickBot="1" x14ac:dyDescent="0.3">
      <c r="A15" s="3"/>
      <c r="B15" s="242"/>
      <c r="C15" s="89"/>
      <c r="D15" s="3"/>
      <c r="E15" s="3"/>
      <c r="F15" s="3"/>
      <c r="G15" s="3"/>
      <c r="H15" s="240"/>
      <c r="I15" s="3"/>
      <c r="K15" s="5" t="b">
        <f>IF(ISNUMBER(MATCH(C15,List_YesNo,0)),TRUE,FALSE)</f>
        <v>0</v>
      </c>
    </row>
    <row r="16" spans="1:11" ht="209.25" customHeight="1" x14ac:dyDescent="0.25">
      <c r="A16" s="3"/>
      <c r="B16" s="90"/>
      <c r="C16" s="651" t="s">
        <v>207</v>
      </c>
      <c r="D16" s="651"/>
      <c r="E16" s="651"/>
      <c r="F16" s="651"/>
      <c r="G16" s="651"/>
      <c r="H16" s="240"/>
      <c r="I16" s="3"/>
    </row>
    <row r="17" spans="1:12" x14ac:dyDescent="0.25">
      <c r="A17" s="3"/>
      <c r="B17" s="242"/>
      <c r="C17" s="57"/>
      <c r="D17" s="3"/>
      <c r="E17" s="3"/>
      <c r="F17" s="3"/>
      <c r="G17" s="3"/>
      <c r="H17" s="240"/>
      <c r="I17" s="3"/>
    </row>
    <row r="18" spans="1:12" ht="17.25" customHeight="1" thickBot="1" x14ac:dyDescent="0.3">
      <c r="A18" s="3"/>
      <c r="B18" s="87" t="s">
        <v>73</v>
      </c>
      <c r="C18" s="57" t="s">
        <v>187</v>
      </c>
      <c r="D18" s="3"/>
      <c r="E18" s="3"/>
      <c r="F18" s="3"/>
      <c r="G18" s="3"/>
      <c r="H18" s="240"/>
      <c r="I18" s="3"/>
    </row>
    <row r="19" spans="1:12" ht="16.5" thickBot="1" x14ac:dyDescent="0.3">
      <c r="A19" s="3"/>
      <c r="B19" s="242"/>
      <c r="C19" s="88"/>
      <c r="D19" s="3"/>
      <c r="E19" s="3"/>
      <c r="F19" s="3"/>
      <c r="G19" s="3"/>
      <c r="H19" s="240"/>
      <c r="I19" s="3"/>
    </row>
    <row r="20" spans="1:12" x14ac:dyDescent="0.25">
      <c r="A20" s="3"/>
      <c r="B20" s="243"/>
      <c r="C20" s="91"/>
      <c r="D20" s="92"/>
      <c r="E20" s="103"/>
      <c r="F20" s="103"/>
      <c r="G20" s="103"/>
      <c r="H20" s="244"/>
      <c r="I20" s="3"/>
    </row>
    <row r="21" spans="1:12" x14ac:dyDescent="0.25">
      <c r="A21" s="3"/>
      <c r="B21" s="255"/>
      <c r="C21" s="255"/>
      <c r="D21" s="6"/>
      <c r="E21" s="255"/>
      <c r="F21" s="255"/>
      <c r="G21" s="255"/>
      <c r="H21" s="255"/>
      <c r="I21" s="3"/>
    </row>
    <row r="22" spans="1:12" x14ac:dyDescent="0.25">
      <c r="A22" s="3"/>
      <c r="B22" s="245"/>
      <c r="C22" s="93"/>
      <c r="D22" s="94"/>
      <c r="E22" s="238"/>
      <c r="F22" s="238"/>
      <c r="G22" s="238"/>
      <c r="H22" s="239"/>
      <c r="I22" s="3"/>
    </row>
    <row r="23" spans="1:12" ht="18.75" customHeight="1" thickBot="1" x14ac:dyDescent="0.3">
      <c r="A23" s="3"/>
      <c r="B23" s="87">
        <v>2</v>
      </c>
      <c r="C23" s="57" t="s">
        <v>249</v>
      </c>
      <c r="D23" s="6"/>
      <c r="E23" s="3"/>
      <c r="F23" s="3"/>
      <c r="G23" s="3"/>
      <c r="H23" s="240"/>
      <c r="I23" s="3"/>
    </row>
    <row r="24" spans="1:12" ht="15" customHeight="1" thickBot="1" x14ac:dyDescent="0.3">
      <c r="A24" s="3"/>
      <c r="B24" s="246"/>
      <c r="C24" s="88"/>
      <c r="D24" s="6"/>
      <c r="E24" s="3"/>
      <c r="F24" s="3"/>
      <c r="G24" s="3"/>
      <c r="H24" s="240"/>
      <c r="I24" s="3"/>
    </row>
    <row r="25" spans="1:12" ht="33.75" customHeight="1" x14ac:dyDescent="0.25">
      <c r="A25" s="3"/>
      <c r="B25" s="246"/>
      <c r="C25" s="645" t="s">
        <v>184</v>
      </c>
      <c r="D25" s="645"/>
      <c r="E25" s="645"/>
      <c r="F25" s="645"/>
      <c r="G25" s="645"/>
      <c r="H25" s="240"/>
      <c r="I25" s="3"/>
    </row>
    <row r="26" spans="1:12" ht="15.75" customHeight="1" x14ac:dyDescent="0.25">
      <c r="A26" s="3"/>
      <c r="B26" s="243"/>
      <c r="C26" s="247"/>
      <c r="D26" s="247"/>
      <c r="E26" s="247"/>
      <c r="F26" s="247"/>
      <c r="G26" s="247"/>
      <c r="H26" s="244"/>
      <c r="I26" s="3"/>
    </row>
    <row r="27" spans="1:12" x14ac:dyDescent="0.25">
      <c r="A27" s="3"/>
      <c r="B27" s="3"/>
      <c r="C27" s="1"/>
      <c r="D27" s="3"/>
      <c r="E27" s="3"/>
      <c r="F27" s="3"/>
      <c r="G27" s="3"/>
      <c r="H27" s="3"/>
      <c r="I27" s="3"/>
    </row>
    <row r="28" spans="1:12" ht="32.25" thickBot="1" x14ac:dyDescent="0.3">
      <c r="A28" s="3"/>
      <c r="B28" s="528">
        <v>3</v>
      </c>
      <c r="C28" s="385" t="s">
        <v>1209</v>
      </c>
      <c r="D28" s="94"/>
      <c r="E28" s="238"/>
      <c r="F28" s="238"/>
      <c r="G28" s="238"/>
      <c r="H28" s="239"/>
      <c r="I28" s="3"/>
    </row>
    <row r="29" spans="1:12" ht="16.5" thickBot="1" x14ac:dyDescent="0.3">
      <c r="A29" s="3"/>
      <c r="B29" s="246"/>
      <c r="C29" s="95"/>
      <c r="D29" s="3"/>
      <c r="E29" s="3"/>
      <c r="F29" s="3"/>
      <c r="G29" s="3"/>
      <c r="H29" s="240"/>
      <c r="I29" s="3"/>
    </row>
    <row r="30" spans="1:12" ht="132.75" customHeight="1" x14ac:dyDescent="0.25">
      <c r="A30" s="3"/>
      <c r="B30" s="246"/>
      <c r="C30" s="645" t="s">
        <v>680</v>
      </c>
      <c r="D30" s="645"/>
      <c r="E30" s="645"/>
      <c r="F30" s="645"/>
      <c r="G30" s="645"/>
      <c r="H30" s="240"/>
      <c r="I30" s="3"/>
      <c r="L30" s="5" t="s">
        <v>198</v>
      </c>
    </row>
    <row r="31" spans="1:12" x14ac:dyDescent="0.25">
      <c r="A31" s="3"/>
      <c r="B31" s="243"/>
      <c r="C31" s="96"/>
      <c r="D31" s="103"/>
      <c r="E31" s="103"/>
      <c r="F31" s="103"/>
      <c r="G31" s="103"/>
      <c r="H31" s="244"/>
      <c r="I31" s="3"/>
    </row>
    <row r="32" spans="1:12" x14ac:dyDescent="0.25">
      <c r="A32" s="3"/>
      <c r="B32" s="3"/>
      <c r="C32" s="1"/>
      <c r="D32" s="3"/>
      <c r="E32" s="3"/>
      <c r="F32" s="3"/>
      <c r="G32" s="3"/>
      <c r="H32" s="3"/>
      <c r="I32" s="3"/>
    </row>
    <row r="33" spans="1:11" x14ac:dyDescent="0.25">
      <c r="A33" s="3"/>
      <c r="B33" s="712">
        <v>4</v>
      </c>
      <c r="C33" s="701" t="s">
        <v>100</v>
      </c>
      <c r="D33" s="701"/>
      <c r="E33" s="714"/>
      <c r="F33" s="529"/>
      <c r="G33" s="529"/>
      <c r="H33" s="97"/>
      <c r="I33" s="3"/>
    </row>
    <row r="34" spans="1:11" ht="22.5" customHeight="1" x14ac:dyDescent="0.25">
      <c r="A34" s="3"/>
      <c r="B34" s="713"/>
      <c r="C34" s="644"/>
      <c r="D34" s="644"/>
      <c r="E34" s="715"/>
      <c r="F34" s="202"/>
      <c r="G34" s="202"/>
      <c r="H34" s="98"/>
      <c r="I34" s="3"/>
    </row>
    <row r="35" spans="1:11" ht="15.75" customHeight="1" thickBot="1" x14ac:dyDescent="0.3">
      <c r="A35" s="3"/>
      <c r="B35" s="389" t="s">
        <v>10</v>
      </c>
      <c r="C35" s="57" t="s">
        <v>1210</v>
      </c>
      <c r="D35" s="3"/>
      <c r="E35" s="3"/>
      <c r="F35" s="3"/>
      <c r="G35" s="3"/>
      <c r="H35" s="240"/>
      <c r="I35" s="3"/>
    </row>
    <row r="36" spans="1:11" ht="16.5" thickBot="1" x14ac:dyDescent="0.3">
      <c r="A36" s="3"/>
      <c r="B36" s="99"/>
      <c r="C36" s="95"/>
      <c r="D36" s="3"/>
      <c r="E36" s="3"/>
      <c r="F36" s="3"/>
      <c r="G36" s="3"/>
      <c r="H36" s="240"/>
      <c r="I36" s="3"/>
    </row>
    <row r="37" spans="1:11" ht="117" customHeight="1" x14ac:dyDescent="0.25">
      <c r="A37" s="3"/>
      <c r="B37" s="99"/>
      <c r="C37" s="651" t="s">
        <v>1156</v>
      </c>
      <c r="D37" s="651"/>
      <c r="E37" s="651"/>
      <c r="F37" s="651"/>
      <c r="G37" s="651"/>
      <c r="H37" s="240"/>
      <c r="I37" s="3"/>
    </row>
    <row r="38" spans="1:11" x14ac:dyDescent="0.25">
      <c r="A38" s="3"/>
      <c r="B38" s="99"/>
      <c r="C38" s="374"/>
      <c r="D38" s="374"/>
      <c r="E38" s="374"/>
      <c r="F38" s="374"/>
      <c r="G38" s="374"/>
      <c r="H38" s="240"/>
      <c r="I38" s="3"/>
    </row>
    <row r="39" spans="1:11" ht="21" customHeight="1" thickBot="1" x14ac:dyDescent="0.3">
      <c r="A39" s="3"/>
      <c r="B39" s="389" t="s">
        <v>11</v>
      </c>
      <c r="C39" s="57" t="s">
        <v>158</v>
      </c>
      <c r="D39" s="3"/>
      <c r="E39" s="3"/>
      <c r="F39" s="3"/>
      <c r="G39" s="3"/>
      <c r="H39" s="240"/>
      <c r="I39" s="3"/>
    </row>
    <row r="40" spans="1:11" ht="16.5" thickBot="1" x14ac:dyDescent="0.3">
      <c r="A40" s="3"/>
      <c r="B40" s="246"/>
      <c r="C40" s="95"/>
      <c r="D40" s="3"/>
      <c r="E40" s="3"/>
      <c r="F40" s="3"/>
      <c r="G40" s="3"/>
      <c r="H40" s="240"/>
      <c r="I40" s="3"/>
    </row>
    <row r="41" spans="1:11" ht="51" customHeight="1" x14ac:dyDescent="0.25">
      <c r="A41" s="3"/>
      <c r="B41" s="246"/>
      <c r="C41" s="651" t="s">
        <v>681</v>
      </c>
      <c r="D41" s="651"/>
      <c r="E41" s="651"/>
      <c r="F41" s="651"/>
      <c r="G41" s="651"/>
      <c r="H41" s="240"/>
      <c r="I41" s="3"/>
    </row>
    <row r="42" spans="1:11" x14ac:dyDescent="0.25">
      <c r="A42" s="3"/>
      <c r="B42" s="243"/>
      <c r="C42" s="103"/>
      <c r="D42" s="103"/>
      <c r="E42" s="103"/>
      <c r="F42" s="103"/>
      <c r="G42" s="103"/>
      <c r="H42" s="244"/>
      <c r="I42" s="3"/>
    </row>
    <row r="43" spans="1:11" x14ac:dyDescent="0.25">
      <c r="A43" s="3"/>
      <c r="B43" s="3"/>
      <c r="C43" s="3"/>
      <c r="D43" s="3"/>
      <c r="E43" s="3"/>
      <c r="F43" s="3"/>
      <c r="G43" s="3"/>
      <c r="H43" s="3"/>
      <c r="I43" s="3"/>
    </row>
    <row r="44" spans="1:11" x14ac:dyDescent="0.25">
      <c r="A44" s="3"/>
      <c r="B44" s="712">
        <v>5</v>
      </c>
      <c r="C44" s="701" t="s">
        <v>250</v>
      </c>
      <c r="D44" s="701"/>
      <c r="E44" s="238"/>
      <c r="F44" s="238"/>
      <c r="G44" s="238"/>
      <c r="H44" s="239"/>
      <c r="I44" s="3"/>
    </row>
    <row r="45" spans="1:11" x14ac:dyDescent="0.25">
      <c r="A45" s="3"/>
      <c r="B45" s="713"/>
      <c r="C45" s="644"/>
      <c r="D45" s="644"/>
      <c r="E45" s="3"/>
      <c r="F45" s="3"/>
      <c r="G45" s="3"/>
      <c r="H45" s="240"/>
      <c r="I45" s="3"/>
    </row>
    <row r="46" spans="1:11" ht="24" customHeight="1" thickBot="1" x14ac:dyDescent="0.3">
      <c r="A46" s="3"/>
      <c r="B46" s="389" t="s">
        <v>21</v>
      </c>
      <c r="C46" s="57" t="s">
        <v>94</v>
      </c>
      <c r="D46" s="6"/>
      <c r="E46" s="3"/>
      <c r="F46" s="3"/>
      <c r="G46" s="3"/>
      <c r="H46" s="240"/>
      <c r="I46" s="3"/>
    </row>
    <row r="47" spans="1:11" ht="15" customHeight="1" thickBot="1" x14ac:dyDescent="0.3">
      <c r="A47" s="3"/>
      <c r="B47" s="389"/>
      <c r="C47" s="89"/>
      <c r="D47" s="6"/>
      <c r="E47" s="3"/>
      <c r="F47" s="3"/>
      <c r="G47" s="3"/>
      <c r="H47" s="240"/>
      <c r="I47" s="3"/>
      <c r="K47" s="5" t="b">
        <f>IF(ISNUMBER(MATCH(C47,List_YesNo,0)),TRUE,FALSE)</f>
        <v>0</v>
      </c>
    </row>
    <row r="48" spans="1:11" x14ac:dyDescent="0.25">
      <c r="A48" s="3"/>
      <c r="B48" s="246"/>
      <c r="C48" s="645" t="s">
        <v>179</v>
      </c>
      <c r="D48" s="645"/>
      <c r="E48" s="645"/>
      <c r="F48" s="645"/>
      <c r="G48" s="645"/>
      <c r="H48" s="240"/>
      <c r="I48" s="3"/>
    </row>
    <row r="49" spans="1:11" ht="51.75" customHeight="1" x14ac:dyDescent="0.25">
      <c r="A49" s="3"/>
      <c r="B49" s="246"/>
      <c r="C49" s="703" t="s">
        <v>1106</v>
      </c>
      <c r="D49" s="703"/>
      <c r="E49" s="703"/>
      <c r="F49" s="703"/>
      <c r="G49" s="703"/>
      <c r="H49" s="240"/>
      <c r="I49" s="3"/>
    </row>
    <row r="50" spans="1:11" x14ac:dyDescent="0.25">
      <c r="A50" s="3"/>
      <c r="B50" s="246"/>
      <c r="C50" s="1"/>
      <c r="D50" s="3"/>
      <c r="E50" s="3"/>
      <c r="F50" s="3"/>
      <c r="G50" s="3"/>
      <c r="H50" s="240"/>
      <c r="I50" s="3"/>
    </row>
    <row r="51" spans="1:11" ht="16.5" thickBot="1" x14ac:dyDescent="0.3">
      <c r="A51" s="3"/>
      <c r="B51" s="389" t="s">
        <v>151</v>
      </c>
      <c r="C51" s="57" t="s">
        <v>93</v>
      </c>
      <c r="D51" s="3"/>
      <c r="E51" s="3"/>
      <c r="F51" s="3"/>
      <c r="G51" s="3"/>
      <c r="H51" s="240"/>
      <c r="I51" s="3"/>
    </row>
    <row r="52" spans="1:11" ht="16.5" thickBot="1" x14ac:dyDescent="0.3">
      <c r="A52" s="3"/>
      <c r="B52" s="389"/>
      <c r="C52" s="89"/>
      <c r="D52" s="3"/>
      <c r="E52" s="3"/>
      <c r="F52" s="3"/>
      <c r="G52" s="3"/>
      <c r="H52" s="240"/>
      <c r="I52" s="3"/>
      <c r="K52" s="5" t="b">
        <f>IF(ISNUMBER(MATCH(C52,List_YesNo,0)),TRUE,FALSE)</f>
        <v>0</v>
      </c>
    </row>
    <row r="53" spans="1:11" x14ac:dyDescent="0.25">
      <c r="A53" s="3"/>
      <c r="B53" s="246"/>
      <c r="C53" s="645" t="s">
        <v>179</v>
      </c>
      <c r="D53" s="645"/>
      <c r="E53" s="645"/>
      <c r="F53" s="645"/>
      <c r="G53" s="645"/>
      <c r="H53" s="240"/>
      <c r="I53" s="3"/>
    </row>
    <row r="54" spans="1:11" x14ac:dyDescent="0.25">
      <c r="A54" s="3"/>
      <c r="B54" s="246"/>
      <c r="C54" s="703" t="s">
        <v>722</v>
      </c>
      <c r="D54" s="703"/>
      <c r="E54" s="703"/>
      <c r="F54" s="703"/>
      <c r="G54" s="703"/>
      <c r="H54" s="240"/>
      <c r="I54" s="3"/>
    </row>
    <row r="55" spans="1:11" ht="13.5" customHeight="1" x14ac:dyDescent="0.25">
      <c r="A55" s="3"/>
      <c r="B55" s="246"/>
      <c r="C55" s="1"/>
      <c r="D55" s="3"/>
      <c r="E55" s="3"/>
      <c r="F55" s="3"/>
      <c r="G55" s="3"/>
      <c r="H55" s="240"/>
      <c r="I55" s="3"/>
    </row>
    <row r="56" spans="1:11" ht="16.5" customHeight="1" thickBot="1" x14ac:dyDescent="0.3">
      <c r="A56" s="3"/>
      <c r="B56" s="389" t="s">
        <v>185</v>
      </c>
      <c r="C56" s="644" t="s">
        <v>1276</v>
      </c>
      <c r="D56" s="644"/>
      <c r="E56" s="644"/>
      <c r="F56" s="3"/>
      <c r="G56" s="3"/>
      <c r="H56" s="240"/>
      <c r="I56" s="3"/>
    </row>
    <row r="57" spans="1:11" ht="16.5" thickBot="1" x14ac:dyDescent="0.3">
      <c r="A57" s="3"/>
      <c r="B57" s="246"/>
      <c r="C57" s="3" t="s">
        <v>96</v>
      </c>
      <c r="D57" s="89"/>
      <c r="E57" s="720" t="str">
        <f>IF(D57="YES","YES",IF(D58="YES","YES",IF(D59="YES","YES",IF(D60="YES","YES",IF(D61="YES","YES","NO")))))</f>
        <v>NO</v>
      </c>
      <c r="F57" s="100"/>
      <c r="G57" s="100"/>
      <c r="H57" s="101"/>
      <c r="I57" s="298"/>
      <c r="K57" s="5" t="b">
        <f>IF(ISNUMBER(MATCH(D57,List_YesNo,0)),TRUE,FALSE)</f>
        <v>0</v>
      </c>
    </row>
    <row r="58" spans="1:11" ht="16.5" thickBot="1" x14ac:dyDescent="0.3">
      <c r="A58" s="3"/>
      <c r="B58" s="246"/>
      <c r="C58" s="3" t="s">
        <v>97</v>
      </c>
      <c r="D58" s="89"/>
      <c r="E58" s="721"/>
      <c r="F58" s="100"/>
      <c r="G58" s="100"/>
      <c r="H58" s="101"/>
      <c r="I58" s="3"/>
      <c r="K58" s="5" t="b">
        <f>IF(ISNUMBER(MATCH(D58,List_YesNo,0)),TRUE,FALSE)</f>
        <v>0</v>
      </c>
    </row>
    <row r="59" spans="1:11" ht="32.25" customHeight="1" thickBot="1" x14ac:dyDescent="0.3">
      <c r="A59" s="3"/>
      <c r="B59" s="246"/>
      <c r="C59" s="275" t="s">
        <v>1275</v>
      </c>
      <c r="D59" s="89"/>
      <c r="E59" s="721"/>
      <c r="F59" s="100"/>
      <c r="G59" s="100"/>
      <c r="H59" s="101"/>
      <c r="I59" s="3"/>
      <c r="K59" s="16" t="b">
        <f>IF(ISNUMBER(MATCH(D59,List_YesNo,0)),TRUE,FALSE)</f>
        <v>0</v>
      </c>
    </row>
    <row r="60" spans="1:11" ht="16.5" thickBot="1" x14ac:dyDescent="0.3">
      <c r="A60" s="3"/>
      <c r="B60" s="246"/>
      <c r="C60" s="3" t="s">
        <v>98</v>
      </c>
      <c r="D60" s="89"/>
      <c r="E60" s="721"/>
      <c r="F60" s="100"/>
      <c r="G60" s="100"/>
      <c r="H60" s="101"/>
      <c r="I60" s="3"/>
      <c r="K60" s="5" t="b">
        <f>IF(ISNUMBER(MATCH(D60,List_YesNo,0)),TRUE,FALSE)</f>
        <v>0</v>
      </c>
    </row>
    <row r="61" spans="1:11" ht="16.5" thickBot="1" x14ac:dyDescent="0.3">
      <c r="A61" s="3"/>
      <c r="B61" s="246"/>
      <c r="C61" s="3" t="s">
        <v>99</v>
      </c>
      <c r="D61" s="89"/>
      <c r="E61" s="722"/>
      <c r="F61" s="100"/>
      <c r="G61" s="100"/>
      <c r="H61" s="101"/>
      <c r="I61" s="3"/>
      <c r="K61" s="5" t="b">
        <f>IF(ISNUMBER(MATCH(D61,List_YesNo,0)),TRUE,FALSE)</f>
        <v>0</v>
      </c>
    </row>
    <row r="62" spans="1:11" ht="36" customHeight="1" x14ac:dyDescent="0.25">
      <c r="A62" s="3"/>
      <c r="B62" s="246"/>
      <c r="C62" s="3"/>
      <c r="D62" s="215" t="s">
        <v>95</v>
      </c>
      <c r="E62" s="3"/>
      <c r="F62" s="3"/>
      <c r="G62" s="3"/>
      <c r="H62" s="240"/>
      <c r="I62" s="3"/>
    </row>
    <row r="63" spans="1:11" hidden="1" x14ac:dyDescent="0.25">
      <c r="A63" s="3"/>
      <c r="B63" s="246"/>
      <c r="C63" s="3"/>
      <c r="D63" s="1"/>
      <c r="E63" s="3"/>
      <c r="F63" s="3"/>
      <c r="G63" s="3"/>
      <c r="H63" s="240"/>
      <c r="I63" s="3"/>
    </row>
    <row r="64" spans="1:11" ht="16.5" hidden="1" customHeight="1" thickBot="1" x14ac:dyDescent="0.3">
      <c r="A64" s="3"/>
      <c r="B64" s="573" t="s">
        <v>186</v>
      </c>
      <c r="C64" s="710" t="s">
        <v>188</v>
      </c>
      <c r="D64" s="710"/>
      <c r="E64" s="710"/>
      <c r="F64" s="710"/>
      <c r="G64" s="710"/>
      <c r="H64" s="240"/>
      <c r="I64" s="3"/>
    </row>
    <row r="65" spans="1:11" ht="16.5" hidden="1" thickBot="1" x14ac:dyDescent="0.3">
      <c r="A65" s="3"/>
      <c r="B65" s="573"/>
      <c r="C65" s="620"/>
      <c r="D65" s="621"/>
      <c r="E65" s="621"/>
      <c r="F65" s="621"/>
      <c r="G65" s="621"/>
      <c r="H65" s="240"/>
      <c r="I65" s="3"/>
    </row>
    <row r="66" spans="1:11" hidden="1" x14ac:dyDescent="0.25">
      <c r="A66" s="3"/>
      <c r="B66" s="574"/>
      <c r="C66" s="650" t="s">
        <v>189</v>
      </c>
      <c r="D66" s="650"/>
      <c r="E66" s="650"/>
      <c r="F66" s="650"/>
      <c r="G66" s="650"/>
      <c r="H66" s="240"/>
      <c r="I66" s="3"/>
    </row>
    <row r="67" spans="1:11" ht="35.25" hidden="1" customHeight="1" x14ac:dyDescent="0.25">
      <c r="A67" s="3"/>
      <c r="B67" s="574"/>
      <c r="C67" s="716" t="s">
        <v>1145</v>
      </c>
      <c r="D67" s="716"/>
      <c r="E67" s="716"/>
      <c r="F67" s="716"/>
      <c r="G67" s="716"/>
      <c r="H67" s="240"/>
      <c r="I67" s="3"/>
    </row>
    <row r="68" spans="1:11" x14ac:dyDescent="0.25">
      <c r="A68" s="3"/>
      <c r="B68" s="243"/>
      <c r="C68" s="103"/>
      <c r="D68" s="103"/>
      <c r="E68" s="103"/>
      <c r="F68" s="103"/>
      <c r="G68" s="103"/>
      <c r="H68" s="244"/>
      <c r="I68" s="3"/>
    </row>
    <row r="69" spans="1:11" x14ac:dyDescent="0.25">
      <c r="A69" s="3"/>
      <c r="B69" s="3"/>
      <c r="C69" s="3"/>
      <c r="D69" s="3"/>
      <c r="E69" s="3"/>
      <c r="F69" s="3"/>
      <c r="G69" s="3"/>
      <c r="H69" s="3"/>
      <c r="I69" s="3"/>
    </row>
    <row r="70" spans="1:11" x14ac:dyDescent="0.25">
      <c r="A70" s="3"/>
      <c r="B70" s="699">
        <v>6</v>
      </c>
      <c r="C70" s="701" t="s">
        <v>251</v>
      </c>
      <c r="D70" s="238"/>
      <c r="E70" s="385"/>
      <c r="F70" s="385"/>
      <c r="G70" s="385"/>
      <c r="H70" s="102"/>
      <c r="I70" s="3"/>
    </row>
    <row r="71" spans="1:11" x14ac:dyDescent="0.25">
      <c r="A71" s="3"/>
      <c r="B71" s="700"/>
      <c r="C71" s="644"/>
      <c r="D71" s="3"/>
      <c r="E71" s="57"/>
      <c r="F71" s="57"/>
      <c r="G71" s="57"/>
      <c r="H71" s="386"/>
      <c r="I71" s="3"/>
    </row>
    <row r="72" spans="1:11" x14ac:dyDescent="0.25">
      <c r="A72" s="3"/>
      <c r="B72" s="384"/>
      <c r="C72" s="57"/>
      <c r="D72" s="3"/>
      <c r="E72" s="57"/>
      <c r="F72" s="57"/>
      <c r="G72" s="57"/>
      <c r="H72" s="386"/>
      <c r="I72" s="3"/>
    </row>
    <row r="73" spans="1:11" ht="16.5" thickBot="1" x14ac:dyDescent="0.3">
      <c r="A73" s="3"/>
      <c r="B73" s="389" t="s">
        <v>104</v>
      </c>
      <c r="C73" s="666" t="s">
        <v>777</v>
      </c>
      <c r="D73" s="666"/>
      <c r="E73" s="666"/>
      <c r="F73" s="666"/>
      <c r="G73" s="3"/>
      <c r="H73" s="240"/>
      <c r="I73" s="3"/>
    </row>
    <row r="74" spans="1:11" ht="16.5" thickBot="1" x14ac:dyDescent="0.3">
      <c r="A74" s="3"/>
      <c r="B74" s="246"/>
      <c r="C74" s="88"/>
      <c r="D74" s="3"/>
      <c r="E74" s="3"/>
      <c r="F74" s="3"/>
      <c r="G74" s="3"/>
      <c r="H74" s="240"/>
      <c r="I74" s="3"/>
    </row>
    <row r="75" spans="1:11" x14ac:dyDescent="0.25">
      <c r="A75" s="3"/>
      <c r="B75" s="246"/>
      <c r="C75" s="645" t="s">
        <v>1157</v>
      </c>
      <c r="D75" s="645"/>
      <c r="E75" s="645"/>
      <c r="F75" s="645"/>
      <c r="G75" s="645"/>
      <c r="H75" s="240"/>
      <c r="I75" s="3"/>
    </row>
    <row r="76" spans="1:11" x14ac:dyDescent="0.25">
      <c r="A76" s="3"/>
      <c r="B76" s="246"/>
      <c r="C76" s="1"/>
      <c r="D76" s="3"/>
      <c r="E76" s="3"/>
      <c r="F76" s="3"/>
      <c r="G76" s="3"/>
      <c r="H76" s="240"/>
      <c r="I76" s="3"/>
    </row>
    <row r="77" spans="1:11" ht="16.5" thickBot="1" x14ac:dyDescent="0.3">
      <c r="A77" s="3"/>
      <c r="B77" s="389" t="s">
        <v>105</v>
      </c>
      <c r="C77" s="644" t="s">
        <v>190</v>
      </c>
      <c r="D77" s="644"/>
      <c r="E77" s="644"/>
      <c r="F77" s="644"/>
      <c r="G77" s="644"/>
      <c r="H77" s="240"/>
      <c r="I77" s="3"/>
    </row>
    <row r="78" spans="1:11" ht="16.5" thickBot="1" x14ac:dyDescent="0.3">
      <c r="A78" s="3"/>
      <c r="B78" s="389"/>
      <c r="C78" s="3" t="s">
        <v>159</v>
      </c>
      <c r="D78" s="89"/>
      <c r="E78" s="717">
        <f>COUNTIF(D78:D81,"YES")/4</f>
        <v>0</v>
      </c>
      <c r="F78" s="3"/>
      <c r="G78" s="3"/>
      <c r="H78" s="240"/>
      <c r="I78" s="3"/>
      <c r="K78" s="5" t="b">
        <f>IF(ISNUMBER(MATCH(D78,List_YesNo,0)),TRUE,FALSE)</f>
        <v>0</v>
      </c>
    </row>
    <row r="79" spans="1:11" ht="16.5" thickBot="1" x14ac:dyDescent="0.3">
      <c r="A79" s="3"/>
      <c r="B79" s="389"/>
      <c r="C79" s="3" t="s">
        <v>161</v>
      </c>
      <c r="D79" s="89"/>
      <c r="E79" s="718"/>
      <c r="F79" s="3"/>
      <c r="G79" s="3"/>
      <c r="H79" s="240"/>
      <c r="I79" s="3"/>
      <c r="K79" s="5" t="b">
        <f>IF(ISNUMBER(MATCH(D79,List_YesNo,0)),TRUE,FALSE)</f>
        <v>0</v>
      </c>
    </row>
    <row r="80" spans="1:11" ht="16.5" thickBot="1" x14ac:dyDescent="0.3">
      <c r="A80" s="3"/>
      <c r="B80" s="389"/>
      <c r="C80" s="3" t="s">
        <v>162</v>
      </c>
      <c r="D80" s="89"/>
      <c r="E80" s="718"/>
      <c r="F80" s="3"/>
      <c r="G80" s="3"/>
      <c r="H80" s="240"/>
      <c r="I80" s="3"/>
      <c r="K80" s="5" t="b">
        <f>IF(ISNUMBER(MATCH(D80,List_YesNo,0)),TRUE,FALSE)</f>
        <v>0</v>
      </c>
    </row>
    <row r="81" spans="1:11" ht="16.5" thickBot="1" x14ac:dyDescent="0.3">
      <c r="A81" s="3"/>
      <c r="B81" s="389"/>
      <c r="C81" s="3" t="s">
        <v>160</v>
      </c>
      <c r="D81" s="89"/>
      <c r="E81" s="719"/>
      <c r="F81" s="3"/>
      <c r="G81" s="3"/>
      <c r="H81" s="240"/>
      <c r="I81" s="3"/>
      <c r="K81" s="5" t="b">
        <f>IF(ISNUMBER(MATCH(D81,List_YesNo,0)),TRUE,FALSE)</f>
        <v>0</v>
      </c>
    </row>
    <row r="82" spans="1:11" ht="36" customHeight="1" x14ac:dyDescent="0.25">
      <c r="A82" s="3"/>
      <c r="B82" s="246"/>
      <c r="C82" s="3"/>
      <c r="D82" s="299" t="s">
        <v>95</v>
      </c>
      <c r="E82" s="299"/>
      <c r="F82" s="3"/>
      <c r="G82" s="3"/>
      <c r="H82" s="240"/>
      <c r="I82" s="3"/>
    </row>
    <row r="83" spans="1:11" x14ac:dyDescent="0.25">
      <c r="A83" s="3"/>
      <c r="B83" s="243"/>
      <c r="C83" s="103"/>
      <c r="D83" s="103"/>
      <c r="E83" s="103"/>
      <c r="F83" s="103"/>
      <c r="G83" s="103"/>
      <c r="H83" s="244"/>
      <c r="I83" s="3"/>
    </row>
    <row r="84" spans="1:11" x14ac:dyDescent="0.25">
      <c r="A84" s="3"/>
      <c r="B84" s="3"/>
      <c r="C84" s="3"/>
      <c r="D84" s="3"/>
      <c r="E84" s="3"/>
      <c r="F84" s="3"/>
      <c r="G84" s="3"/>
      <c r="H84" s="3"/>
      <c r="I84" s="3"/>
    </row>
    <row r="85" spans="1:11" x14ac:dyDescent="0.25">
      <c r="A85" s="3"/>
      <c r="B85" s="699">
        <v>7</v>
      </c>
      <c r="C85" s="701" t="s">
        <v>1069</v>
      </c>
      <c r="D85" s="238"/>
      <c r="E85" s="385"/>
      <c r="F85" s="385"/>
      <c r="G85" s="385"/>
      <c r="H85" s="102"/>
      <c r="I85" s="3"/>
    </row>
    <row r="86" spans="1:11" x14ac:dyDescent="0.25">
      <c r="A86" s="3"/>
      <c r="B86" s="700"/>
      <c r="C86" s="644"/>
      <c r="D86" s="3"/>
      <c r="E86" s="57"/>
      <c r="F86" s="57"/>
      <c r="G86" s="57"/>
      <c r="H86" s="386"/>
      <c r="I86" s="3"/>
    </row>
    <row r="87" spans="1:11" x14ac:dyDescent="0.25">
      <c r="A87" s="3"/>
      <c r="B87" s="384"/>
      <c r="C87" s="57"/>
      <c r="D87" s="3"/>
      <c r="E87" s="57"/>
      <c r="F87" s="57"/>
      <c r="G87" s="57"/>
      <c r="H87" s="386"/>
      <c r="I87" s="3"/>
    </row>
    <row r="88" spans="1:11" ht="16.5" thickBot="1" x14ac:dyDescent="0.3">
      <c r="A88" s="3"/>
      <c r="B88" s="389" t="s">
        <v>228</v>
      </c>
      <c r="C88" s="644" t="s">
        <v>1070</v>
      </c>
      <c r="D88" s="644"/>
      <c r="E88" s="644"/>
      <c r="F88" s="644"/>
      <c r="G88" s="3"/>
      <c r="H88" s="240"/>
      <c r="I88" s="3"/>
    </row>
    <row r="89" spans="1:11" ht="16.5" thickBot="1" x14ac:dyDescent="0.3">
      <c r="A89" s="3"/>
      <c r="B89" s="246"/>
      <c r="C89" s="89"/>
      <c r="D89" s="3"/>
      <c r="E89" s="3"/>
      <c r="F89" s="3"/>
      <c r="G89" s="3"/>
      <c r="H89" s="240"/>
      <c r="I89" s="3"/>
      <c r="K89" s="5" t="b">
        <f>IF(ISNUMBER(MATCH(C89,List_YesNo,0)),TRUE,FALSE)</f>
        <v>0</v>
      </c>
    </row>
    <row r="90" spans="1:11" x14ac:dyDescent="0.25">
      <c r="A90" s="3"/>
      <c r="B90" s="246"/>
      <c r="C90" s="645"/>
      <c r="D90" s="645"/>
      <c r="E90" s="645"/>
      <c r="F90" s="645"/>
      <c r="G90" s="645"/>
      <c r="H90" s="240"/>
      <c r="I90" s="3"/>
    </row>
    <row r="91" spans="1:11" ht="51.95" customHeight="1" thickBot="1" x14ac:dyDescent="0.3">
      <c r="A91" s="3"/>
      <c r="B91" s="389" t="s">
        <v>229</v>
      </c>
      <c r="C91" s="644" t="s">
        <v>1071</v>
      </c>
      <c r="D91" s="644"/>
      <c r="E91" s="644"/>
      <c r="F91" s="644"/>
      <c r="G91" s="3"/>
      <c r="H91" s="240"/>
      <c r="I91" s="3"/>
    </row>
    <row r="92" spans="1:11" ht="16.5" thickBot="1" x14ac:dyDescent="0.3">
      <c r="A92" s="3"/>
      <c r="B92" s="246"/>
      <c r="C92" s="89"/>
      <c r="D92" s="3"/>
      <c r="E92" s="3"/>
      <c r="F92" s="3"/>
      <c r="G92" s="3"/>
      <c r="H92" s="240"/>
      <c r="I92" s="3"/>
      <c r="K92" s="5" t="b">
        <f>IF(ISNUMBER(MATCH(C92,List_YesNo,0)),TRUE,FALSE)</f>
        <v>0</v>
      </c>
    </row>
    <row r="93" spans="1:11" x14ac:dyDescent="0.25">
      <c r="A93" s="3"/>
      <c r="B93" s="243"/>
      <c r="C93" s="103"/>
      <c r="D93" s="103"/>
      <c r="E93" s="103"/>
      <c r="F93" s="103"/>
      <c r="G93" s="103"/>
      <c r="H93" s="244"/>
      <c r="I93" s="3"/>
    </row>
    <row r="94" spans="1:11" x14ac:dyDescent="0.25">
      <c r="A94" s="3"/>
      <c r="B94" s="3"/>
      <c r="C94" s="3"/>
      <c r="D94" s="3"/>
      <c r="E94" s="3"/>
      <c r="F94" s="3"/>
      <c r="G94" s="3"/>
      <c r="H94" s="3"/>
      <c r="I94" s="3"/>
    </row>
    <row r="95" spans="1:11" ht="15" customHeight="1" x14ac:dyDescent="0.25">
      <c r="A95" s="3"/>
      <c r="B95" s="57"/>
      <c r="C95" s="380" t="s">
        <v>513</v>
      </c>
      <c r="D95" s="57"/>
      <c r="E95" s="57"/>
      <c r="F95" s="57"/>
      <c r="G95" s="57"/>
      <c r="H95" s="57"/>
      <c r="I95" s="3"/>
    </row>
    <row r="96" spans="1:11" x14ac:dyDescent="0.25">
      <c r="A96" s="3"/>
      <c r="B96" s="380"/>
      <c r="C96" s="380" t="str">
        <f>IF(OR(ISBLANK(C12),ISBLANK(C15),ISBLANK(C19),ISBLANK(C24),ISBLANK(C29),ISBLANK(C36),ISBLANK(C40),ISBLANK(C47),ISBLANK(C52),ISBLANK(D57),ISBLANK(D58),ISBLANK(D59),ISBLANK(D60),ISBLANK(D61),ISBLANK(C74),ISBLANK(D78),ISBLANK(D79),ISBLANK(D80),ISBLANK(D81),ISBLANK(C89),ISBLANK(C92),K7=FALSE),"FALSE","TRUE")</f>
        <v>FALSE</v>
      </c>
      <c r="D96" s="380"/>
      <c r="E96" s="57"/>
      <c r="F96" s="57"/>
      <c r="G96" s="57"/>
      <c r="H96" s="57"/>
      <c r="I96" s="3"/>
    </row>
    <row r="97" spans="1:9" x14ac:dyDescent="0.25">
      <c r="A97" s="3"/>
      <c r="B97" s="3"/>
      <c r="C97" s="3"/>
      <c r="D97" s="3"/>
      <c r="E97" s="3"/>
      <c r="F97" s="3"/>
      <c r="G97" s="3"/>
      <c r="H97" s="3"/>
      <c r="I97" s="3"/>
    </row>
  </sheetData>
  <sheetProtection algorithmName="SHA-512" hashValue="uKWr3FAN+DHGLYRpWb1YoUKF+qdgaTX866kIIx8nA1COhOYqtDIijzFZ4d/zHh0qr+1TBaa7rP84+LqdV5S/Fw==" saltValue="9XVXpyyBpPczg5EsFyXbwA==" spinCount="100000" sheet="1" objects="1" scenarios="1"/>
  <mergeCells count="34">
    <mergeCell ref="B85:B86"/>
    <mergeCell ref="C85:C86"/>
    <mergeCell ref="C88:F88"/>
    <mergeCell ref="C90:G90"/>
    <mergeCell ref="C77:G77"/>
    <mergeCell ref="C91:F91"/>
    <mergeCell ref="B70:B71"/>
    <mergeCell ref="C70:C71"/>
    <mergeCell ref="C25:G25"/>
    <mergeCell ref="C30:G30"/>
    <mergeCell ref="E33:E34"/>
    <mergeCell ref="C48:G48"/>
    <mergeCell ref="C33:D34"/>
    <mergeCell ref="C66:G66"/>
    <mergeCell ref="C67:G67"/>
    <mergeCell ref="B44:B45"/>
    <mergeCell ref="C44:D45"/>
    <mergeCell ref="C56:E56"/>
    <mergeCell ref="E78:E81"/>
    <mergeCell ref="E57:E61"/>
    <mergeCell ref="C75:G75"/>
    <mergeCell ref="C14:E14"/>
    <mergeCell ref="C16:G16"/>
    <mergeCell ref="C37:G37"/>
    <mergeCell ref="C41:G41"/>
    <mergeCell ref="B6:H6"/>
    <mergeCell ref="B7:H7"/>
    <mergeCell ref="C8:D8"/>
    <mergeCell ref="B33:B34"/>
    <mergeCell ref="C49:G49"/>
    <mergeCell ref="C53:G53"/>
    <mergeCell ref="C54:G54"/>
    <mergeCell ref="C64:G64"/>
    <mergeCell ref="C73:F73"/>
  </mergeCells>
  <conditionalFormatting sqref="C96">
    <cfRule type="containsText" dxfId="306" priority="1" operator="containsText" text="TRUE">
      <formula>NOT(ISERROR(SEARCH("TRUE",C96)))</formula>
    </cfRule>
    <cfRule type="containsText" dxfId="305" priority="2" operator="containsText" text="FALSE">
      <formula>NOT(ISERROR(SEARCH("FALSE",C96)))</formula>
    </cfRule>
  </conditionalFormatting>
  <dataValidations xWindow="545" yWindow="378" count="3">
    <dataValidation type="list" allowBlank="1" showInputMessage="1" showErrorMessage="1" sqref="D78:D81 C15 D57:D61 C65 C52 C47 C89 C92" xr:uid="{00000000-0002-0000-0600-000000000000}">
      <formula1>"Yes, No"</formula1>
    </dataValidation>
    <dataValidation allowBlank="1" showInputMessage="1" showErrorMessage="1" promptTitle="Input data" prompt="Insert a non-negative integer number" sqref="C12 C24 C19 C74" xr:uid="{00000000-0002-0000-0600-000001000000}"/>
    <dataValidation type="whole" operator="greaterThanOrEqual" allowBlank="1" showInputMessage="1" showErrorMessage="1" promptTitle="Input data" prompt="Insert a non-negative integer value" sqref="C29 C36 C40" xr:uid="{00000000-0002-0000-0600-000002000000}">
      <formula1>0</formula1>
    </dataValidation>
  </dataValidations>
  <pageMargins left="0.7" right="0.7" top="0.75" bottom="0.75" header="0.3" footer="0.3"/>
  <pageSetup paperSize="9" scale="58" fitToHeight="0" orientation="portrait" cellComments="asDisplayed" r:id="rId1"/>
  <rowBreaks count="1" manualBreakCount="1">
    <brk id="42"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130"/>
  <sheetViews>
    <sheetView zoomScaleNormal="100" zoomScaleSheetLayoutView="100" workbookViewId="0"/>
  </sheetViews>
  <sheetFormatPr defaultRowHeight="15.75" x14ac:dyDescent="0.25"/>
  <cols>
    <col min="1" max="1" width="3.140625" style="5" customWidth="1"/>
    <col min="2" max="2" width="12.7109375" style="5" customWidth="1"/>
    <col min="3" max="3" width="91.5703125" style="5" customWidth="1"/>
    <col min="4" max="4" width="23.28515625" style="5" customWidth="1"/>
    <col min="5" max="5" width="20.42578125" style="5" customWidth="1"/>
    <col min="6" max="6" width="14.5703125" style="5" customWidth="1"/>
    <col min="7" max="7" width="9.7109375" style="5" customWidth="1"/>
    <col min="8" max="8" width="20.42578125" style="5" customWidth="1"/>
    <col min="9" max="9" width="3.140625" style="5" customWidth="1"/>
    <col min="10" max="16384" width="9.140625" style="5"/>
  </cols>
  <sheetData>
    <row r="1" spans="1:12" x14ac:dyDescent="0.25">
      <c r="A1" s="6"/>
      <c r="B1" s="8" t="s">
        <v>548</v>
      </c>
      <c r="C1" s="6"/>
      <c r="D1" s="3"/>
      <c r="E1" s="3"/>
      <c r="F1" s="3"/>
      <c r="G1" s="558"/>
      <c r="H1" s="558"/>
      <c r="I1" s="558"/>
    </row>
    <row r="2" spans="1:12" x14ac:dyDescent="0.25">
      <c r="A2" s="3"/>
      <c r="B2" s="7"/>
      <c r="C2" s="8"/>
      <c r="D2" s="8"/>
      <c r="E2" s="3"/>
      <c r="F2" s="3"/>
      <c r="G2" s="558"/>
      <c r="H2" s="558"/>
      <c r="I2" s="558"/>
    </row>
    <row r="3" spans="1:12" x14ac:dyDescent="0.25">
      <c r="A3" s="3"/>
      <c r="B3" s="127">
        <f>'Section A'!E17</f>
        <v>0</v>
      </c>
      <c r="C3" s="8"/>
      <c r="D3" s="8"/>
      <c r="E3" s="3"/>
      <c r="F3" s="3"/>
      <c r="G3" s="558"/>
      <c r="H3" s="558"/>
      <c r="I3" s="558"/>
    </row>
    <row r="4" spans="1:12" x14ac:dyDescent="0.25">
      <c r="A4" s="3"/>
      <c r="B4" s="265"/>
      <c r="C4" s="8"/>
      <c r="D4" s="8"/>
      <c r="E4" s="3"/>
      <c r="F4" s="3"/>
      <c r="G4" s="558"/>
      <c r="H4" s="558"/>
      <c r="I4" s="558"/>
    </row>
    <row r="5" spans="1:12" x14ac:dyDescent="0.25">
      <c r="A5" s="3"/>
      <c r="B5" s="3"/>
      <c r="C5" s="3"/>
      <c r="D5" s="3"/>
      <c r="E5" s="3"/>
      <c r="F5" s="3"/>
      <c r="G5" s="558"/>
      <c r="H5" s="558"/>
      <c r="I5" s="558"/>
    </row>
    <row r="6" spans="1:12" ht="15.75" customHeight="1" x14ac:dyDescent="0.25">
      <c r="A6" s="3"/>
      <c r="B6" s="693" t="s">
        <v>817</v>
      </c>
      <c r="C6" s="693"/>
      <c r="D6" s="693"/>
      <c r="E6" s="693"/>
      <c r="F6" s="693"/>
      <c r="G6" s="693"/>
      <c r="H6" s="693"/>
      <c r="I6" s="558"/>
    </row>
    <row r="7" spans="1:12" ht="29.25" customHeight="1" x14ac:dyDescent="0.25">
      <c r="A7" s="383"/>
      <c r="B7" s="727" t="s">
        <v>818</v>
      </c>
      <c r="C7" s="727"/>
      <c r="D7" s="727"/>
      <c r="E7" s="727"/>
      <c r="F7" s="3"/>
      <c r="G7" s="558"/>
      <c r="H7" s="558"/>
      <c r="I7" s="558"/>
    </row>
    <row r="8" spans="1:12" x14ac:dyDescent="0.25">
      <c r="A8" s="3"/>
      <c r="B8" s="653">
        <v>1</v>
      </c>
      <c r="C8" s="655" t="s">
        <v>247</v>
      </c>
      <c r="D8" s="655"/>
      <c r="E8" s="394"/>
      <c r="F8" s="3"/>
      <c r="G8" s="558"/>
      <c r="H8" s="558"/>
      <c r="I8" s="558"/>
      <c r="J8" s="280" t="b">
        <f>IF(ISNA(MATCH(FALSE,J10:J128,0)),TRUE,FALSE)</f>
        <v>0</v>
      </c>
      <c r="K8" s="280" t="b">
        <f>IF(ISNA(MATCH(FALSE,K10:K128,0)),TRUE,FALSE)</f>
        <v>0</v>
      </c>
      <c r="L8" s="280" t="b">
        <f>IF(ISNA(MATCH(FALSE,L10:L128,0)),TRUE,FALSE)</f>
        <v>1</v>
      </c>
    </row>
    <row r="9" spans="1:12" x14ac:dyDescent="0.25">
      <c r="A9" s="3"/>
      <c r="B9" s="654"/>
      <c r="C9" s="644"/>
      <c r="D9" s="644"/>
      <c r="E9" s="395"/>
      <c r="F9" s="3"/>
      <c r="G9" s="558"/>
      <c r="H9" s="558"/>
      <c r="I9" s="558"/>
    </row>
    <row r="10" spans="1:12" ht="33" customHeight="1" x14ac:dyDescent="0.25">
      <c r="A10" s="3"/>
      <c r="B10" s="393" t="s">
        <v>71</v>
      </c>
      <c r="C10" s="644" t="s">
        <v>1269</v>
      </c>
      <c r="D10" s="644"/>
      <c r="E10" s="50"/>
      <c r="F10" s="3"/>
      <c r="G10" s="558"/>
      <c r="H10" s="558"/>
      <c r="I10" s="558"/>
    </row>
    <row r="11" spans="1:12" ht="16.5" thickBot="1" x14ac:dyDescent="0.3">
      <c r="A11" s="3"/>
      <c r="B11" s="393"/>
      <c r="C11" s="57"/>
      <c r="D11" s="124"/>
      <c r="E11" s="50"/>
      <c r="F11" s="3"/>
      <c r="G11" s="558"/>
      <c r="H11" s="558"/>
      <c r="I11" s="558"/>
    </row>
    <row r="12" spans="1:12" ht="16.5" thickBot="1" x14ac:dyDescent="0.3">
      <c r="A12" s="3"/>
      <c r="B12" s="300" t="s">
        <v>709</v>
      </c>
      <c r="C12" s="24" t="s">
        <v>684</v>
      </c>
      <c r="D12" s="64"/>
      <c r="E12" s="302"/>
      <c r="F12" s="3"/>
      <c r="G12" s="558"/>
      <c r="H12" s="558"/>
      <c r="I12" s="558"/>
      <c r="K12" s="5" t="b">
        <f>IF(ISNUMBER(MATCH(D12,List_YesNo,0)),TRUE,FALSE)</f>
        <v>0</v>
      </c>
    </row>
    <row r="13" spans="1:12" ht="16.5" thickBot="1" x14ac:dyDescent="0.3">
      <c r="A13" s="3"/>
      <c r="B13" s="300" t="s">
        <v>709</v>
      </c>
      <c r="C13" s="24" t="s">
        <v>685</v>
      </c>
      <c r="D13" s="64"/>
      <c r="E13" s="302"/>
      <c r="F13" s="3"/>
      <c r="G13" s="558"/>
      <c r="H13" s="558"/>
      <c r="I13" s="558"/>
      <c r="K13" s="5" t="b">
        <f t="shared" ref="K13:K19" si="0">IF(ISNUMBER(MATCH(D13,List_YesNo,0)),TRUE,FALSE)</f>
        <v>0</v>
      </c>
    </row>
    <row r="14" spans="1:12" ht="16.5" thickBot="1" x14ac:dyDescent="0.3">
      <c r="A14" s="3"/>
      <c r="B14" s="300" t="s">
        <v>709</v>
      </c>
      <c r="C14" s="24" t="s">
        <v>686</v>
      </c>
      <c r="D14" s="64"/>
      <c r="E14" s="302"/>
      <c r="F14" s="3"/>
      <c r="G14" s="558"/>
      <c r="H14" s="558"/>
      <c r="I14" s="558"/>
      <c r="K14" s="5" t="b">
        <f t="shared" si="0"/>
        <v>0</v>
      </c>
    </row>
    <row r="15" spans="1:12" ht="16.5" thickBot="1" x14ac:dyDescent="0.3">
      <c r="A15" s="3"/>
      <c r="B15" s="300" t="s">
        <v>709</v>
      </c>
      <c r="C15" s="24" t="s">
        <v>687</v>
      </c>
      <c r="D15" s="64"/>
      <c r="E15" s="302"/>
      <c r="F15" s="3"/>
      <c r="G15" s="558"/>
      <c r="H15" s="558"/>
      <c r="I15" s="558"/>
      <c r="K15" s="5" t="b">
        <f t="shared" si="0"/>
        <v>0</v>
      </c>
    </row>
    <row r="16" spans="1:12" ht="16.5" thickBot="1" x14ac:dyDescent="0.3">
      <c r="A16" s="3"/>
      <c r="B16" s="300" t="s">
        <v>709</v>
      </c>
      <c r="C16" s="24" t="s">
        <v>688</v>
      </c>
      <c r="D16" s="64"/>
      <c r="E16" s="302"/>
      <c r="F16" s="3"/>
      <c r="G16" s="558"/>
      <c r="H16" s="558"/>
      <c r="I16" s="558"/>
      <c r="K16" s="5" t="b">
        <f t="shared" si="0"/>
        <v>0</v>
      </c>
    </row>
    <row r="17" spans="1:11" ht="32.25" thickBot="1" x14ac:dyDescent="0.3">
      <c r="A17" s="3"/>
      <c r="B17" s="300" t="s">
        <v>709</v>
      </c>
      <c r="C17" s="24" t="s">
        <v>689</v>
      </c>
      <c r="D17" s="64"/>
      <c r="E17" s="302"/>
      <c r="F17" s="3"/>
      <c r="G17" s="558"/>
      <c r="H17" s="558"/>
      <c r="I17" s="558"/>
      <c r="K17" s="5" t="b">
        <f t="shared" si="0"/>
        <v>0</v>
      </c>
    </row>
    <row r="18" spans="1:11" ht="16.5" thickBot="1" x14ac:dyDescent="0.3">
      <c r="A18" s="3"/>
      <c r="B18" s="300" t="s">
        <v>709</v>
      </c>
      <c r="C18" s="24" t="s">
        <v>690</v>
      </c>
      <c r="D18" s="64"/>
      <c r="E18" s="302"/>
      <c r="F18" s="3"/>
      <c r="G18" s="558"/>
      <c r="H18" s="558"/>
      <c r="I18" s="558"/>
      <c r="K18" s="5" t="b">
        <f t="shared" si="0"/>
        <v>0</v>
      </c>
    </row>
    <row r="19" spans="1:11" ht="16.5" thickBot="1" x14ac:dyDescent="0.3">
      <c r="A19" s="3"/>
      <c r="B19" s="300" t="s">
        <v>709</v>
      </c>
      <c r="C19" s="24" t="s">
        <v>691</v>
      </c>
      <c r="D19" s="64"/>
      <c r="E19" s="302"/>
      <c r="F19" s="3"/>
      <c r="G19" s="558"/>
      <c r="H19" s="558"/>
      <c r="I19" s="558"/>
      <c r="K19" s="5" t="b">
        <f t="shared" si="0"/>
        <v>0</v>
      </c>
    </row>
    <row r="20" spans="1:11" ht="16.5" thickBot="1" x14ac:dyDescent="0.3">
      <c r="A20" s="3"/>
      <c r="B20" s="300" t="s">
        <v>709</v>
      </c>
      <c r="C20" s="24" t="s">
        <v>692</v>
      </c>
      <c r="D20" s="64"/>
      <c r="E20" s="302"/>
      <c r="F20" s="3"/>
      <c r="G20" s="558"/>
      <c r="H20" s="558"/>
      <c r="I20" s="558"/>
      <c r="K20" s="5" t="b">
        <f>IF(ISNUMBER(MATCH(D20,List_YesNo,0)),TRUE,FALSE)</f>
        <v>0</v>
      </c>
    </row>
    <row r="21" spans="1:11" x14ac:dyDescent="0.25">
      <c r="A21" s="3"/>
      <c r="B21" s="221"/>
      <c r="C21" s="1"/>
      <c r="D21" s="249"/>
      <c r="E21" s="303"/>
      <c r="F21" s="3"/>
      <c r="G21" s="558"/>
      <c r="H21" s="558"/>
      <c r="I21" s="558"/>
    </row>
    <row r="22" spans="1:11" ht="31.5" customHeight="1" x14ac:dyDescent="0.25">
      <c r="A22" s="3"/>
      <c r="B22" s="393" t="s">
        <v>72</v>
      </c>
      <c r="C22" s="644" t="s">
        <v>1270</v>
      </c>
      <c r="D22" s="644"/>
      <c r="E22" s="303"/>
      <c r="F22" s="3"/>
      <c r="G22" s="558"/>
      <c r="H22" s="558"/>
      <c r="I22" s="558"/>
    </row>
    <row r="23" spans="1:11" ht="16.5" thickBot="1" x14ac:dyDescent="0.3">
      <c r="A23" s="3"/>
      <c r="B23" s="393"/>
      <c r="C23" s="57"/>
      <c r="D23" s="124"/>
      <c r="E23" s="303"/>
      <c r="F23" s="3"/>
      <c r="G23" s="558"/>
      <c r="H23" s="558"/>
      <c r="I23" s="558"/>
    </row>
    <row r="24" spans="1:11" ht="79.5" thickBot="1" x14ac:dyDescent="0.3">
      <c r="A24" s="3"/>
      <c r="B24" s="301" t="s">
        <v>709</v>
      </c>
      <c r="C24" s="24" t="s">
        <v>781</v>
      </c>
      <c r="D24" s="64"/>
      <c r="E24" s="303"/>
      <c r="F24" s="3"/>
      <c r="G24" s="558"/>
      <c r="H24" s="558"/>
      <c r="I24" s="558"/>
      <c r="K24" s="5" t="b">
        <f>IF(ISNUMBER(MATCH(D24,List_YesNo,0)),TRUE,FALSE)</f>
        <v>0</v>
      </c>
    </row>
    <row r="25" spans="1:11" ht="48" thickBot="1" x14ac:dyDescent="0.3">
      <c r="A25" s="3"/>
      <c r="B25" s="301" t="s">
        <v>709</v>
      </c>
      <c r="C25" s="24" t="s">
        <v>784</v>
      </c>
      <c r="D25" s="64"/>
      <c r="E25" s="303"/>
      <c r="F25" s="3"/>
      <c r="G25" s="558"/>
      <c r="H25" s="558"/>
      <c r="I25" s="558"/>
      <c r="K25" s="5" t="b">
        <f t="shared" ref="K25:K29" si="1">IF(ISNUMBER(MATCH(D25,List_YesNo,0)),TRUE,FALSE)</f>
        <v>0</v>
      </c>
    </row>
    <row r="26" spans="1:11" ht="32.25" thickBot="1" x14ac:dyDescent="0.3">
      <c r="A26" s="3"/>
      <c r="B26" s="301" t="s">
        <v>709</v>
      </c>
      <c r="C26" s="24" t="s">
        <v>783</v>
      </c>
      <c r="D26" s="64"/>
      <c r="E26" s="303"/>
      <c r="F26" s="3"/>
      <c r="G26" s="558"/>
      <c r="H26" s="558"/>
      <c r="I26" s="558"/>
      <c r="K26" s="5" t="b">
        <f t="shared" si="1"/>
        <v>0</v>
      </c>
    </row>
    <row r="27" spans="1:11" ht="32.25" thickBot="1" x14ac:dyDescent="0.3">
      <c r="A27" s="3"/>
      <c r="B27" s="301" t="s">
        <v>709</v>
      </c>
      <c r="C27" s="24" t="s">
        <v>782</v>
      </c>
      <c r="D27" s="64"/>
      <c r="E27" s="303"/>
      <c r="F27" s="3"/>
      <c r="G27" s="558"/>
      <c r="H27" s="558"/>
      <c r="I27" s="558"/>
      <c r="K27" s="5" t="b">
        <f t="shared" si="1"/>
        <v>0</v>
      </c>
    </row>
    <row r="28" spans="1:11" ht="32.25" thickBot="1" x14ac:dyDescent="0.3">
      <c r="A28" s="3"/>
      <c r="B28" s="301" t="s">
        <v>709</v>
      </c>
      <c r="C28" s="24" t="s">
        <v>786</v>
      </c>
      <c r="D28" s="64"/>
      <c r="E28" s="303"/>
      <c r="F28" s="3"/>
      <c r="G28" s="558"/>
      <c r="H28" s="558"/>
      <c r="I28" s="558"/>
      <c r="K28" s="5" t="b">
        <f t="shared" si="1"/>
        <v>0</v>
      </c>
    </row>
    <row r="29" spans="1:11" ht="16.5" thickBot="1" x14ac:dyDescent="0.3">
      <c r="A29" s="3"/>
      <c r="B29" s="301" t="s">
        <v>709</v>
      </c>
      <c r="C29" s="24" t="s">
        <v>785</v>
      </c>
      <c r="D29" s="64"/>
      <c r="E29" s="303"/>
      <c r="F29" s="3"/>
      <c r="G29" s="558"/>
      <c r="H29" s="558"/>
      <c r="I29" s="558"/>
      <c r="K29" s="5" t="b">
        <f t="shared" si="1"/>
        <v>0</v>
      </c>
    </row>
    <row r="30" spans="1:11" ht="63.75" thickBot="1" x14ac:dyDescent="0.3">
      <c r="A30" s="3"/>
      <c r="B30" s="301" t="s">
        <v>709</v>
      </c>
      <c r="C30" s="24" t="s">
        <v>792</v>
      </c>
      <c r="D30" s="64"/>
      <c r="E30" s="303"/>
      <c r="F30" s="3"/>
      <c r="G30" s="558"/>
      <c r="H30" s="558"/>
      <c r="I30" s="558"/>
      <c r="K30" s="5" t="b">
        <f>IF(ISNUMBER(MATCH(D30,List_YesNo,0)),TRUE,FALSE)</f>
        <v>0</v>
      </c>
    </row>
    <row r="31" spans="1:11" x14ac:dyDescent="0.25">
      <c r="A31" s="3"/>
      <c r="B31" s="221"/>
      <c r="C31" s="1"/>
      <c r="D31" s="249"/>
      <c r="E31" s="303"/>
      <c r="F31" s="3"/>
      <c r="G31" s="558"/>
      <c r="H31" s="558"/>
      <c r="I31" s="558"/>
    </row>
    <row r="32" spans="1:11" ht="16.5" thickBot="1" x14ac:dyDescent="0.3">
      <c r="A32" s="3"/>
      <c r="B32" s="393" t="s">
        <v>73</v>
      </c>
      <c r="C32" s="57" t="s">
        <v>696</v>
      </c>
      <c r="D32" s="3"/>
      <c r="E32" s="50"/>
      <c r="F32" s="3"/>
      <c r="G32" s="558"/>
      <c r="H32" s="558"/>
      <c r="I32" s="558"/>
    </row>
    <row r="33" spans="1:11" ht="16.5" thickBot="1" x14ac:dyDescent="0.3">
      <c r="A33" s="3"/>
      <c r="B33" s="393"/>
      <c r="C33" s="64"/>
      <c r="D33" s="3"/>
      <c r="E33" s="390"/>
      <c r="F33" s="3"/>
      <c r="G33" s="558"/>
      <c r="H33" s="558"/>
      <c r="I33" s="558"/>
      <c r="K33" s="5" t="b">
        <f>IF(ISNUMBER(MATCH(C33,InvestmentAdvice,0)),TRUE,FALSE)</f>
        <v>0</v>
      </c>
    </row>
    <row r="34" spans="1:11" x14ac:dyDescent="0.25">
      <c r="A34" s="3"/>
      <c r="B34" s="221"/>
      <c r="C34" s="104"/>
      <c r="D34" s="1"/>
      <c r="E34" s="303"/>
      <c r="F34" s="3"/>
      <c r="G34" s="558"/>
      <c r="H34" s="558"/>
      <c r="I34" s="558"/>
    </row>
    <row r="35" spans="1:11" ht="16.5" thickBot="1" x14ac:dyDescent="0.3">
      <c r="A35" s="3"/>
      <c r="B35" s="393" t="s">
        <v>85</v>
      </c>
      <c r="C35" s="57" t="s">
        <v>697</v>
      </c>
      <c r="D35" s="3"/>
      <c r="E35" s="50"/>
      <c r="F35" s="3"/>
      <c r="G35" s="558"/>
      <c r="H35" s="558"/>
      <c r="I35" s="558"/>
    </row>
    <row r="36" spans="1:11" ht="16.5" thickBot="1" x14ac:dyDescent="0.3">
      <c r="A36" s="3"/>
      <c r="B36" s="393"/>
      <c r="C36" s="64"/>
      <c r="D36" s="3"/>
      <c r="E36" s="390"/>
      <c r="F36" s="3"/>
      <c r="G36" s="558"/>
      <c r="H36" s="558"/>
      <c r="I36" s="558"/>
      <c r="K36" s="5" t="b">
        <f>IF(ISNUMBER(MATCH(C36,ClearingService,0)),TRUE,FALSE)</f>
        <v>0</v>
      </c>
    </row>
    <row r="37" spans="1:11" x14ac:dyDescent="0.25">
      <c r="A37" s="3"/>
      <c r="B37" s="221"/>
      <c r="C37" s="104"/>
      <c r="D37" s="1"/>
      <c r="E37" s="303"/>
      <c r="F37" s="3"/>
      <c r="G37" s="558"/>
      <c r="H37" s="558"/>
      <c r="I37" s="558"/>
    </row>
    <row r="38" spans="1:11" ht="16.5" thickBot="1" x14ac:dyDescent="0.3">
      <c r="A38" s="3"/>
      <c r="B38" s="393" t="s">
        <v>101</v>
      </c>
      <c r="C38" s="644" t="s">
        <v>717</v>
      </c>
      <c r="D38" s="644"/>
      <c r="E38" s="50"/>
      <c r="F38" s="3"/>
      <c r="G38" s="558"/>
      <c r="H38" s="558"/>
      <c r="I38" s="558"/>
    </row>
    <row r="39" spans="1:11" ht="16.5" thickBot="1" x14ac:dyDescent="0.3">
      <c r="A39" s="3"/>
      <c r="B39" s="393"/>
      <c r="C39" s="64"/>
      <c r="D39" s="3"/>
      <c r="E39" s="390"/>
      <c r="F39" s="3"/>
      <c r="G39" s="558"/>
      <c r="H39" s="558"/>
      <c r="I39" s="558"/>
      <c r="K39" s="5" t="b">
        <f>IF(ISNUMBER(MATCH(C39,List_YesNo,0)),TRUE,FALSE)</f>
        <v>0</v>
      </c>
    </row>
    <row r="40" spans="1:11" ht="65.25" customHeight="1" x14ac:dyDescent="0.25">
      <c r="A40" s="3"/>
      <c r="B40" s="221"/>
      <c r="C40" s="703" t="s">
        <v>1158</v>
      </c>
      <c r="D40" s="703"/>
      <c r="E40" s="303"/>
      <c r="F40" s="3"/>
      <c r="G40" s="558"/>
      <c r="H40" s="558"/>
      <c r="I40" s="558"/>
    </row>
    <row r="41" spans="1:11" x14ac:dyDescent="0.25">
      <c r="A41" s="3"/>
      <c r="B41" s="221"/>
      <c r="C41" s="104"/>
      <c r="D41" s="1"/>
      <c r="E41" s="303"/>
      <c r="F41" s="3"/>
      <c r="G41" s="558"/>
      <c r="H41" s="558"/>
      <c r="I41" s="558"/>
    </row>
    <row r="42" spans="1:11" ht="16.5" thickBot="1" x14ac:dyDescent="0.3">
      <c r="A42" s="3"/>
      <c r="B42" s="393" t="s">
        <v>102</v>
      </c>
      <c r="C42" s="644" t="s">
        <v>240</v>
      </c>
      <c r="D42" s="644"/>
      <c r="E42" s="50"/>
      <c r="F42" s="3"/>
      <c r="G42" s="558"/>
      <c r="H42" s="558"/>
      <c r="I42" s="558"/>
    </row>
    <row r="43" spans="1:11" ht="16.5" thickBot="1" x14ac:dyDescent="0.3">
      <c r="A43" s="3"/>
      <c r="B43" s="221"/>
      <c r="C43" s="28"/>
      <c r="D43" s="3"/>
      <c r="E43" s="50"/>
      <c r="F43" s="3"/>
      <c r="G43" s="558"/>
      <c r="H43" s="558"/>
      <c r="I43" s="558"/>
    </row>
    <row r="44" spans="1:11" ht="34.5" customHeight="1" x14ac:dyDescent="0.25">
      <c r="A44" s="3"/>
      <c r="B44" s="221"/>
      <c r="C44" s="703" t="s">
        <v>1159</v>
      </c>
      <c r="D44" s="703"/>
      <c r="E44" s="50"/>
      <c r="F44" s="3"/>
      <c r="G44" s="558"/>
      <c r="H44" s="558"/>
      <c r="I44" s="558"/>
    </row>
    <row r="45" spans="1:11" x14ac:dyDescent="0.25">
      <c r="A45" s="3"/>
      <c r="B45" s="221"/>
      <c r="C45" s="104"/>
      <c r="D45" s="1"/>
      <c r="E45" s="303"/>
      <c r="F45" s="3"/>
      <c r="G45" s="558"/>
      <c r="H45" s="558"/>
      <c r="I45" s="558"/>
    </row>
    <row r="46" spans="1:11" ht="34.5" customHeight="1" thickBot="1" x14ac:dyDescent="0.3">
      <c r="A46" s="3"/>
      <c r="B46" s="393" t="s">
        <v>778</v>
      </c>
      <c r="C46" s="728" t="s">
        <v>1238</v>
      </c>
      <c r="D46" s="728"/>
      <c r="E46" s="390"/>
      <c r="F46" s="3"/>
      <c r="G46" s="558"/>
      <c r="H46" s="558"/>
      <c r="I46" s="558"/>
    </row>
    <row r="47" spans="1:11" ht="16.5" thickBot="1" x14ac:dyDescent="0.3">
      <c r="A47" s="3"/>
      <c r="B47" s="221"/>
      <c r="C47" s="209"/>
      <c r="D47" s="208" t="s">
        <v>706</v>
      </c>
      <c r="E47" s="50"/>
      <c r="F47" s="3"/>
      <c r="G47" s="558"/>
      <c r="H47" s="558"/>
      <c r="I47" s="558"/>
    </row>
    <row r="48" spans="1:11" x14ac:dyDescent="0.25">
      <c r="A48" s="3"/>
      <c r="B48" s="170"/>
      <c r="C48" s="724" t="s">
        <v>1237</v>
      </c>
      <c r="D48" s="724"/>
      <c r="E48" s="50"/>
      <c r="F48" s="3"/>
      <c r="G48" s="558"/>
      <c r="H48" s="558"/>
      <c r="I48" s="558"/>
    </row>
    <row r="49" spans="1:11" x14ac:dyDescent="0.25">
      <c r="A49" s="3"/>
      <c r="B49" s="170"/>
      <c r="C49" s="567"/>
      <c r="D49" s="567"/>
      <c r="E49" s="50"/>
      <c r="F49" s="3"/>
      <c r="G49" s="558"/>
      <c r="H49" s="558"/>
      <c r="I49" s="558"/>
    </row>
    <row r="50" spans="1:11" ht="16.5" hidden="1" thickBot="1" x14ac:dyDescent="0.3">
      <c r="A50" s="3"/>
      <c r="B50" s="170"/>
      <c r="C50" s="698" t="s">
        <v>707</v>
      </c>
      <c r="D50" s="698"/>
      <c r="E50" s="50"/>
      <c r="F50" s="3"/>
      <c r="G50" s="558"/>
      <c r="H50" s="558"/>
      <c r="I50" s="558"/>
    </row>
    <row r="51" spans="1:11" ht="16.5" hidden="1" thickBot="1" x14ac:dyDescent="0.3">
      <c r="A51" s="3"/>
      <c r="B51" s="393"/>
      <c r="C51" s="64"/>
      <c r="D51" s="3"/>
      <c r="E51" s="390"/>
      <c r="F51" s="3"/>
      <c r="G51" s="558"/>
      <c r="H51" s="558"/>
      <c r="I51" s="558"/>
    </row>
    <row r="52" spans="1:11" hidden="1" x14ac:dyDescent="0.25">
      <c r="A52" s="3"/>
      <c r="B52" s="221"/>
      <c r="C52" s="703" t="s">
        <v>721</v>
      </c>
      <c r="D52" s="703"/>
      <c r="E52" s="303"/>
      <c r="F52" s="3"/>
      <c r="G52" s="558"/>
      <c r="H52" s="558"/>
      <c r="I52" s="558"/>
    </row>
    <row r="53" spans="1:11" hidden="1" x14ac:dyDescent="0.25">
      <c r="A53" s="3"/>
      <c r="B53" s="221"/>
      <c r="C53" s="3"/>
      <c r="D53" s="3"/>
      <c r="E53" s="50"/>
      <c r="F53" s="3"/>
      <c r="G53" s="558"/>
      <c r="H53" s="558"/>
      <c r="I53" s="558"/>
    </row>
    <row r="54" spans="1:11" ht="33" customHeight="1" thickBot="1" x14ac:dyDescent="0.3">
      <c r="A54" s="3"/>
      <c r="B54" s="393" t="s">
        <v>701</v>
      </c>
      <c r="C54" s="644" t="s">
        <v>1261</v>
      </c>
      <c r="D54" s="644"/>
      <c r="E54" s="50"/>
      <c r="F54" s="3"/>
      <c r="G54" s="558"/>
      <c r="H54" s="558"/>
      <c r="I54" s="558"/>
    </row>
    <row r="55" spans="1:11" ht="16.5" thickBot="1" x14ac:dyDescent="0.3">
      <c r="A55" s="3"/>
      <c r="B55" s="393"/>
      <c r="C55" s="28"/>
      <c r="D55" s="3"/>
      <c r="E55" s="50"/>
      <c r="F55" s="3"/>
      <c r="G55" s="558"/>
      <c r="H55" s="558"/>
      <c r="I55" s="558"/>
    </row>
    <row r="56" spans="1:11" ht="51" customHeight="1" x14ac:dyDescent="0.25">
      <c r="A56" s="3"/>
      <c r="B56" s="393"/>
      <c r="C56" s="703" t="s">
        <v>1160</v>
      </c>
      <c r="D56" s="703"/>
      <c r="E56" s="50"/>
      <c r="F56" s="3"/>
      <c r="G56" s="558"/>
      <c r="H56" s="558"/>
      <c r="I56" s="558"/>
    </row>
    <row r="57" spans="1:11" x14ac:dyDescent="0.25">
      <c r="A57" s="3"/>
      <c r="B57" s="221"/>
      <c r="C57" s="703"/>
      <c r="D57" s="703"/>
      <c r="E57" s="50"/>
      <c r="F57" s="3"/>
      <c r="G57" s="558"/>
      <c r="H57" s="558"/>
      <c r="I57" s="558"/>
    </row>
    <row r="58" spans="1:11" ht="16.5" thickBot="1" x14ac:dyDescent="0.3">
      <c r="A58" s="3"/>
      <c r="B58" s="393" t="s">
        <v>779</v>
      </c>
      <c r="C58" s="57" t="s">
        <v>242</v>
      </c>
      <c r="D58" s="3"/>
      <c r="E58" s="50"/>
      <c r="F58" s="3"/>
      <c r="G58" s="558"/>
      <c r="H58" s="558"/>
      <c r="I58" s="558"/>
      <c r="K58" s="5" t="s">
        <v>198</v>
      </c>
    </row>
    <row r="59" spans="1:11" ht="16.5" thickBot="1" x14ac:dyDescent="0.3">
      <c r="A59" s="3"/>
      <c r="B59" s="221"/>
      <c r="C59" s="32"/>
      <c r="D59" s="3"/>
      <c r="E59" s="50"/>
      <c r="F59" s="3"/>
      <c r="G59" s="558"/>
      <c r="H59" s="558"/>
      <c r="I59" s="558"/>
    </row>
    <row r="60" spans="1:11" ht="32.25" customHeight="1" x14ac:dyDescent="0.25">
      <c r="A60" s="3"/>
      <c r="B60" s="221"/>
      <c r="C60" s="703" t="s">
        <v>1161</v>
      </c>
      <c r="D60" s="703"/>
      <c r="E60" s="50"/>
      <c r="F60" s="3"/>
      <c r="G60" s="558"/>
      <c r="H60" s="558"/>
      <c r="I60" s="558"/>
    </row>
    <row r="61" spans="1:11" x14ac:dyDescent="0.25">
      <c r="A61" s="3"/>
      <c r="B61" s="221"/>
      <c r="C61" s="3"/>
      <c r="D61" s="3"/>
      <c r="E61" s="50"/>
      <c r="F61" s="3"/>
      <c r="G61" s="558"/>
      <c r="H61" s="558"/>
      <c r="I61" s="558"/>
    </row>
    <row r="62" spans="1:11" ht="16.5" thickBot="1" x14ac:dyDescent="0.3">
      <c r="A62" s="3"/>
      <c r="B62" s="393" t="s">
        <v>780</v>
      </c>
      <c r="C62" s="57" t="s">
        <v>241</v>
      </c>
      <c r="D62" s="3"/>
      <c r="E62" s="50"/>
      <c r="F62" s="3"/>
      <c r="G62" s="558"/>
      <c r="H62" s="558"/>
      <c r="I62" s="558"/>
    </row>
    <row r="63" spans="1:11" ht="16.5" thickBot="1" x14ac:dyDescent="0.3">
      <c r="A63" s="3"/>
      <c r="B63" s="393"/>
      <c r="C63" s="32"/>
      <c r="D63" s="3"/>
      <c r="E63" s="50"/>
      <c r="F63" s="3"/>
      <c r="G63" s="558"/>
      <c r="H63" s="558"/>
      <c r="I63" s="558"/>
    </row>
    <row r="64" spans="1:11" ht="33.75" customHeight="1" x14ac:dyDescent="0.25">
      <c r="A64" s="3"/>
      <c r="B64" s="393"/>
      <c r="C64" s="703" t="s">
        <v>535</v>
      </c>
      <c r="D64" s="703"/>
      <c r="E64" s="50"/>
      <c r="F64" s="3"/>
      <c r="G64" s="558"/>
      <c r="H64" s="558"/>
      <c r="I64" s="558"/>
    </row>
    <row r="65" spans="1:11" x14ac:dyDescent="0.25">
      <c r="A65" s="3"/>
      <c r="B65" s="224"/>
      <c r="C65" s="62"/>
      <c r="D65" s="62"/>
      <c r="E65" s="52"/>
      <c r="F65" s="3"/>
      <c r="G65" s="558"/>
      <c r="H65" s="558"/>
      <c r="I65" s="558"/>
    </row>
    <row r="66" spans="1:11" x14ac:dyDescent="0.25">
      <c r="A66" s="3"/>
      <c r="B66" s="3"/>
      <c r="C66" s="3"/>
      <c r="D66" s="373"/>
      <c r="E66" s="3"/>
      <c r="F66" s="3"/>
      <c r="G66" s="558"/>
      <c r="H66" s="558"/>
      <c r="I66" s="558"/>
    </row>
    <row r="67" spans="1:11" x14ac:dyDescent="0.25">
      <c r="A67" s="3"/>
      <c r="B67" s="653">
        <v>2</v>
      </c>
      <c r="C67" s="655" t="s">
        <v>132</v>
      </c>
      <c r="D67" s="394"/>
      <c r="E67" s="3"/>
      <c r="F67" s="3"/>
      <c r="G67" s="558"/>
      <c r="H67" s="558"/>
      <c r="I67" s="558"/>
    </row>
    <row r="68" spans="1:11" x14ac:dyDescent="0.25">
      <c r="A68" s="3"/>
      <c r="B68" s="654"/>
      <c r="C68" s="644"/>
      <c r="D68" s="395"/>
      <c r="E68" s="3"/>
      <c r="F68" s="3"/>
      <c r="G68" s="558"/>
      <c r="H68" s="558"/>
      <c r="I68" s="558"/>
    </row>
    <row r="69" spans="1:11" x14ac:dyDescent="0.25">
      <c r="A69" s="3"/>
      <c r="B69" s="393"/>
      <c r="C69" s="57"/>
      <c r="D69" s="50"/>
      <c r="E69" s="3"/>
      <c r="F69" s="3"/>
      <c r="G69" s="558"/>
      <c r="H69" s="558"/>
      <c r="I69" s="558"/>
    </row>
    <row r="70" spans="1:11" ht="16.5" thickBot="1" x14ac:dyDescent="0.3">
      <c r="A70" s="3"/>
      <c r="B70" s="393" t="s">
        <v>1</v>
      </c>
      <c r="C70" s="375" t="s">
        <v>133</v>
      </c>
      <c r="D70" s="50"/>
      <c r="E70" s="3"/>
      <c r="F70" s="3"/>
      <c r="G70" s="558"/>
      <c r="H70" s="558"/>
      <c r="I70" s="558"/>
    </row>
    <row r="71" spans="1:11" ht="16.5" thickBot="1" x14ac:dyDescent="0.3">
      <c r="A71" s="3"/>
      <c r="B71" s="221"/>
      <c r="C71" s="64"/>
      <c r="D71" s="50"/>
      <c r="E71" s="3"/>
      <c r="F71" s="3"/>
      <c r="G71" s="558"/>
      <c r="H71" s="558"/>
      <c r="I71" s="558"/>
      <c r="J71" s="5" t="b">
        <f>IF(OR(AND(C71="No",C75="N/A"),AND(C71="Yes",C75&lt;&gt;"N/A")),TRUE,FALSE)</f>
        <v>0</v>
      </c>
      <c r="K71" s="5" t="b">
        <f>IF(ISNUMBER(MATCH(C71,List_YesNo,0)),TRUE,FALSE)</f>
        <v>0</v>
      </c>
    </row>
    <row r="72" spans="1:11" x14ac:dyDescent="0.25">
      <c r="A72" s="3"/>
      <c r="B72" s="221"/>
      <c r="C72" s="226" t="s">
        <v>179</v>
      </c>
      <c r="D72" s="50"/>
      <c r="E72" s="3"/>
      <c r="F72" s="3"/>
      <c r="G72" s="558"/>
      <c r="H72" s="558"/>
      <c r="I72" s="558"/>
    </row>
    <row r="73" spans="1:11" x14ac:dyDescent="0.25">
      <c r="A73" s="3"/>
      <c r="B73" s="221"/>
      <c r="C73" s="374"/>
      <c r="D73" s="50"/>
      <c r="E73" s="3"/>
      <c r="F73" s="3"/>
      <c r="G73" s="558"/>
      <c r="H73" s="558"/>
      <c r="I73" s="558"/>
    </row>
    <row r="74" spans="1:11" ht="16.5" thickBot="1" x14ac:dyDescent="0.3">
      <c r="A74" s="3"/>
      <c r="B74" s="393" t="s">
        <v>2</v>
      </c>
      <c r="C74" s="375" t="s">
        <v>134</v>
      </c>
      <c r="D74" s="50"/>
      <c r="E74" s="3"/>
      <c r="F74" s="3"/>
      <c r="G74" s="558"/>
      <c r="H74" s="558"/>
      <c r="I74" s="558"/>
    </row>
    <row r="75" spans="1:11" ht="16.5" thickBot="1" x14ac:dyDescent="0.3">
      <c r="A75" s="3"/>
      <c r="B75" s="221"/>
      <c r="C75" s="562"/>
      <c r="D75" s="50"/>
      <c r="E75" s="3"/>
      <c r="F75" s="3"/>
      <c r="G75" s="558"/>
      <c r="H75" s="558"/>
      <c r="I75" s="558"/>
    </row>
    <row r="76" spans="1:11" x14ac:dyDescent="0.25">
      <c r="A76" s="3"/>
      <c r="B76" s="221"/>
      <c r="C76" s="226" t="s">
        <v>718</v>
      </c>
      <c r="D76" s="50"/>
      <c r="E76" s="3"/>
      <c r="F76" s="3"/>
      <c r="G76" s="558"/>
      <c r="H76" s="558"/>
      <c r="I76" s="558"/>
    </row>
    <row r="77" spans="1:11" x14ac:dyDescent="0.25">
      <c r="A77" s="3"/>
      <c r="B77" s="224"/>
      <c r="C77" s="62"/>
      <c r="D77" s="52"/>
      <c r="E77" s="3"/>
      <c r="F77" s="3"/>
      <c r="G77" s="558"/>
      <c r="H77" s="558"/>
      <c r="I77" s="558"/>
    </row>
    <row r="78" spans="1:11" x14ac:dyDescent="0.25">
      <c r="A78" s="3"/>
      <c r="B78" s="63"/>
      <c r="C78" s="63"/>
      <c r="D78" s="63"/>
      <c r="E78" s="3"/>
      <c r="F78" s="3"/>
      <c r="G78" s="558"/>
      <c r="H78" s="558"/>
      <c r="I78" s="558"/>
    </row>
    <row r="79" spans="1:11" x14ac:dyDescent="0.25">
      <c r="A79" s="3"/>
      <c r="B79" s="653">
        <v>3</v>
      </c>
      <c r="C79" s="655" t="s">
        <v>103</v>
      </c>
      <c r="D79" s="250"/>
      <c r="E79" s="561"/>
      <c r="F79" s="63"/>
      <c r="G79" s="63"/>
      <c r="H79" s="220"/>
      <c r="I79" s="558"/>
    </row>
    <row r="80" spans="1:11" x14ac:dyDescent="0.25">
      <c r="A80" s="3"/>
      <c r="B80" s="654"/>
      <c r="C80" s="644"/>
      <c r="D80" s="3"/>
      <c r="E80" s="560"/>
      <c r="F80" s="3"/>
      <c r="G80" s="558"/>
      <c r="H80" s="50"/>
      <c r="I80" s="558"/>
    </row>
    <row r="81" spans="1:11" x14ac:dyDescent="0.25">
      <c r="A81" s="3"/>
      <c r="B81" s="370"/>
      <c r="C81" s="57"/>
      <c r="D81" s="3"/>
      <c r="E81" s="560"/>
      <c r="F81" s="3"/>
      <c r="G81" s="558"/>
      <c r="H81" s="50"/>
      <c r="I81" s="558"/>
    </row>
    <row r="82" spans="1:11" ht="16.5" thickBot="1" x14ac:dyDescent="0.3">
      <c r="A82" s="3"/>
      <c r="B82" s="393" t="s">
        <v>4</v>
      </c>
      <c r="C82" s="644" t="s">
        <v>682</v>
      </c>
      <c r="D82" s="644"/>
      <c r="E82" s="725"/>
      <c r="F82" s="3"/>
      <c r="G82" s="558"/>
      <c r="H82" s="726"/>
      <c r="I82" s="558"/>
    </row>
    <row r="83" spans="1:11" ht="16.5" thickBot="1" x14ac:dyDescent="0.3">
      <c r="A83" s="3"/>
      <c r="B83" s="221"/>
      <c r="C83" s="28"/>
      <c r="D83" s="3"/>
      <c r="E83" s="725"/>
      <c r="F83" s="3"/>
      <c r="G83" s="558"/>
      <c r="H83" s="726"/>
      <c r="I83" s="558"/>
    </row>
    <row r="84" spans="1:11" x14ac:dyDescent="0.25">
      <c r="A84" s="3"/>
      <c r="B84" s="221"/>
      <c r="C84" s="703" t="s">
        <v>719</v>
      </c>
      <c r="D84" s="703"/>
      <c r="E84" s="725"/>
      <c r="F84" s="3"/>
      <c r="G84" s="558"/>
      <c r="H84" s="726"/>
      <c r="I84" s="558"/>
    </row>
    <row r="85" spans="1:11" x14ac:dyDescent="0.25">
      <c r="A85" s="3"/>
      <c r="B85" s="221"/>
      <c r="C85" s="703"/>
      <c r="D85" s="703"/>
      <c r="E85" s="725"/>
      <c r="F85" s="3"/>
      <c r="G85" s="558"/>
      <c r="H85" s="726"/>
      <c r="I85" s="558"/>
    </row>
    <row r="86" spans="1:11" ht="16.5" thickBot="1" x14ac:dyDescent="0.3">
      <c r="A86" s="3"/>
      <c r="B86" s="393" t="s">
        <v>5</v>
      </c>
      <c r="C86" s="644" t="s">
        <v>683</v>
      </c>
      <c r="D86" s="644"/>
      <c r="E86" s="725"/>
      <c r="F86" s="3"/>
      <c r="G86" s="558"/>
      <c r="H86" s="726"/>
      <c r="I86" s="558"/>
    </row>
    <row r="87" spans="1:11" ht="16.5" thickBot="1" x14ac:dyDescent="0.3">
      <c r="A87" s="3"/>
      <c r="B87" s="221"/>
      <c r="C87" s="28"/>
      <c r="D87" s="3"/>
      <c r="E87" s="725"/>
      <c r="F87" s="3"/>
      <c r="G87" s="558"/>
      <c r="H87" s="726"/>
      <c r="I87" s="558"/>
    </row>
    <row r="88" spans="1:11" x14ac:dyDescent="0.25">
      <c r="A88" s="3"/>
      <c r="B88" s="221"/>
      <c r="C88" s="703" t="s">
        <v>720</v>
      </c>
      <c r="D88" s="703"/>
      <c r="E88" s="725"/>
      <c r="F88" s="3"/>
      <c r="G88" s="558"/>
      <c r="H88" s="726"/>
      <c r="I88" s="558"/>
    </row>
    <row r="89" spans="1:11" x14ac:dyDescent="0.25">
      <c r="A89" s="3"/>
      <c r="B89" s="221"/>
      <c r="C89" s="703"/>
      <c r="D89" s="703"/>
      <c r="E89" s="559"/>
      <c r="F89" s="3"/>
      <c r="G89" s="558"/>
      <c r="H89" s="390"/>
      <c r="I89" s="558"/>
    </row>
    <row r="90" spans="1:11" ht="16.5" thickBot="1" x14ac:dyDescent="0.3">
      <c r="A90" s="3"/>
      <c r="B90" s="393" t="s">
        <v>61</v>
      </c>
      <c r="C90" s="644" t="s">
        <v>713</v>
      </c>
      <c r="D90" s="644"/>
      <c r="E90" s="559"/>
      <c r="F90" s="3"/>
      <c r="G90" s="558"/>
      <c r="H90" s="390"/>
      <c r="I90" s="558"/>
    </row>
    <row r="91" spans="1:11" ht="16.5" thickBot="1" x14ac:dyDescent="0.3">
      <c r="A91" s="3"/>
      <c r="B91" s="221"/>
      <c r="C91" s="64"/>
      <c r="D91" s="3"/>
      <c r="E91" s="559"/>
      <c r="F91" s="3"/>
      <c r="G91" s="558"/>
      <c r="H91" s="390"/>
      <c r="I91" s="558"/>
      <c r="K91" s="5" t="b">
        <f>IF(ISNUMBER(MATCH(C91,List_YesNo,0)),TRUE,FALSE)</f>
        <v>0</v>
      </c>
    </row>
    <row r="92" spans="1:11" ht="48" customHeight="1" x14ac:dyDescent="0.25">
      <c r="A92" s="3"/>
      <c r="B92" s="221"/>
      <c r="C92" s="703" t="s">
        <v>714</v>
      </c>
      <c r="D92" s="703"/>
      <c r="E92" s="559"/>
      <c r="F92" s="3"/>
      <c r="G92" s="558"/>
      <c r="H92" s="390"/>
      <c r="I92" s="558"/>
    </row>
    <row r="93" spans="1:11" x14ac:dyDescent="0.25">
      <c r="A93" s="3"/>
      <c r="B93" s="221"/>
      <c r="C93" s="388"/>
      <c r="D93" s="388"/>
      <c r="E93" s="559"/>
      <c r="F93" s="3"/>
      <c r="G93" s="558"/>
      <c r="H93" s="390"/>
      <c r="I93" s="558"/>
    </row>
    <row r="94" spans="1:11" ht="16.5" thickBot="1" x14ac:dyDescent="0.3">
      <c r="A94" s="3"/>
      <c r="B94" s="393" t="s">
        <v>523</v>
      </c>
      <c r="C94" s="644" t="s">
        <v>1216</v>
      </c>
      <c r="D94" s="644"/>
      <c r="E94" s="559"/>
      <c r="F94" s="3"/>
      <c r="G94" s="558"/>
      <c r="H94" s="390"/>
      <c r="I94" s="558"/>
    </row>
    <row r="95" spans="1:11" ht="16.5" thickBot="1" x14ac:dyDescent="0.3">
      <c r="A95" s="3"/>
      <c r="B95" s="221"/>
      <c r="C95" s="64"/>
      <c r="D95" s="550"/>
      <c r="E95" s="559"/>
      <c r="F95" s="3"/>
      <c r="G95" s="558"/>
      <c r="H95" s="390"/>
      <c r="I95" s="558"/>
      <c r="K95" s="5" t="b">
        <f>IF(ISNUMBER(MATCH(C95,List_YesNo,0)),TRUE,FALSE)</f>
        <v>0</v>
      </c>
    </row>
    <row r="96" spans="1:11" x14ac:dyDescent="0.25">
      <c r="A96" s="3"/>
      <c r="B96" s="221"/>
      <c r="C96" s="388"/>
      <c r="D96" s="388"/>
      <c r="E96" s="559"/>
      <c r="F96" s="3"/>
      <c r="G96" s="558"/>
      <c r="H96" s="390"/>
      <c r="I96" s="558"/>
    </row>
    <row r="97" spans="1:12" ht="79.5" customHeight="1" x14ac:dyDescent="0.25">
      <c r="A97" s="3"/>
      <c r="B97" s="393" t="s">
        <v>676</v>
      </c>
      <c r="C97" s="644" t="s">
        <v>1242</v>
      </c>
      <c r="D97" s="644"/>
      <c r="E97" s="644"/>
      <c r="F97" s="644"/>
      <c r="G97" s="644"/>
      <c r="H97" s="390"/>
      <c r="I97" s="558"/>
    </row>
    <row r="98" spans="1:12" ht="6" customHeight="1" thickBot="1" x14ac:dyDescent="0.3">
      <c r="A98" s="3"/>
      <c r="B98" s="221"/>
      <c r="C98" s="388"/>
      <c r="D98" s="388"/>
      <c r="E98" s="559"/>
      <c r="F98" s="3"/>
      <c r="G98" s="558"/>
      <c r="H98" s="390"/>
      <c r="I98" s="558"/>
    </row>
    <row r="99" spans="1:12" ht="65.25" customHeight="1" thickBot="1" x14ac:dyDescent="0.3">
      <c r="A99" s="3"/>
      <c r="B99" s="555" t="s">
        <v>1239</v>
      </c>
      <c r="C99" s="555" t="s">
        <v>1240</v>
      </c>
      <c r="D99" s="555" t="s">
        <v>1227</v>
      </c>
      <c r="E99" s="555" t="s">
        <v>1241</v>
      </c>
      <c r="F99" s="723" t="s">
        <v>1192</v>
      </c>
      <c r="G99" s="723"/>
      <c r="H99" s="555" t="s">
        <v>1230</v>
      </c>
      <c r="I99" s="558"/>
    </row>
    <row r="100" spans="1:12" ht="16.5" thickBot="1" x14ac:dyDescent="0.3">
      <c r="A100" s="3"/>
      <c r="B100" s="556" t="s">
        <v>1217</v>
      </c>
      <c r="C100" s="64"/>
      <c r="D100" s="64"/>
      <c r="E100" s="554"/>
      <c r="F100" s="207"/>
      <c r="G100" s="557" t="s">
        <v>706</v>
      </c>
      <c r="H100" s="554"/>
      <c r="I100" s="558"/>
      <c r="J100" s="5" t="b">
        <f>IF(OR(AND(C100="",D100="",E100="",F100="",H100=""),AND(C100&lt;&gt;"",D100&lt;&gt;"",E100&lt;&gt;"",F100&lt;&gt;"",H100&lt;&gt;"")),TRUE,FALSE)</f>
        <v>1</v>
      </c>
      <c r="K100" s="5" t="b">
        <f>IF(C100&lt;&gt;"",IF(ISNUMBER(MATCH(C100,Countries3,0)),TRUE,FALSE),TRUE)</f>
        <v>1</v>
      </c>
      <c r="L100" s="5" t="b">
        <f>IF(D100&lt;&gt;"",IF(ISNUMBER(MATCH(D100,Relation,0)),TRUE,FALSE),TRUE)</f>
        <v>1</v>
      </c>
    </row>
    <row r="101" spans="1:12" ht="16.5" thickBot="1" x14ac:dyDescent="0.3">
      <c r="A101" s="3"/>
      <c r="B101" s="556" t="s">
        <v>1218</v>
      </c>
      <c r="C101" s="64"/>
      <c r="D101" s="64"/>
      <c r="E101" s="554"/>
      <c r="F101" s="207"/>
      <c r="G101" s="557" t="s">
        <v>706</v>
      </c>
      <c r="H101" s="554"/>
      <c r="I101" s="558"/>
      <c r="J101" s="5" t="b">
        <f t="shared" ref="J101:J108" si="2">IF(OR(AND(C101="",D101="",E101="",F101="",H101=""),AND(C101&lt;&gt;"",D101&lt;&gt;"",E101&lt;&gt;"",F101&lt;&gt;"",H101&lt;&gt;"")),TRUE,FALSE)</f>
        <v>1</v>
      </c>
      <c r="K101" s="5" t="b">
        <f t="shared" ref="K101:K108" si="3">IF(C101&lt;&gt;"",IF(ISNUMBER(MATCH(C101,Countries3,0)),TRUE,FALSE),TRUE)</f>
        <v>1</v>
      </c>
      <c r="L101" s="5" t="b">
        <f t="shared" ref="L101:L108" si="4">IF(D101&lt;&gt;"",IF(ISNUMBER(MATCH(D101,Relation,0)),TRUE,FALSE),TRUE)</f>
        <v>1</v>
      </c>
    </row>
    <row r="102" spans="1:12" ht="16.5" thickBot="1" x14ac:dyDescent="0.3">
      <c r="A102" s="3"/>
      <c r="B102" s="556" t="s">
        <v>1219</v>
      </c>
      <c r="C102" s="64"/>
      <c r="D102" s="64"/>
      <c r="E102" s="554"/>
      <c r="F102" s="207"/>
      <c r="G102" s="557" t="s">
        <v>706</v>
      </c>
      <c r="H102" s="554"/>
      <c r="I102" s="558"/>
      <c r="J102" s="5" t="b">
        <f t="shared" si="2"/>
        <v>1</v>
      </c>
      <c r="K102" s="5" t="b">
        <f t="shared" si="3"/>
        <v>1</v>
      </c>
      <c r="L102" s="5" t="b">
        <f t="shared" si="4"/>
        <v>1</v>
      </c>
    </row>
    <row r="103" spans="1:12" ht="16.5" thickBot="1" x14ac:dyDescent="0.3">
      <c r="A103" s="3"/>
      <c r="B103" s="556" t="s">
        <v>1220</v>
      </c>
      <c r="C103" s="64"/>
      <c r="D103" s="64"/>
      <c r="E103" s="554"/>
      <c r="F103" s="207"/>
      <c r="G103" s="557" t="s">
        <v>706</v>
      </c>
      <c r="H103" s="554"/>
      <c r="I103" s="558"/>
      <c r="J103" s="5" t="b">
        <f t="shared" si="2"/>
        <v>1</v>
      </c>
      <c r="K103" s="5" t="b">
        <f t="shared" si="3"/>
        <v>1</v>
      </c>
      <c r="L103" s="5" t="b">
        <f t="shared" si="4"/>
        <v>1</v>
      </c>
    </row>
    <row r="104" spans="1:12" ht="16.5" thickBot="1" x14ac:dyDescent="0.3">
      <c r="A104" s="3"/>
      <c r="B104" s="556" t="s">
        <v>1221</v>
      </c>
      <c r="C104" s="64"/>
      <c r="D104" s="64"/>
      <c r="E104" s="554"/>
      <c r="F104" s="207"/>
      <c r="G104" s="557" t="s">
        <v>706</v>
      </c>
      <c r="H104" s="554"/>
      <c r="I104" s="558"/>
      <c r="J104" s="5" t="b">
        <f t="shared" si="2"/>
        <v>1</v>
      </c>
      <c r="K104" s="5" t="b">
        <f t="shared" si="3"/>
        <v>1</v>
      </c>
      <c r="L104" s="5" t="b">
        <f t="shared" si="4"/>
        <v>1</v>
      </c>
    </row>
    <row r="105" spans="1:12" ht="16.5" thickBot="1" x14ac:dyDescent="0.3">
      <c r="A105" s="3"/>
      <c r="B105" s="556" t="s">
        <v>1222</v>
      </c>
      <c r="C105" s="64"/>
      <c r="D105" s="64"/>
      <c r="E105" s="554"/>
      <c r="F105" s="207"/>
      <c r="G105" s="557" t="s">
        <v>706</v>
      </c>
      <c r="H105" s="554"/>
      <c r="I105" s="558"/>
      <c r="J105" s="5" t="b">
        <f t="shared" si="2"/>
        <v>1</v>
      </c>
      <c r="K105" s="5" t="b">
        <f t="shared" si="3"/>
        <v>1</v>
      </c>
      <c r="L105" s="5" t="b">
        <f t="shared" si="4"/>
        <v>1</v>
      </c>
    </row>
    <row r="106" spans="1:12" ht="16.5" thickBot="1" x14ac:dyDescent="0.3">
      <c r="A106" s="3"/>
      <c r="B106" s="556" t="s">
        <v>1223</v>
      </c>
      <c r="C106" s="64"/>
      <c r="D106" s="64"/>
      <c r="E106" s="554"/>
      <c r="F106" s="207"/>
      <c r="G106" s="557" t="s">
        <v>706</v>
      </c>
      <c r="H106" s="554"/>
      <c r="I106" s="558"/>
      <c r="J106" s="5" t="b">
        <f t="shared" si="2"/>
        <v>1</v>
      </c>
      <c r="K106" s="5" t="b">
        <f t="shared" si="3"/>
        <v>1</v>
      </c>
      <c r="L106" s="5" t="b">
        <f t="shared" si="4"/>
        <v>1</v>
      </c>
    </row>
    <row r="107" spans="1:12" ht="16.5" thickBot="1" x14ac:dyDescent="0.3">
      <c r="A107" s="3"/>
      <c r="B107" s="556" t="s">
        <v>1224</v>
      </c>
      <c r="C107" s="64"/>
      <c r="D107" s="64"/>
      <c r="E107" s="554"/>
      <c r="F107" s="207"/>
      <c r="G107" s="557" t="s">
        <v>706</v>
      </c>
      <c r="H107" s="554"/>
      <c r="I107" s="558"/>
      <c r="J107" s="5" t="b">
        <f t="shared" si="2"/>
        <v>1</v>
      </c>
      <c r="K107" s="5" t="b">
        <f t="shared" si="3"/>
        <v>1</v>
      </c>
      <c r="L107" s="5" t="b">
        <f t="shared" si="4"/>
        <v>1</v>
      </c>
    </row>
    <row r="108" spans="1:12" ht="16.5" thickBot="1" x14ac:dyDescent="0.3">
      <c r="A108" s="3"/>
      <c r="B108" s="556" t="s">
        <v>1225</v>
      </c>
      <c r="C108" s="64"/>
      <c r="D108" s="64"/>
      <c r="E108" s="554"/>
      <c r="F108" s="207"/>
      <c r="G108" s="557" t="s">
        <v>706</v>
      </c>
      <c r="H108" s="554"/>
      <c r="I108" s="558"/>
      <c r="J108" s="5" t="b">
        <f t="shared" si="2"/>
        <v>1</v>
      </c>
      <c r="K108" s="5" t="b">
        <f t="shared" si="3"/>
        <v>1</v>
      </c>
      <c r="L108" s="5" t="b">
        <f t="shared" si="4"/>
        <v>1</v>
      </c>
    </row>
    <row r="109" spans="1:12" ht="16.5" thickBot="1" x14ac:dyDescent="0.3">
      <c r="A109" s="3"/>
      <c r="B109" s="556" t="s">
        <v>1226</v>
      </c>
      <c r="C109" s="64"/>
      <c r="D109" s="64"/>
      <c r="E109" s="554"/>
      <c r="F109" s="207"/>
      <c r="G109" s="557" t="s">
        <v>706</v>
      </c>
      <c r="H109" s="554"/>
      <c r="I109" s="558"/>
      <c r="J109" s="5" t="b">
        <f>IF(OR(AND(C109="",D109="",E109="",F109="",H109=""),AND(C109&lt;&gt;"",D109&lt;&gt;"",E109&lt;&gt;"",F109&lt;&gt;"",H109&lt;&gt;"")),TRUE,FALSE)</f>
        <v>1</v>
      </c>
      <c r="K109" s="5" t="b">
        <f>IF(C109&lt;&gt;"",IF(ISNUMBER(MATCH(C109,Countries3,0)),TRUE,FALSE),TRUE)</f>
        <v>1</v>
      </c>
      <c r="L109" s="5" t="b">
        <f>IF(D109&lt;&gt;"",IF(ISNUMBER(MATCH(D109,Relation,0)),TRUE,FALSE),TRUE)</f>
        <v>1</v>
      </c>
    </row>
    <row r="110" spans="1:12" x14ac:dyDescent="0.25">
      <c r="A110" s="3"/>
      <c r="B110" s="224"/>
      <c r="C110" s="551"/>
      <c r="D110" s="551"/>
      <c r="E110" s="551"/>
      <c r="F110" s="551"/>
      <c r="G110" s="551"/>
      <c r="H110" s="552"/>
      <c r="I110" s="558"/>
    </row>
    <row r="111" spans="1:12" x14ac:dyDescent="0.25">
      <c r="A111" s="3"/>
      <c r="B111" s="3"/>
      <c r="C111" s="3"/>
      <c r="D111" s="3"/>
      <c r="E111" s="3"/>
      <c r="F111" s="3"/>
      <c r="G111" s="558"/>
      <c r="H111" s="558"/>
      <c r="I111" s="558"/>
    </row>
    <row r="112" spans="1:12" x14ac:dyDescent="0.25">
      <c r="A112" s="3"/>
      <c r="B112" s="653">
        <v>4</v>
      </c>
      <c r="C112" s="655" t="s">
        <v>197</v>
      </c>
      <c r="D112" s="373"/>
      <c r="E112" s="394"/>
      <c r="F112" s="3"/>
      <c r="G112" s="558"/>
      <c r="H112" s="558"/>
      <c r="I112" s="558"/>
    </row>
    <row r="113" spans="1:11" x14ac:dyDescent="0.25">
      <c r="A113" s="3"/>
      <c r="B113" s="654"/>
      <c r="C113" s="644"/>
      <c r="D113" s="6"/>
      <c r="E113" s="395"/>
      <c r="F113" s="3"/>
      <c r="G113" s="558"/>
      <c r="H113" s="558"/>
      <c r="I113" s="558"/>
    </row>
    <row r="114" spans="1:11" ht="16.5" thickBot="1" x14ac:dyDescent="0.3">
      <c r="A114" s="3"/>
      <c r="B114" s="393" t="s">
        <v>10</v>
      </c>
      <c r="C114" s="383" t="s">
        <v>200</v>
      </c>
      <c r="D114" s="6"/>
      <c r="E114" s="395"/>
      <c r="F114" s="3"/>
      <c r="G114" s="558"/>
      <c r="H114" s="558"/>
      <c r="I114" s="558"/>
    </row>
    <row r="115" spans="1:11" ht="16.5" thickBot="1" x14ac:dyDescent="0.3">
      <c r="A115" s="3"/>
      <c r="B115" s="221"/>
      <c r="C115" s="3" t="s">
        <v>716</v>
      </c>
      <c r="D115" s="64"/>
      <c r="E115" s="390"/>
      <c r="F115" s="298"/>
      <c r="G115" s="558"/>
      <c r="H115" s="558"/>
      <c r="I115" s="558"/>
      <c r="K115" s="5" t="b">
        <f>IF(ISNUMBER(MATCH(D115,List_YesNo,0)),TRUE,FALSE)</f>
        <v>0</v>
      </c>
    </row>
    <row r="116" spans="1:11" ht="16.5" thickBot="1" x14ac:dyDescent="0.3">
      <c r="A116" s="3"/>
      <c r="B116" s="221"/>
      <c r="C116" s="3" t="s">
        <v>220</v>
      </c>
      <c r="D116" s="64"/>
      <c r="E116" s="50"/>
      <c r="F116" s="3"/>
      <c r="G116" s="558"/>
      <c r="H116" s="558"/>
      <c r="I116" s="558"/>
      <c r="K116" s="5" t="b">
        <f>IF(ISNUMBER(MATCH(D116,List_YesNo,0)),TRUE,FALSE)</f>
        <v>0</v>
      </c>
    </row>
    <row r="117" spans="1:11" ht="16.5" thickBot="1" x14ac:dyDescent="0.3">
      <c r="A117" s="3"/>
      <c r="B117" s="221"/>
      <c r="C117" s="3" t="s">
        <v>219</v>
      </c>
      <c r="D117" s="64"/>
      <c r="E117" s="50"/>
      <c r="F117" s="3"/>
      <c r="G117" s="558"/>
      <c r="H117" s="558"/>
      <c r="I117" s="558"/>
      <c r="K117" s="5" t="b">
        <f>IF(ISNUMBER(MATCH(D117,List_YesNo,0)),TRUE,FALSE)</f>
        <v>0</v>
      </c>
    </row>
    <row r="118" spans="1:11" ht="16.5" thickBot="1" x14ac:dyDescent="0.3">
      <c r="A118" s="3"/>
      <c r="B118" s="221"/>
      <c r="C118" s="3" t="s">
        <v>222</v>
      </c>
      <c r="D118" s="64"/>
      <c r="E118" s="50"/>
      <c r="F118" s="3"/>
      <c r="G118" s="558"/>
      <c r="H118" s="558"/>
      <c r="I118" s="558"/>
      <c r="K118" s="5" t="b">
        <f>IF(ISNUMBER(MATCH(D118,List_YesNo,0)),TRUE,FALSE)</f>
        <v>0</v>
      </c>
    </row>
    <row r="119" spans="1:11" ht="31.5" x14ac:dyDescent="0.25">
      <c r="A119" s="3"/>
      <c r="B119" s="221"/>
      <c r="C119" s="3"/>
      <c r="D119" s="249" t="s">
        <v>95</v>
      </c>
      <c r="E119" s="50"/>
      <c r="F119" s="3"/>
      <c r="G119" s="558"/>
      <c r="H119" s="558"/>
      <c r="I119" s="558"/>
    </row>
    <row r="120" spans="1:11" x14ac:dyDescent="0.25">
      <c r="A120" s="3"/>
      <c r="B120" s="105"/>
      <c r="C120" s="106"/>
      <c r="D120" s="62"/>
      <c r="E120" s="52"/>
      <c r="F120" s="3"/>
      <c r="G120" s="558"/>
      <c r="H120" s="558"/>
      <c r="I120" s="558"/>
    </row>
    <row r="121" spans="1:11" x14ac:dyDescent="0.25">
      <c r="A121" s="3"/>
      <c r="B121" s="3"/>
      <c r="C121" s="3"/>
      <c r="D121" s="3"/>
      <c r="E121" s="3"/>
      <c r="F121" s="3"/>
      <c r="G121" s="558"/>
      <c r="H121" s="558"/>
      <c r="I121" s="558"/>
    </row>
    <row r="122" spans="1:11" x14ac:dyDescent="0.25">
      <c r="A122" s="3"/>
      <c r="B122" s="653">
        <v>5</v>
      </c>
      <c r="C122" s="655" t="s">
        <v>1272</v>
      </c>
      <c r="D122" s="394"/>
      <c r="E122" s="558"/>
      <c r="F122" s="558"/>
      <c r="G122" s="558"/>
      <c r="H122" s="558"/>
      <c r="I122" s="558"/>
    </row>
    <row r="123" spans="1:11" x14ac:dyDescent="0.25">
      <c r="A123" s="3"/>
      <c r="B123" s="654"/>
      <c r="C123" s="644"/>
      <c r="D123" s="395"/>
      <c r="E123" s="558"/>
      <c r="F123" s="558"/>
      <c r="G123" s="558"/>
      <c r="H123" s="558"/>
      <c r="I123" s="558"/>
    </row>
    <row r="124" spans="1:11" ht="32.25" thickBot="1" x14ac:dyDescent="0.3">
      <c r="A124" s="3"/>
      <c r="B124" s="393" t="s">
        <v>21</v>
      </c>
      <c r="C124" s="383" t="s">
        <v>1271</v>
      </c>
      <c r="D124" s="395"/>
      <c r="E124" s="558"/>
      <c r="F124" s="558"/>
      <c r="G124" s="558"/>
      <c r="H124" s="558"/>
      <c r="I124" s="558"/>
    </row>
    <row r="125" spans="1:11" ht="16.5" thickBot="1" x14ac:dyDescent="0.3">
      <c r="A125" s="3"/>
      <c r="B125" s="221"/>
      <c r="C125" s="64"/>
      <c r="D125" s="395"/>
      <c r="E125" s="558"/>
      <c r="F125" s="558"/>
      <c r="G125" s="558"/>
      <c r="H125" s="558"/>
      <c r="I125" s="558"/>
      <c r="K125" s="5" t="b">
        <f>IF(ISNUMBER(MATCH(C125,List_YesNo,0)),TRUE,FALSE)</f>
        <v>0</v>
      </c>
    </row>
    <row r="126" spans="1:11" x14ac:dyDescent="0.25">
      <c r="A126" s="3"/>
      <c r="B126" s="105"/>
      <c r="C126" s="106"/>
      <c r="D126" s="52"/>
      <c r="E126" s="558"/>
      <c r="F126" s="558"/>
      <c r="G126" s="558"/>
      <c r="H126" s="558"/>
      <c r="I126" s="558"/>
    </row>
    <row r="127" spans="1:11" x14ac:dyDescent="0.25">
      <c r="A127" s="3"/>
      <c r="B127" s="202"/>
      <c r="C127" s="57"/>
      <c r="D127" s="3"/>
      <c r="E127" s="558"/>
      <c r="F127" s="558"/>
      <c r="G127" s="558"/>
      <c r="H127" s="558"/>
      <c r="I127" s="558"/>
    </row>
    <row r="128" spans="1:11" x14ac:dyDescent="0.25">
      <c r="A128" s="3"/>
      <c r="B128" s="57"/>
      <c r="C128" s="380" t="s">
        <v>513</v>
      </c>
      <c r="D128" s="57"/>
      <c r="E128" s="57"/>
      <c r="F128" s="3"/>
      <c r="G128" s="558"/>
      <c r="H128" s="558"/>
      <c r="I128" s="558"/>
    </row>
    <row r="129" spans="1:9" x14ac:dyDescent="0.25">
      <c r="A129" s="3"/>
      <c r="B129" s="380"/>
      <c r="C129" s="380" t="str">
        <f>IF(OR(ISBLANK(D12),ISBLANK(D13),ISBLANK(D14),ISBLANK(D15),ISBLANK(D16),ISBLANK(D17),ISBLANK(D18),ISBLANK(D19),ISBLANK(D20),ISBLANK(D24),ISBLANK(D25),ISBLANK(D26),ISBLANK(D27),ISBLANK(D28),ISBLANK(D29),ISBLANK(D30),ISBLANK(C33),ISBLANK(C36),ISBLANK(C39),ISBLANK(C43),ISBLANK(C47),ISBLANK(C55),ISBLANK(C59),ISBLANK(C63),ISBLANK(C71),ISBLANK(C75),ISBLANK(C83),ISBLANK(C87),ISBLANK(C91),ISBLANK(C95),ISBLANK(D115),ISBLANK(D116),ISBLANK(D117),ISBLANK(D118),ISBLANK(C125),J8=FALSE,K8=FALSE,L8=FALSE),"FALSE","TRUE")</f>
        <v>FALSE</v>
      </c>
      <c r="D129" s="380"/>
      <c r="E129" s="57"/>
      <c r="F129" s="3"/>
      <c r="G129" s="558"/>
      <c r="H129" s="558"/>
      <c r="I129" s="558"/>
    </row>
    <row r="130" spans="1:9" x14ac:dyDescent="0.25">
      <c r="A130" s="3"/>
      <c r="B130" s="55"/>
      <c r="C130" s="1"/>
      <c r="D130" s="1"/>
      <c r="E130" s="3"/>
      <c r="F130" s="3"/>
      <c r="G130" s="558"/>
      <c r="H130" s="558"/>
      <c r="I130" s="558"/>
    </row>
  </sheetData>
  <sheetProtection algorithmName="SHA-512" hashValue="hW1sIkBPMbtM7TaWlCa5QsnNpY9nYWP34qB0Gf+l9wHfp0t16eWmHnL4xgr3BNeBGwPT/dBC38GF1X75Au0POg==" saltValue="7IS0GkSKdYi5ngVJBgzSbA==" spinCount="100000" sheet="1" objects="1" scenarios="1"/>
  <mergeCells count="40">
    <mergeCell ref="B122:B123"/>
    <mergeCell ref="C122:C123"/>
    <mergeCell ref="H82:H88"/>
    <mergeCell ref="C97:G97"/>
    <mergeCell ref="B6:H6"/>
    <mergeCell ref="C89:D89"/>
    <mergeCell ref="C90:D90"/>
    <mergeCell ref="C92:D92"/>
    <mergeCell ref="B7:E7"/>
    <mergeCell ref="C46:D46"/>
    <mergeCell ref="C44:D44"/>
    <mergeCell ref="C40:D40"/>
    <mergeCell ref="C38:D38"/>
    <mergeCell ref="B8:B9"/>
    <mergeCell ref="C8:D9"/>
    <mergeCell ref="C22:D22"/>
    <mergeCell ref="C10:D10"/>
    <mergeCell ref="C42:D42"/>
    <mergeCell ref="F99:G99"/>
    <mergeCell ref="C48:D48"/>
    <mergeCell ref="C94:D94"/>
    <mergeCell ref="C54:D54"/>
    <mergeCell ref="C64:D64"/>
    <mergeCell ref="C57:D57"/>
    <mergeCell ref="C56:D56"/>
    <mergeCell ref="C60:D60"/>
    <mergeCell ref="C52:D52"/>
    <mergeCell ref="E82:E88"/>
    <mergeCell ref="C85:D85"/>
    <mergeCell ref="C50:D50"/>
    <mergeCell ref="B112:B113"/>
    <mergeCell ref="C112:C113"/>
    <mergeCell ref="B67:B68"/>
    <mergeCell ref="C67:C68"/>
    <mergeCell ref="C79:C80"/>
    <mergeCell ref="B79:B80"/>
    <mergeCell ref="C82:D82"/>
    <mergeCell ref="C86:D86"/>
    <mergeCell ref="C88:D88"/>
    <mergeCell ref="C84:D84"/>
  </mergeCells>
  <conditionalFormatting sqref="C129">
    <cfRule type="containsText" dxfId="304" priority="1" operator="containsText" text="TRUE">
      <formula>NOT(ISERROR(SEARCH("TRUE",C129)))</formula>
    </cfRule>
    <cfRule type="containsText" dxfId="303" priority="2" operator="containsText" text="FALSE">
      <formula>NOT(ISERROR(SEARCH("FALSE",C129)))</formula>
    </cfRule>
  </conditionalFormatting>
  <dataValidations xWindow="547" yWindow="248" count="9">
    <dataValidation type="whole" operator="greaterThanOrEqual" allowBlank="1" showInputMessage="1" showErrorMessage="1" promptTitle="Input data" prompt="Insert non-negative integer value" sqref="C63 C59" xr:uid="{00000000-0002-0000-0700-000000000000}">
      <formula1>0</formula1>
    </dataValidation>
    <dataValidation type="list" allowBlank="1" showInputMessage="1" showErrorMessage="1" sqref="C71 D12:D20 D115:D118 C91 C51 C39 D24:D30 C95 C125" xr:uid="{00000000-0002-0000-0700-000001000000}">
      <formula1>"Yes, No"</formula1>
    </dataValidation>
    <dataValidation type="whole" operator="greaterThanOrEqual" allowBlank="1" showInputMessage="1" showErrorMessage="1" promptTitle="Input data" prompt="Insert a non-negative integer number" sqref="C43 C55 C87 C83 E100:E109 H100:H109" xr:uid="{00000000-0002-0000-0700-000002000000}">
      <formula1>0</formula1>
    </dataValidation>
    <dataValidation type="list" allowBlank="1" showInputMessage="1" showErrorMessage="1" sqref="C33" xr:uid="{00000000-0002-0000-0700-000003000000}">
      <formula1>InvestmentAdvice</formula1>
    </dataValidation>
    <dataValidation type="list" allowBlank="1" showInputMessage="1" showErrorMessage="1" sqref="C36" xr:uid="{00000000-0002-0000-0700-000004000000}">
      <formula1>ClearingService</formula1>
    </dataValidation>
    <dataValidation type="decimal" allowBlank="1" showInputMessage="1" showErrorMessage="1" promptTitle="Input data" prompt="Insert value between 0 and 100" sqref="F100:F109" xr:uid="{00000000-0002-0000-0700-000005000000}">
      <formula1>0</formula1>
      <formula2>100</formula2>
    </dataValidation>
    <dataValidation type="list" allowBlank="1" showInputMessage="1" showErrorMessage="1" sqref="C100:C109" xr:uid="{00000000-0002-0000-0700-000006000000}">
      <formula1>Countries3</formula1>
    </dataValidation>
    <dataValidation type="list" allowBlank="1" showInputMessage="1" showErrorMessage="1" sqref="D100:D109" xr:uid="{00000000-0002-0000-0700-000007000000}">
      <formula1>Relation</formula1>
    </dataValidation>
    <dataValidation type="decimal" operator="greaterThanOrEqual" allowBlank="1" showInputMessage="1" showErrorMessage="1" promptTitle="Input data" prompt="Insert a non negative value" sqref="C47" xr:uid="{00000000-0002-0000-0700-000008000000}">
      <formula1>0</formula1>
    </dataValidation>
  </dataValidations>
  <pageMargins left="0.7" right="0.7" top="0.75" bottom="0.75" header="0.3" footer="0.3"/>
  <pageSetup paperSize="9" scale="43" fitToHeight="0" orientation="portrait" cellComments="asDisplayed" r:id="rId1"/>
  <rowBreaks count="1" manualBreakCount="1">
    <brk id="78" max="8" man="1"/>
  </rowBreaks>
  <colBreaks count="1" manualBreakCount="1">
    <brk id="6" max="12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F53"/>
  <sheetViews>
    <sheetView zoomScaleNormal="100" zoomScaleSheetLayoutView="100" workbookViewId="0"/>
  </sheetViews>
  <sheetFormatPr defaultRowHeight="15.75" x14ac:dyDescent="0.25"/>
  <cols>
    <col min="1" max="1" width="3.28515625" style="5" customWidth="1"/>
    <col min="2" max="2" width="8.42578125" style="5" customWidth="1"/>
    <col min="3" max="3" width="72" style="4" customWidth="1"/>
    <col min="4" max="5" width="4.140625" style="5" customWidth="1"/>
    <col min="6" max="6" width="3.28515625" style="5" customWidth="1"/>
    <col min="7" max="16384" width="9.140625" style="5"/>
  </cols>
  <sheetData>
    <row r="1" spans="1:6" x14ac:dyDescent="0.25">
      <c r="A1" s="6"/>
      <c r="B1" s="8" t="s">
        <v>548</v>
      </c>
      <c r="C1" s="6"/>
      <c r="D1" s="383"/>
      <c r="E1" s="3"/>
      <c r="F1" s="3"/>
    </row>
    <row r="2" spans="1:6" x14ac:dyDescent="0.25">
      <c r="A2" s="3"/>
      <c r="B2" s="7"/>
      <c r="C2" s="8"/>
      <c r="D2" s="8"/>
      <c r="E2" s="3"/>
      <c r="F2" s="3"/>
    </row>
    <row r="3" spans="1:6" x14ac:dyDescent="0.25">
      <c r="A3" s="3"/>
      <c r="B3" s="127">
        <f>'Section A'!E17</f>
        <v>0</v>
      </c>
      <c r="C3" s="8"/>
      <c r="D3" s="8"/>
      <c r="E3" s="3"/>
      <c r="F3" s="3"/>
    </row>
    <row r="4" spans="1:6" x14ac:dyDescent="0.25">
      <c r="A4" s="3"/>
      <c r="B4" s="8"/>
      <c r="C4" s="8"/>
      <c r="D4" s="8"/>
      <c r="E4" s="3"/>
      <c r="F4" s="3"/>
    </row>
    <row r="5" spans="1:6" x14ac:dyDescent="0.25">
      <c r="A5" s="3"/>
      <c r="B5" s="3"/>
      <c r="C5" s="2"/>
      <c r="D5" s="3"/>
      <c r="E5" s="3"/>
      <c r="F5" s="3"/>
    </row>
    <row r="6" spans="1:6" x14ac:dyDescent="0.25">
      <c r="A6" s="3"/>
      <c r="B6" s="693" t="s">
        <v>821</v>
      </c>
      <c r="C6" s="693"/>
      <c r="D6" s="693"/>
      <c r="E6" s="693"/>
      <c r="F6" s="3"/>
    </row>
    <row r="7" spans="1:6" ht="94.5" customHeight="1" x14ac:dyDescent="0.25">
      <c r="A7" s="383"/>
      <c r="B7" s="694" t="s">
        <v>820</v>
      </c>
      <c r="C7" s="694"/>
      <c r="D7" s="694"/>
      <c r="E7" s="694"/>
      <c r="F7" s="3"/>
    </row>
    <row r="8" spans="1:6" x14ac:dyDescent="0.25">
      <c r="A8" s="3"/>
      <c r="B8" s="732">
        <v>1</v>
      </c>
      <c r="C8" s="655" t="s">
        <v>191</v>
      </c>
      <c r="D8" s="655"/>
      <c r="E8" s="734"/>
      <c r="F8" s="3"/>
    </row>
    <row r="9" spans="1:6" x14ac:dyDescent="0.25">
      <c r="A9" s="3"/>
      <c r="B9" s="733"/>
      <c r="C9" s="644"/>
      <c r="D9" s="644"/>
      <c r="E9" s="735"/>
      <c r="F9" s="3"/>
    </row>
    <row r="10" spans="1:6" x14ac:dyDescent="0.25">
      <c r="A10" s="3"/>
      <c r="B10" s="46"/>
      <c r="C10" s="651" t="s">
        <v>1108</v>
      </c>
      <c r="D10" s="651"/>
      <c r="E10" s="731"/>
      <c r="F10" s="3"/>
    </row>
    <row r="11" spans="1:6" x14ac:dyDescent="0.25">
      <c r="A11" s="3"/>
      <c r="B11" s="46"/>
      <c r="C11" s="42"/>
      <c r="D11" s="45"/>
      <c r="E11" s="40"/>
      <c r="F11" s="3"/>
    </row>
    <row r="12" spans="1:6" ht="16.5" thickBot="1" x14ac:dyDescent="0.3">
      <c r="A12" s="3"/>
      <c r="B12" s="370" t="s">
        <v>71</v>
      </c>
      <c r="C12" s="255" t="s">
        <v>92</v>
      </c>
      <c r="D12" s="57"/>
      <c r="E12" s="395"/>
      <c r="F12" s="3"/>
    </row>
    <row r="13" spans="1:6" ht="16.5" thickBot="1" x14ac:dyDescent="0.3">
      <c r="A13" s="3"/>
      <c r="B13" s="27"/>
      <c r="C13" s="107"/>
      <c r="D13" s="61"/>
      <c r="E13" s="49"/>
      <c r="F13" s="3"/>
    </row>
    <row r="14" spans="1:6" ht="16.5" thickBot="1" x14ac:dyDescent="0.3">
      <c r="A14" s="26"/>
      <c r="B14" s="108" t="s">
        <v>86</v>
      </c>
      <c r="C14" s="109" t="s">
        <v>208</v>
      </c>
      <c r="D14" s="6"/>
      <c r="E14" s="251"/>
      <c r="F14" s="3"/>
    </row>
    <row r="15" spans="1:6" ht="16.5" thickBot="1" x14ac:dyDescent="0.3">
      <c r="A15" s="3"/>
      <c r="B15" s="27"/>
      <c r="C15" s="107"/>
      <c r="D15" s="61"/>
      <c r="E15" s="49"/>
      <c r="F15" s="3"/>
    </row>
    <row r="16" spans="1:6" x14ac:dyDescent="0.25">
      <c r="A16" s="3"/>
      <c r="B16" s="30"/>
      <c r="C16" s="42"/>
      <c r="D16" s="45"/>
      <c r="E16" s="49"/>
      <c r="F16" s="3"/>
    </row>
    <row r="17" spans="1:6" ht="16.5" thickBot="1" x14ac:dyDescent="0.3">
      <c r="A17" s="3"/>
      <c r="B17" s="393" t="s">
        <v>72</v>
      </c>
      <c r="C17" s="255" t="s">
        <v>89</v>
      </c>
      <c r="D17" s="57"/>
      <c r="E17" s="395"/>
      <c r="F17" s="3"/>
    </row>
    <row r="18" spans="1:6" ht="16.5" thickBot="1" x14ac:dyDescent="0.3">
      <c r="A18" s="3"/>
      <c r="B18" s="393"/>
      <c r="C18" s="107"/>
      <c r="D18" s="61"/>
      <c r="E18" s="395"/>
      <c r="F18" s="3"/>
    </row>
    <row r="19" spans="1:6" ht="66.75" customHeight="1" x14ac:dyDescent="0.25">
      <c r="A19" s="3"/>
      <c r="B19" s="41"/>
      <c r="C19" s="730" t="s">
        <v>787</v>
      </c>
      <c r="D19" s="730"/>
      <c r="E19" s="252"/>
      <c r="F19" s="3"/>
    </row>
    <row r="20" spans="1:6" x14ac:dyDescent="0.25">
      <c r="A20" s="3"/>
      <c r="B20" s="41"/>
      <c r="C20" s="387"/>
      <c r="D20" s="374"/>
      <c r="E20" s="391"/>
      <c r="F20" s="3"/>
    </row>
    <row r="21" spans="1:6" ht="16.5" thickBot="1" x14ac:dyDescent="0.3">
      <c r="A21" s="3"/>
      <c r="B21" s="108" t="s">
        <v>87</v>
      </c>
      <c r="C21" s="255" t="s">
        <v>201</v>
      </c>
      <c r="D21" s="57"/>
      <c r="E21" s="49"/>
      <c r="F21" s="3"/>
    </row>
    <row r="22" spans="1:6" ht="16.5" thickBot="1" x14ac:dyDescent="0.3">
      <c r="A22" s="3"/>
      <c r="B22" s="46"/>
      <c r="C22" s="107"/>
      <c r="D22" s="61"/>
      <c r="E22" s="49"/>
      <c r="F22" s="3"/>
    </row>
    <row r="23" spans="1:6" x14ac:dyDescent="0.25">
      <c r="A23" s="3"/>
      <c r="B23" s="46"/>
      <c r="C23" s="42"/>
      <c r="D23" s="45"/>
      <c r="E23" s="49"/>
      <c r="F23" s="3"/>
    </row>
    <row r="24" spans="1:6" ht="16.5" thickBot="1" x14ac:dyDescent="0.3">
      <c r="A24" s="3"/>
      <c r="B24" s="370" t="s">
        <v>73</v>
      </c>
      <c r="C24" s="255" t="s">
        <v>91</v>
      </c>
      <c r="D24" s="57"/>
      <c r="E24" s="391"/>
      <c r="F24" s="3"/>
    </row>
    <row r="25" spans="1:6" ht="16.5" thickBot="1" x14ac:dyDescent="0.3">
      <c r="A25" s="3"/>
      <c r="B25" s="370"/>
      <c r="C25" s="107"/>
      <c r="D25" s="61"/>
      <c r="E25" s="50"/>
      <c r="F25" s="3"/>
    </row>
    <row r="26" spans="1:6" ht="81" customHeight="1" x14ac:dyDescent="0.25">
      <c r="A26" s="3"/>
      <c r="B26" s="370"/>
      <c r="C26" s="703" t="s">
        <v>223</v>
      </c>
      <c r="D26" s="703"/>
      <c r="E26" s="50"/>
      <c r="F26" s="3"/>
    </row>
    <row r="27" spans="1:6" x14ac:dyDescent="0.25">
      <c r="A27" s="3"/>
      <c r="B27" s="370"/>
      <c r="C27" s="248"/>
      <c r="D27" s="396"/>
      <c r="E27" s="50"/>
      <c r="F27" s="3"/>
    </row>
    <row r="28" spans="1:6" ht="16.5" thickBot="1" x14ac:dyDescent="0.3">
      <c r="A28" s="3"/>
      <c r="B28" s="370" t="s">
        <v>85</v>
      </c>
      <c r="C28" s="255" t="s">
        <v>819</v>
      </c>
      <c r="D28" s="57"/>
      <c r="E28" s="50"/>
      <c r="F28" s="3"/>
    </row>
    <row r="29" spans="1:6" ht="16.5" thickBot="1" x14ac:dyDescent="0.3">
      <c r="A29" s="3"/>
      <c r="B29" s="370"/>
      <c r="C29" s="107"/>
      <c r="D29" s="61"/>
      <c r="E29" s="50"/>
      <c r="F29" s="3"/>
    </row>
    <row r="30" spans="1:6" ht="50.25" customHeight="1" x14ac:dyDescent="0.25">
      <c r="A30" s="3"/>
      <c r="B30" s="370"/>
      <c r="C30" s="651" t="s">
        <v>793</v>
      </c>
      <c r="D30" s="651"/>
      <c r="E30" s="50"/>
      <c r="F30" s="3"/>
    </row>
    <row r="31" spans="1:6" x14ac:dyDescent="0.25">
      <c r="A31" s="3"/>
      <c r="B31" s="370"/>
      <c r="C31" s="42"/>
      <c r="D31" s="45"/>
      <c r="E31" s="34"/>
      <c r="F31" s="3"/>
    </row>
    <row r="32" spans="1:6" ht="16.5" thickBot="1" x14ac:dyDescent="0.3">
      <c r="A32" s="3"/>
      <c r="B32" s="370" t="s">
        <v>101</v>
      </c>
      <c r="C32" s="126" t="s">
        <v>167</v>
      </c>
      <c r="D32" s="57"/>
      <c r="E32" s="395"/>
      <c r="F32" s="3"/>
    </row>
    <row r="33" spans="1:6" ht="16.5" thickBot="1" x14ac:dyDescent="0.3">
      <c r="A33" s="3"/>
      <c r="B33" s="370"/>
      <c r="C33" s="107"/>
      <c r="D33" s="57"/>
      <c r="E33" s="26"/>
      <c r="F33" s="3"/>
    </row>
    <row r="34" spans="1:6" ht="48.75" customHeight="1" x14ac:dyDescent="0.25">
      <c r="A34" s="3"/>
      <c r="B34" s="370"/>
      <c r="C34" s="651" t="s">
        <v>224</v>
      </c>
      <c r="D34" s="651"/>
      <c r="E34" s="26"/>
      <c r="F34" s="3"/>
    </row>
    <row r="35" spans="1:6" x14ac:dyDescent="0.25">
      <c r="A35" s="3"/>
      <c r="B35" s="370"/>
      <c r="C35" s="42"/>
      <c r="D35" s="45"/>
      <c r="E35" s="26"/>
      <c r="F35" s="3"/>
    </row>
    <row r="36" spans="1:6" ht="16.5" thickBot="1" x14ac:dyDescent="0.3">
      <c r="A36" s="3"/>
      <c r="B36" s="370" t="s">
        <v>102</v>
      </c>
      <c r="C36" s="255" t="s">
        <v>90</v>
      </c>
      <c r="D36" s="57"/>
      <c r="E36" s="395"/>
      <c r="F36" s="3"/>
    </row>
    <row r="37" spans="1:6" ht="16.5" thickBot="1" x14ac:dyDescent="0.3">
      <c r="A37" s="3"/>
      <c r="B37" s="370"/>
      <c r="C37" s="110"/>
      <c r="D37" s="111"/>
      <c r="E37" s="49"/>
      <c r="F37" s="3"/>
    </row>
    <row r="38" spans="1:6" x14ac:dyDescent="0.25">
      <c r="A38" s="3"/>
      <c r="B38" s="221"/>
      <c r="C38" s="702" t="s">
        <v>1162</v>
      </c>
      <c r="D38" s="702"/>
      <c r="E38" s="49"/>
      <c r="F38" s="304"/>
    </row>
    <row r="39" spans="1:6" x14ac:dyDescent="0.25">
      <c r="A39" s="3"/>
      <c r="B39" s="370"/>
      <c r="C39" s="42"/>
      <c r="D39" s="45"/>
      <c r="E39" s="26"/>
      <c r="F39" s="3"/>
    </row>
    <row r="40" spans="1:6" ht="16.5" thickBot="1" x14ac:dyDescent="0.3">
      <c r="A40" s="3"/>
      <c r="B40" s="370" t="s">
        <v>701</v>
      </c>
      <c r="C40" s="255" t="s">
        <v>788</v>
      </c>
      <c r="D40" s="57"/>
      <c r="E40" s="26"/>
      <c r="F40" s="3"/>
    </row>
    <row r="41" spans="1:6" ht="16.5" thickBot="1" x14ac:dyDescent="0.3">
      <c r="A41" s="3"/>
      <c r="B41" s="370"/>
      <c r="C41" s="110"/>
      <c r="D41" s="111"/>
      <c r="E41" s="49"/>
      <c r="F41" s="3"/>
    </row>
    <row r="42" spans="1:6" x14ac:dyDescent="0.25">
      <c r="A42" s="3"/>
      <c r="B42" s="221"/>
      <c r="C42" s="702"/>
      <c r="D42" s="702"/>
      <c r="E42" s="49"/>
      <c r="F42" s="304"/>
    </row>
    <row r="43" spans="1:6" ht="32.25" thickBot="1" x14ac:dyDescent="0.3">
      <c r="A43" s="3"/>
      <c r="B43" s="370" t="s">
        <v>711</v>
      </c>
      <c r="C43" s="255" t="s">
        <v>1199</v>
      </c>
      <c r="D43" s="387"/>
      <c r="E43" s="729"/>
      <c r="F43" s="304"/>
    </row>
    <row r="44" spans="1:6" ht="16.5" thickBot="1" x14ac:dyDescent="0.3">
      <c r="A44" s="3"/>
      <c r="B44" s="221"/>
      <c r="C44" s="60"/>
      <c r="D44" s="387"/>
      <c r="E44" s="729"/>
      <c r="F44" s="304"/>
    </row>
    <row r="45" spans="1:6" ht="63" x14ac:dyDescent="0.25">
      <c r="A45" s="3"/>
      <c r="B45" s="221"/>
      <c r="C45" s="387" t="s">
        <v>679</v>
      </c>
      <c r="D45" s="387"/>
      <c r="E45" s="49"/>
      <c r="F45" s="304"/>
    </row>
    <row r="46" spans="1:6" x14ac:dyDescent="0.25">
      <c r="A46" s="3"/>
      <c r="B46" s="221"/>
      <c r="C46" s="387"/>
      <c r="D46" s="387"/>
      <c r="E46" s="49"/>
      <c r="F46" s="304"/>
    </row>
    <row r="47" spans="1:6" ht="32.25" thickBot="1" x14ac:dyDescent="0.3">
      <c r="A47" s="3"/>
      <c r="B47" s="370" t="s">
        <v>712</v>
      </c>
      <c r="C47" s="57" t="s">
        <v>1200</v>
      </c>
      <c r="D47" s="387"/>
      <c r="E47" s="729"/>
      <c r="F47" s="304"/>
    </row>
    <row r="48" spans="1:6" ht="16.5" thickBot="1" x14ac:dyDescent="0.3">
      <c r="A48" s="3"/>
      <c r="B48" s="221"/>
      <c r="C48" s="411" t="e">
        <f>C44/'Section E'!D12</f>
        <v>#DIV/0!</v>
      </c>
      <c r="D48" s="387"/>
      <c r="E48" s="729"/>
      <c r="F48" s="304"/>
    </row>
    <row r="49" spans="1:6" x14ac:dyDescent="0.25">
      <c r="A49" s="3"/>
      <c r="B49" s="105"/>
      <c r="C49" s="253"/>
      <c r="D49" s="106"/>
      <c r="E49" s="52"/>
      <c r="F49" s="3"/>
    </row>
    <row r="50" spans="1:6" x14ac:dyDescent="0.25">
      <c r="A50" s="3"/>
      <c r="B50" s="3"/>
      <c r="C50" s="2"/>
      <c r="D50" s="3"/>
      <c r="E50" s="3"/>
      <c r="F50" s="3"/>
    </row>
    <row r="51" spans="1:6" x14ac:dyDescent="0.25">
      <c r="A51" s="3"/>
      <c r="B51" s="57"/>
      <c r="C51" s="380" t="s">
        <v>513</v>
      </c>
      <c r="D51" s="57"/>
      <c r="E51" s="57"/>
      <c r="F51" s="3"/>
    </row>
    <row r="52" spans="1:6" x14ac:dyDescent="0.25">
      <c r="A52" s="3"/>
      <c r="B52" s="380"/>
      <c r="C52" s="380" t="str">
        <f>IF(OR(ISBLANK(C13),ISBLANK(C15),ISBLANK(C18),ISBLANK(C22),ISBLANK(C25),ISBLANK(C29),ISBLANK(C33),ISBLANK(C37),ISBLANK(C41),ISBLANK(C44),ISBLANK(C48)),"FALSE","TRUE")</f>
        <v>FALSE</v>
      </c>
      <c r="D52" s="380"/>
      <c r="E52" s="57"/>
      <c r="F52" s="3"/>
    </row>
    <row r="53" spans="1:6" x14ac:dyDescent="0.25">
      <c r="A53" s="3"/>
      <c r="B53" s="55"/>
      <c r="C53" s="1"/>
      <c r="D53" s="1"/>
      <c r="E53" s="3"/>
      <c r="F53" s="3"/>
    </row>
  </sheetData>
  <sheetProtection algorithmName="SHA-512" hashValue="wVxWOyz6U4BXzVgYzqLxsB7qxQHHGYImbI8WUHn6bXVCoQ3K9qbldKY8Vihn3M/P/mIj90trHqBVGsJdCcwXMA==" saltValue="DlpLgglE7JWHkgDOXTSTiw==" spinCount="100000" sheet="1" objects="1" scenarios="1"/>
  <mergeCells count="13">
    <mergeCell ref="C10:E10"/>
    <mergeCell ref="B8:B9"/>
    <mergeCell ref="C8:E9"/>
    <mergeCell ref="B7:E7"/>
    <mergeCell ref="B6:E6"/>
    <mergeCell ref="E43:E44"/>
    <mergeCell ref="E47:E48"/>
    <mergeCell ref="C19:D19"/>
    <mergeCell ref="C26:D26"/>
    <mergeCell ref="C38:D38"/>
    <mergeCell ref="C30:D30"/>
    <mergeCell ref="C34:D34"/>
    <mergeCell ref="C42:D42"/>
  </mergeCells>
  <conditionalFormatting sqref="C52">
    <cfRule type="containsText" dxfId="302" priority="1" operator="containsText" text="TRUE">
      <formula>NOT(ISERROR(SEARCH("TRUE",C52)))</formula>
    </cfRule>
    <cfRule type="containsText" dxfId="301" priority="2" operator="containsText" text="FALSE">
      <formula>NOT(ISERROR(SEARCH("FALSE",C52)))</formula>
    </cfRule>
    <cfRule type="containsText" dxfId="300" priority="3" operator="containsText" text="FALSE">
      <formula>NOT(ISERROR(SEARCH("FALSE",C52)))</formula>
    </cfRule>
  </conditionalFormatting>
  <dataValidations xWindow="477" yWindow="470" count="2">
    <dataValidation allowBlank="1" showInputMessage="1" showErrorMessage="1" promptTitle="Input data" prompt="Insert non-negative integer value" sqref="D37 C28 D25 D18 D15 D22 D28:D29 D13 D41" xr:uid="{00000000-0002-0000-0800-000000000000}"/>
    <dataValidation type="whole" operator="greaterThanOrEqual" allowBlank="1" showInputMessage="1" showErrorMessage="1" promptTitle="Input data" prompt="Insert a non-negative integer number" sqref="C13 C15 C18 C22 C25 C29 C33 C37 C41" xr:uid="{00000000-0002-0000-0800-000001000000}">
      <formula1>0</formula1>
    </dataValidation>
  </dataValidations>
  <pageMargins left="0.7" right="0.7" top="0.75" bottom="0.75" header="0.3" footer="0.3"/>
  <pageSetup paperSize="9" scale="91" fitToHeight="0" orientation="portrait" cellComments="asDisplayed" r:id="rId1"/>
  <rowBreaks count="1" manualBreakCount="1">
    <brk id="3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53</vt:i4>
      </vt:variant>
    </vt:vector>
  </HeadingPairs>
  <TitlesOfParts>
    <vt:vector size="72" baseType="lpstr">
      <vt:lpstr>Instructions</vt:lpstr>
      <vt:lpstr>Section A</vt:lpstr>
      <vt:lpstr>Section B</vt:lpstr>
      <vt:lpstr>Section C</vt:lpstr>
      <vt:lpstr>Section D</vt:lpstr>
      <vt:lpstr>Section E</vt:lpstr>
      <vt:lpstr>Section F</vt:lpstr>
      <vt:lpstr>Section G</vt:lpstr>
      <vt:lpstr>Section H</vt:lpstr>
      <vt:lpstr>Section J</vt:lpstr>
      <vt:lpstr>Section K</vt:lpstr>
      <vt:lpstr>Section L</vt:lpstr>
      <vt:lpstr>Section M</vt:lpstr>
      <vt:lpstr>Section N</vt:lpstr>
      <vt:lpstr>Section O</vt:lpstr>
      <vt:lpstr>Section P</vt:lpstr>
      <vt:lpstr>Section Q</vt:lpstr>
      <vt:lpstr>Validation Tests</vt:lpstr>
      <vt:lpstr>Allowed Values</vt:lpstr>
      <vt:lpstr>ClearingService</vt:lpstr>
      <vt:lpstr>countries</vt:lpstr>
      <vt:lpstr>Countries2</vt:lpstr>
      <vt:lpstr>Countries3</vt:lpstr>
      <vt:lpstr>Extent</vt:lpstr>
      <vt:lpstr>InvestmentAdvice</vt:lpstr>
      <vt:lpstr>List_Losses</vt:lpstr>
      <vt:lpstr>List_YesNo</vt:lpstr>
      <vt:lpstr>'Allowed Values'!Print_Area</vt:lpstr>
      <vt:lpstr>Instructions!Print_Area</vt:lpstr>
      <vt:lpstr>'Section A'!Print_Area</vt:lpstr>
      <vt:lpstr>'Section B'!Print_Area</vt:lpstr>
      <vt:lpstr>'Section C'!Print_Area</vt:lpstr>
      <vt:lpstr>'Section D'!Print_Area</vt:lpstr>
      <vt:lpstr>'Section E'!Print_Area</vt:lpstr>
      <vt:lpstr>'Section F'!Print_Area</vt:lpstr>
      <vt:lpstr>'Section G'!Print_Area</vt:lpstr>
      <vt:lpstr>'Section H'!Print_Area</vt:lpstr>
      <vt:lpstr>'Section J'!Print_Area</vt:lpstr>
      <vt:lpstr>'Section K'!Print_Area</vt:lpstr>
      <vt:lpstr>'Section L'!Print_Area</vt:lpstr>
      <vt:lpstr>'Section M'!Print_Area</vt:lpstr>
      <vt:lpstr>'Section N'!Print_Area</vt:lpstr>
      <vt:lpstr>'Section O'!Print_Area</vt:lpstr>
      <vt:lpstr>'Section P'!Print_Area</vt:lpstr>
      <vt:lpstr>'Section Q'!Print_Area</vt:lpstr>
      <vt:lpstr>'Validation Tests'!Print_Area</vt:lpstr>
      <vt:lpstr>'Allowed Values'!Print_Titles</vt:lpstr>
      <vt:lpstr>'Section O'!Print_Titles</vt:lpstr>
      <vt:lpstr>Regime</vt:lpstr>
      <vt:lpstr>Relation</vt:lpstr>
      <vt:lpstr>Scale</vt:lpstr>
      <vt:lpstr>Scale2</vt:lpstr>
      <vt:lpstr>Score</vt:lpstr>
      <vt:lpstr>ValidationSection_E</vt:lpstr>
      <vt:lpstr>ValidationSectionA</vt:lpstr>
      <vt:lpstr>ValidationSectionAValidationSectionA</vt:lpstr>
      <vt:lpstr>ValidationSectionB</vt:lpstr>
      <vt:lpstr>ValidationSectionC</vt:lpstr>
      <vt:lpstr>ValidationSectionD</vt:lpstr>
      <vt:lpstr>ValidationSectionE</vt:lpstr>
      <vt:lpstr>ValidationSectionF</vt:lpstr>
      <vt:lpstr>ValidationSectionG</vt:lpstr>
      <vt:lpstr>ValidationSectionH</vt:lpstr>
      <vt:lpstr>ValidationSectionJ</vt:lpstr>
      <vt:lpstr>ValidationSectionK</vt:lpstr>
      <vt:lpstr>ValidationSectionL</vt:lpstr>
      <vt:lpstr>ValidationSectionM</vt:lpstr>
      <vt:lpstr>ValidationSectionN</vt:lpstr>
      <vt:lpstr>ValidationSectionO</vt:lpstr>
      <vt:lpstr>ValidationSectionP</vt:lpstr>
      <vt:lpstr>ValidationSectionQ</vt:lpstr>
      <vt:lpstr>YesNoNA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Irene Christodoulou</cp:lastModifiedBy>
  <cp:lastPrinted>2024-04-04T11:13:02Z</cp:lastPrinted>
  <dcterms:created xsi:type="dcterms:W3CDTF">2014-04-25T12:59:54Z</dcterms:created>
  <dcterms:modified xsi:type="dcterms:W3CDTF">2024-04-18T07:32:57Z</dcterms:modified>
</cp:coreProperties>
</file>