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omments23.xml" ContentType="application/vnd.openxmlformats-officedocument.spreadsheetml.comments+xml"/>
  <Override PartName="/xl/drawings/drawing25.xml" ContentType="application/vnd.openxmlformats-officedocument.drawing+xml"/>
  <Override PartName="/xl/comments24.xml" ContentType="application/vnd.openxmlformats-officedocument.spreadsheetml.comments+xml"/>
  <Override PartName="/xl/drawings/drawing26.xml" ContentType="application/vnd.openxmlformats-officedocument.drawing+xml"/>
  <Override PartName="/xl/comments25.xml" ContentType="application/vnd.openxmlformats-officedocument.spreadsheetml.comments+xml"/>
  <Override PartName="/xl/drawings/drawing27.xml" ContentType="application/vnd.openxmlformats-officedocument.drawing+xml"/>
  <Override PartName="/xl/comments26.xml" ContentType="application/vnd.openxmlformats-officedocument.spreadsheetml.comments+xml"/>
  <Override PartName="/xl/drawings/drawing28.xml" ContentType="application/vnd.openxmlformats-officedocument.drawing+xml"/>
  <Override PartName="/xl/comments27.xml" ContentType="application/vnd.openxmlformats-officedocument.spreadsheetml.comments+xml"/>
  <Override PartName="/xl/drawings/drawing29.xml" ContentType="application/vnd.openxmlformats-officedocument.drawing+xml"/>
  <Override PartName="/xl/comments28.xml" ContentType="application/vnd.openxmlformats-officedocument.spreadsheetml.comments+xml"/>
  <Override PartName="/xl/drawings/drawing30.xml" ContentType="application/vnd.openxmlformats-officedocument.drawing+xml"/>
  <Override PartName="/xl/comments29.xml" ContentType="application/vnd.openxmlformats-officedocument.spreadsheetml.comments+xml"/>
  <Override PartName="/xl/drawings/drawing31.xml" ContentType="application/vnd.openxmlformats-officedocument.drawing+xml"/>
  <Override PartName="/xl/comments30.xml" ContentType="application/vnd.openxmlformats-officedocument.spreadsheetml.comments+xml"/>
  <Override PartName="/xl/drawings/drawing32.xml" ContentType="application/vnd.openxmlformats-officedocument.drawing+xml"/>
  <Override PartName="/xl/comments31.xml" ContentType="application/vnd.openxmlformats-officedocument.spreadsheetml.comments+xml"/>
  <Override PartName="/xl/drawings/drawing33.xml" ContentType="application/vnd.openxmlformats-officedocument.drawing+xml"/>
  <Override PartName="/xl/comments32.xml" ContentType="application/vnd.openxmlformats-officedocument.spreadsheetml.comments+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Filesrv\share\SEC\17.1.0 Τμήμα Στατιστικής, Διαχ. Κινδύνων\17.1.06.Statistics\Form FPISA-CIF\2019\Drafts\"/>
    </mc:Choice>
  </mc:AlternateContent>
  <bookViews>
    <workbookView xWindow="0" yWindow="0" windowWidth="15360" windowHeight="7620" tabRatio="838"/>
  </bookViews>
  <sheets>
    <sheet name="Instructions" sheetId="1" r:id="rId1"/>
    <sheet name="General Information" sheetId="2" r:id="rId2"/>
    <sheet name="Section A" sheetId="23" r:id="rId3"/>
    <sheet name="Section B - Austria" sheetId="24" r:id="rId4"/>
    <sheet name="Section B - Belgium" sheetId="25" r:id="rId5"/>
    <sheet name="Section B - Bulgaria" sheetId="26" r:id="rId6"/>
    <sheet name="Section B - Croatia" sheetId="27" r:id="rId7"/>
    <sheet name="Section B - Czech Republic" sheetId="28" r:id="rId8"/>
    <sheet name="Section B - Denmark" sheetId="29" r:id="rId9"/>
    <sheet name="Section B - Estonia" sheetId="30" r:id="rId10"/>
    <sheet name="Section B - Finland" sheetId="33" r:id="rId11"/>
    <sheet name="Section B - France" sheetId="31" r:id="rId12"/>
    <sheet name="Section B - Germany" sheetId="34" r:id="rId13"/>
    <sheet name="Section B - Greece" sheetId="36" r:id="rId14"/>
    <sheet name="Section B - Hungary" sheetId="32" r:id="rId15"/>
    <sheet name="Section B - Ireland" sheetId="37" r:id="rId16"/>
    <sheet name="Section B - Italy" sheetId="39" r:id="rId17"/>
    <sheet name="Section B - Latvia" sheetId="38" r:id="rId18"/>
    <sheet name="Section B - Lithuania" sheetId="41" r:id="rId19"/>
    <sheet name="Section B - Luxembourg" sheetId="40" r:id="rId20"/>
    <sheet name="Section B - Malta" sheetId="42" r:id="rId21"/>
    <sheet name="Section B - Netherlands" sheetId="35" r:id="rId22"/>
    <sheet name="Section B - Poland" sheetId="43" r:id="rId23"/>
    <sheet name="Section B - Portugal" sheetId="50" r:id="rId24"/>
    <sheet name="Section B - Romania" sheetId="45" r:id="rId25"/>
    <sheet name="Section B - Slovakia" sheetId="46" r:id="rId26"/>
    <sheet name="Section B - Slovenia" sheetId="44" r:id="rId27"/>
    <sheet name="Section B - Spain" sheetId="47" r:id="rId28"/>
    <sheet name="Section B - Sweden" sheetId="49" r:id="rId29"/>
    <sheet name="Section B - United Kingdom" sheetId="53" r:id="rId30"/>
    <sheet name="Section B - Iceland" sheetId="52" r:id="rId31"/>
    <sheet name="Section B - Liechtenstein" sheetId="51" r:id="rId32"/>
    <sheet name="Section B - Norway" sheetId="54" r:id="rId33"/>
    <sheet name="Validation Tests" sheetId="8" r:id="rId34"/>
    <sheet name="Definitions" sheetId="13" r:id="rId35"/>
    <sheet name="Allowed Values" sheetId="12" r:id="rId36"/>
  </sheets>
  <definedNames>
    <definedName name="GeneralInfo">'General Information'!$D$30</definedName>
    <definedName name="List_ADR">'Allowed Values'!$C$31:$C$33</definedName>
    <definedName name="List_FIs">'Allowed Values'!$C$17:$C$28</definedName>
    <definedName name="List_Outsource">'Allowed Values'!$C$12:$C$14</definedName>
    <definedName name="List_ThirdCountries">'Allowed Values'!$C$36:$C$255</definedName>
    <definedName name="List_YesNo">'Allowed Values'!$C$8:$C$9</definedName>
    <definedName name="_xlnm.Print_Area" localSheetId="1">'General Information'!$A$1:$F$31</definedName>
    <definedName name="_xlnm.Print_Area" localSheetId="0">Instructions!$A$1:$P$98</definedName>
    <definedName name="_xlnm.Print_Area" localSheetId="2">'Section A'!$A$1:$S$60</definedName>
    <definedName name="_xlnm.Print_Area" localSheetId="3">'Section B - Austria'!$A$1:$I$126</definedName>
    <definedName name="_xlnm.Print_Area" localSheetId="4">'Section B - Belgium'!$A$1:$I$126</definedName>
    <definedName name="_xlnm.Print_Area" localSheetId="5">'Section B - Bulgaria'!$A$1:$I$126</definedName>
    <definedName name="_xlnm.Print_Area" localSheetId="6">'Section B - Croatia'!$A$1:$I$126</definedName>
    <definedName name="_xlnm.Print_Area" localSheetId="7">'Section B - Czech Republic'!$A$1:$I$126</definedName>
    <definedName name="_xlnm.Print_Area" localSheetId="8">'Section B - Denmark'!$A$1:$I$126</definedName>
    <definedName name="_xlnm.Print_Area" localSheetId="9">'Section B - Estonia'!$A$1:$I$126</definedName>
    <definedName name="_xlnm.Print_Area" localSheetId="10">'Section B - Finland'!$A$1:$I$126</definedName>
    <definedName name="_xlnm.Print_Area" localSheetId="11">'Section B - France'!$A$1:$I$126</definedName>
    <definedName name="_xlnm.Print_Area" localSheetId="12">'Section B - Germany'!$A$1:$I$126</definedName>
    <definedName name="_xlnm.Print_Area" localSheetId="13">'Section B - Greece'!$A$1:$I$126</definedName>
    <definedName name="_xlnm.Print_Area" localSheetId="14">'Section B - Hungary'!$A$1:$I$126</definedName>
    <definedName name="_xlnm.Print_Area" localSheetId="30">'Section B - Iceland'!$A$1:$I$126</definedName>
    <definedName name="_xlnm.Print_Area" localSheetId="15">'Section B - Ireland'!$A$1:$I$126</definedName>
    <definedName name="_xlnm.Print_Area" localSheetId="16">'Section B - Italy'!$A$1:$I$126</definedName>
    <definedName name="_xlnm.Print_Area" localSheetId="17">'Section B - Latvia'!$A$1:$I$126</definedName>
    <definedName name="_xlnm.Print_Area" localSheetId="31">'Section B - Liechtenstein'!$A$1:$I$126</definedName>
    <definedName name="_xlnm.Print_Area" localSheetId="18">'Section B - Lithuania'!$A$1:$I$126</definedName>
    <definedName name="_xlnm.Print_Area" localSheetId="19">'Section B - Luxembourg'!$A$1:$I$126</definedName>
    <definedName name="_xlnm.Print_Area" localSheetId="20">'Section B - Malta'!$A$1:$I$126</definedName>
    <definedName name="_xlnm.Print_Area" localSheetId="21">'Section B - Netherlands'!$A$1:$I$126</definedName>
    <definedName name="_xlnm.Print_Area" localSheetId="32">'Section B - Norway'!$A$1:$I$126</definedName>
    <definedName name="_xlnm.Print_Area" localSheetId="22">'Section B - Poland'!$A$1:$I$126</definedName>
    <definedName name="_xlnm.Print_Area" localSheetId="23">'Section B - Portugal'!$A$1:$I$126</definedName>
    <definedName name="_xlnm.Print_Area" localSheetId="24">'Section B - Romania'!$A$1:$I$126</definedName>
    <definedName name="_xlnm.Print_Area" localSheetId="25">'Section B - Slovakia'!$A$1:$I$126</definedName>
    <definedName name="_xlnm.Print_Area" localSheetId="26">'Section B - Slovenia'!$A$1:$I$126</definedName>
    <definedName name="_xlnm.Print_Area" localSheetId="27">'Section B - Spain'!$A$1:$I$126</definedName>
    <definedName name="_xlnm.Print_Area" localSheetId="28">'Section B - Sweden'!$A$1:$I$126</definedName>
    <definedName name="_xlnm.Print_Area" localSheetId="29">'Section B - United Kingdom'!$A$1:$I$126</definedName>
    <definedName name="SecA">'Section A'!$F$59</definedName>
    <definedName name="SecB_Austria">'Section B - Austria'!$E$125</definedName>
    <definedName name="SecB_Belgium">'Section B - Belgium'!$E$125</definedName>
    <definedName name="SecB_Bulgaria">'Section B - Bulgaria'!$E$125</definedName>
    <definedName name="SecB_Croatia">'Section B - Croatia'!$E$125</definedName>
    <definedName name="SecB_CzechRepublic">'Section B - Czech Republic'!$E$125</definedName>
    <definedName name="SecB_Denmark">'Section B - Denmark'!$E$125</definedName>
    <definedName name="SecB_Estonia">'Section B - Estonia'!$E$125</definedName>
    <definedName name="SecB_Finland">'Section B - Finland'!$E$125</definedName>
    <definedName name="SecB_France">'Section B - France'!$E$125</definedName>
    <definedName name="SecB_Germany">'Section B - Germany'!$E$125</definedName>
    <definedName name="SecB_Greece">'Section B - Greece'!$E$125</definedName>
    <definedName name="SecB_Hungary">'Section B - Hungary'!$E$125</definedName>
    <definedName name="SecB_Iceland">'Section B - Iceland'!$E$125</definedName>
    <definedName name="SecB_Ireland">'Section B - Ireland'!$E$125</definedName>
    <definedName name="SecB_Italy">'Section B - Italy'!$E$125</definedName>
    <definedName name="SecB_Latvia">'Section B - Latvia'!$E$125</definedName>
    <definedName name="SecB_Liechtenstein">'Section B - Liechtenstein'!$E$125</definedName>
    <definedName name="SecB_Lithuania">'Section B - Lithuania'!$E$125</definedName>
    <definedName name="SecB_Luxembourg">'Section B - Luxembourg'!$E$125</definedName>
    <definedName name="SecB_Malta">'Section B - Malta'!$E$125</definedName>
    <definedName name="SecB_Netherlands">'Section B - Netherlands'!$E$125</definedName>
    <definedName name="SecB_Norway">'Section B - Norway'!$E$125</definedName>
    <definedName name="SecB_Poland">'Section B - Poland'!$E$125</definedName>
    <definedName name="SecB_Portugal">'Section B - Portugal'!$E$125</definedName>
    <definedName name="SecB_Romania">'Section B - Romania'!$E$125</definedName>
    <definedName name="SecB_Slovakia">'Section B - Slovakia'!$E$125</definedName>
    <definedName name="SecB_Slovenia">'Section B - Slovenia'!$E$125</definedName>
    <definedName name="SecB_Spain">'Section B - Spain'!$E$125</definedName>
    <definedName name="SecB_Sweden">'Section B - Sweden'!$E$125</definedName>
    <definedName name="SecB_UnitedKingdom">'Section B - United Kingdom'!$E$125</definedName>
  </definedNames>
  <calcPr calcId="162913"/>
</workbook>
</file>

<file path=xl/calcChain.xml><?xml version="1.0" encoding="utf-8"?>
<calcChain xmlns="http://schemas.openxmlformats.org/spreadsheetml/2006/main">
  <c r="C138" i="8" l="1"/>
  <c r="O68" i="54" l="1"/>
  <c r="N68" i="54"/>
  <c r="M68" i="54"/>
  <c r="L68" i="54"/>
  <c r="K68" i="54"/>
  <c r="O67" i="54"/>
  <c r="N67" i="54"/>
  <c r="M67" i="54"/>
  <c r="L67" i="54"/>
  <c r="K67" i="54"/>
  <c r="Q67" i="54" s="1"/>
  <c r="O68" i="51"/>
  <c r="N68" i="51"/>
  <c r="M68" i="51"/>
  <c r="L68" i="51"/>
  <c r="K68" i="51"/>
  <c r="O67" i="51"/>
  <c r="N67" i="51"/>
  <c r="M67" i="51"/>
  <c r="L67" i="51"/>
  <c r="K67" i="51"/>
  <c r="Q67" i="51" s="1"/>
  <c r="O68" i="52"/>
  <c r="N68" i="52"/>
  <c r="M68" i="52"/>
  <c r="L68" i="52"/>
  <c r="K68" i="52"/>
  <c r="O67" i="52"/>
  <c r="N67" i="52"/>
  <c r="M67" i="52"/>
  <c r="L67" i="52"/>
  <c r="K67" i="52"/>
  <c r="Q67" i="52" s="1"/>
  <c r="O68" i="53"/>
  <c r="N68" i="53"/>
  <c r="M68" i="53"/>
  <c r="L68" i="53"/>
  <c r="K68" i="53"/>
  <c r="O67" i="53"/>
  <c r="N67" i="53"/>
  <c r="M67" i="53"/>
  <c r="L67" i="53"/>
  <c r="K67" i="53"/>
  <c r="Q67" i="53" s="1"/>
  <c r="O68" i="47"/>
  <c r="N68" i="47"/>
  <c r="M68" i="47"/>
  <c r="L68" i="47"/>
  <c r="K68" i="47"/>
  <c r="O67" i="47"/>
  <c r="N67" i="47"/>
  <c r="M67" i="47"/>
  <c r="L67" i="47"/>
  <c r="K67" i="47"/>
  <c r="Q67" i="47" s="1"/>
  <c r="O68" i="44"/>
  <c r="N68" i="44"/>
  <c r="M68" i="44"/>
  <c r="L68" i="44"/>
  <c r="K68" i="44"/>
  <c r="O67" i="44"/>
  <c r="N67" i="44"/>
  <c r="M67" i="44"/>
  <c r="L67" i="44"/>
  <c r="K67" i="44"/>
  <c r="Q67" i="44" s="1"/>
  <c r="O68" i="46"/>
  <c r="N68" i="46"/>
  <c r="M68" i="46"/>
  <c r="L68" i="46"/>
  <c r="K68" i="46"/>
  <c r="O67" i="46"/>
  <c r="N67" i="46"/>
  <c r="M67" i="46"/>
  <c r="L67" i="46"/>
  <c r="K67" i="46"/>
  <c r="Q67" i="46" s="1"/>
  <c r="O68" i="45"/>
  <c r="N68" i="45"/>
  <c r="M68" i="45"/>
  <c r="L68" i="45"/>
  <c r="K68" i="45"/>
  <c r="O67" i="45"/>
  <c r="N67" i="45"/>
  <c r="M67" i="45"/>
  <c r="L67" i="45"/>
  <c r="K67" i="45"/>
  <c r="Q67" i="45" s="1"/>
  <c r="O68" i="50"/>
  <c r="N68" i="50"/>
  <c r="M68" i="50"/>
  <c r="L68" i="50"/>
  <c r="K68" i="50"/>
  <c r="O67" i="50"/>
  <c r="N67" i="50"/>
  <c r="M67" i="50"/>
  <c r="L67" i="50"/>
  <c r="K67" i="50"/>
  <c r="Q67" i="50" s="1"/>
  <c r="O68" i="43"/>
  <c r="N68" i="43"/>
  <c r="M68" i="43"/>
  <c r="L68" i="43"/>
  <c r="K68" i="43"/>
  <c r="O67" i="43"/>
  <c r="N67" i="43"/>
  <c r="M67" i="43"/>
  <c r="L67" i="43"/>
  <c r="K67" i="43"/>
  <c r="Q67" i="43" s="1"/>
  <c r="O68" i="35"/>
  <c r="N68" i="35"/>
  <c r="M68" i="35"/>
  <c r="L68" i="35"/>
  <c r="K68" i="35"/>
  <c r="O67" i="35"/>
  <c r="N67" i="35"/>
  <c r="M67" i="35"/>
  <c r="L67" i="35"/>
  <c r="K67" i="35"/>
  <c r="Q67" i="35" s="1"/>
  <c r="O68" i="42"/>
  <c r="N68" i="42"/>
  <c r="M68" i="42"/>
  <c r="L68" i="42"/>
  <c r="K68" i="42"/>
  <c r="O67" i="42"/>
  <c r="N67" i="42"/>
  <c r="M67" i="42"/>
  <c r="L67" i="42"/>
  <c r="K67" i="42"/>
  <c r="Q67" i="42" s="1"/>
  <c r="O68" i="40"/>
  <c r="N68" i="40"/>
  <c r="M68" i="40"/>
  <c r="L68" i="40"/>
  <c r="K68" i="40"/>
  <c r="O67" i="40"/>
  <c r="N67" i="40"/>
  <c r="M67" i="40"/>
  <c r="L67" i="40"/>
  <c r="K67" i="40"/>
  <c r="Q67" i="40" s="1"/>
  <c r="O68" i="41"/>
  <c r="N68" i="41"/>
  <c r="M68" i="41"/>
  <c r="L68" i="41"/>
  <c r="K68" i="41"/>
  <c r="O67" i="41"/>
  <c r="N67" i="41"/>
  <c r="M67" i="41"/>
  <c r="L67" i="41"/>
  <c r="K67" i="41"/>
  <c r="Q67" i="41" s="1"/>
  <c r="O68" i="38"/>
  <c r="N68" i="38"/>
  <c r="M68" i="38"/>
  <c r="L68" i="38"/>
  <c r="K68" i="38"/>
  <c r="O67" i="38"/>
  <c r="N67" i="38"/>
  <c r="M67" i="38"/>
  <c r="L67" i="38"/>
  <c r="K67" i="38"/>
  <c r="Q67" i="38" s="1"/>
  <c r="O68" i="39"/>
  <c r="N68" i="39"/>
  <c r="M68" i="39"/>
  <c r="L68" i="39"/>
  <c r="K68" i="39"/>
  <c r="O67" i="39"/>
  <c r="N67" i="39"/>
  <c r="M67" i="39"/>
  <c r="L67" i="39"/>
  <c r="K67" i="39"/>
  <c r="Q67" i="39" s="1"/>
  <c r="O68" i="37"/>
  <c r="N68" i="37"/>
  <c r="M68" i="37"/>
  <c r="L68" i="37"/>
  <c r="K68" i="37"/>
  <c r="O67" i="37"/>
  <c r="N67" i="37"/>
  <c r="M67" i="37"/>
  <c r="L67" i="37"/>
  <c r="K67" i="37"/>
  <c r="Q67" i="37" s="1"/>
  <c r="O68" i="32"/>
  <c r="N68" i="32"/>
  <c r="M68" i="32"/>
  <c r="L68" i="32"/>
  <c r="K68" i="32"/>
  <c r="O67" i="32"/>
  <c r="N67" i="32"/>
  <c r="M67" i="32"/>
  <c r="L67" i="32"/>
  <c r="K67" i="32"/>
  <c r="Q67" i="32" s="1"/>
  <c r="O68" i="36"/>
  <c r="N68" i="36"/>
  <c r="M68" i="36"/>
  <c r="L68" i="36"/>
  <c r="K68" i="36"/>
  <c r="O67" i="36"/>
  <c r="N67" i="36"/>
  <c r="M67" i="36"/>
  <c r="L67" i="36"/>
  <c r="K67" i="36"/>
  <c r="Q67" i="36" s="1"/>
  <c r="O68" i="34"/>
  <c r="N68" i="34"/>
  <c r="M68" i="34"/>
  <c r="L68" i="34"/>
  <c r="K68" i="34"/>
  <c r="O67" i="34"/>
  <c r="N67" i="34"/>
  <c r="M67" i="34"/>
  <c r="L67" i="34"/>
  <c r="K67" i="34"/>
  <c r="Q67" i="34" s="1"/>
  <c r="O68" i="31"/>
  <c r="N68" i="31"/>
  <c r="M68" i="31"/>
  <c r="L68" i="31"/>
  <c r="K68" i="31"/>
  <c r="O67" i="31"/>
  <c r="N67" i="31"/>
  <c r="M67" i="31"/>
  <c r="L67" i="31"/>
  <c r="K67" i="31"/>
  <c r="Q67" i="31" s="1"/>
  <c r="O68" i="33"/>
  <c r="N68" i="33"/>
  <c r="M68" i="33"/>
  <c r="L68" i="33"/>
  <c r="K68" i="33"/>
  <c r="O67" i="33"/>
  <c r="N67" i="33"/>
  <c r="M67" i="33"/>
  <c r="L67" i="33"/>
  <c r="K67" i="33"/>
  <c r="Q67" i="33" s="1"/>
  <c r="O68" i="30"/>
  <c r="N68" i="30"/>
  <c r="M68" i="30"/>
  <c r="L68" i="30"/>
  <c r="K68" i="30"/>
  <c r="O67" i="30"/>
  <c r="N67" i="30"/>
  <c r="M67" i="30"/>
  <c r="L67" i="30"/>
  <c r="K67" i="30"/>
  <c r="Q67" i="30" s="1"/>
  <c r="O68" i="29"/>
  <c r="N68" i="29"/>
  <c r="M68" i="29"/>
  <c r="L68" i="29"/>
  <c r="K68" i="29"/>
  <c r="O67" i="29"/>
  <c r="N67" i="29"/>
  <c r="M67" i="29"/>
  <c r="L67" i="29"/>
  <c r="K67" i="29"/>
  <c r="Q67" i="29" s="1"/>
  <c r="O68" i="28"/>
  <c r="N68" i="28"/>
  <c r="M68" i="28"/>
  <c r="L68" i="28"/>
  <c r="K68" i="28"/>
  <c r="O67" i="28"/>
  <c r="N67" i="28"/>
  <c r="M67" i="28"/>
  <c r="L67" i="28"/>
  <c r="K67" i="28"/>
  <c r="Q67" i="28" s="1"/>
  <c r="O68" i="27"/>
  <c r="N68" i="27"/>
  <c r="M68" i="27"/>
  <c r="L68" i="27"/>
  <c r="K68" i="27"/>
  <c r="O67" i="27"/>
  <c r="N67" i="27"/>
  <c r="M67" i="27"/>
  <c r="L67" i="27"/>
  <c r="K67" i="27"/>
  <c r="Q67" i="27" s="1"/>
  <c r="O68" i="26"/>
  <c r="N68" i="26"/>
  <c r="M68" i="26"/>
  <c r="L68" i="26"/>
  <c r="K68" i="26"/>
  <c r="O67" i="26"/>
  <c r="N67" i="26"/>
  <c r="M67" i="26"/>
  <c r="L67" i="26"/>
  <c r="K67" i="26"/>
  <c r="Q67" i="26" s="1"/>
  <c r="O68" i="25"/>
  <c r="N68" i="25"/>
  <c r="M68" i="25"/>
  <c r="L68" i="25"/>
  <c r="K68" i="25"/>
  <c r="O67" i="25"/>
  <c r="N67" i="25"/>
  <c r="M67" i="25"/>
  <c r="L67" i="25"/>
  <c r="K67" i="25"/>
  <c r="Q67" i="25" s="1"/>
  <c r="O68" i="24"/>
  <c r="N68" i="24"/>
  <c r="M68" i="24"/>
  <c r="L68" i="24"/>
  <c r="K68" i="24"/>
  <c r="O67" i="24"/>
  <c r="N67" i="24"/>
  <c r="M67" i="24"/>
  <c r="L67" i="24"/>
  <c r="K67" i="24"/>
  <c r="L67" i="49"/>
  <c r="M67" i="49"/>
  <c r="N67" i="49"/>
  <c r="O67" i="49"/>
  <c r="L68" i="49"/>
  <c r="M68" i="49"/>
  <c r="N68" i="49"/>
  <c r="O68" i="49"/>
  <c r="K68" i="49"/>
  <c r="M21" i="24"/>
  <c r="L21" i="24"/>
  <c r="K21" i="24"/>
  <c r="M21" i="25"/>
  <c r="L21" i="25"/>
  <c r="K21" i="25"/>
  <c r="O21" i="25" s="1"/>
  <c r="M21" i="26"/>
  <c r="L21" i="26"/>
  <c r="K21" i="26"/>
  <c r="O21" i="26" s="1"/>
  <c r="M21" i="27"/>
  <c r="L21" i="27"/>
  <c r="K21" i="27"/>
  <c r="O21" i="27" s="1"/>
  <c r="M21" i="28"/>
  <c r="L21" i="28"/>
  <c r="K21" i="28"/>
  <c r="O21" i="28" s="1"/>
  <c r="M21" i="29"/>
  <c r="L21" i="29"/>
  <c r="K21" i="29"/>
  <c r="O21" i="29" s="1"/>
  <c r="M21" i="30"/>
  <c r="L21" i="30"/>
  <c r="K21" i="30"/>
  <c r="O21" i="30" s="1"/>
  <c r="M21" i="33"/>
  <c r="L21" i="33"/>
  <c r="K21" i="33"/>
  <c r="O21" i="33" s="1"/>
  <c r="M21" i="31"/>
  <c r="L21" i="31"/>
  <c r="K21" i="31"/>
  <c r="O21" i="31" s="1"/>
  <c r="M21" i="34"/>
  <c r="L21" i="34"/>
  <c r="K21" i="34"/>
  <c r="O21" i="34" s="1"/>
  <c r="M21" i="36"/>
  <c r="L21" i="36"/>
  <c r="K21" i="36"/>
  <c r="O21" i="36" s="1"/>
  <c r="M21" i="32"/>
  <c r="L21" i="32"/>
  <c r="K21" i="32"/>
  <c r="O21" i="32" s="1"/>
  <c r="M21" i="37"/>
  <c r="L21" i="37"/>
  <c r="K21" i="37"/>
  <c r="O21" i="37" s="1"/>
  <c r="M21" i="39"/>
  <c r="L21" i="39"/>
  <c r="K21" i="39"/>
  <c r="O21" i="39" s="1"/>
  <c r="M21" i="38"/>
  <c r="L21" i="38"/>
  <c r="K21" i="38"/>
  <c r="O21" i="38" s="1"/>
  <c r="M21" i="41"/>
  <c r="L21" i="41"/>
  <c r="K21" i="41"/>
  <c r="O21" i="41" s="1"/>
  <c r="M21" i="40"/>
  <c r="L21" i="40"/>
  <c r="K21" i="40"/>
  <c r="O21" i="40" s="1"/>
  <c r="M21" i="42"/>
  <c r="L21" i="42"/>
  <c r="K21" i="42"/>
  <c r="O21" i="42" s="1"/>
  <c r="M21" i="35"/>
  <c r="L21" i="35"/>
  <c r="K21" i="35"/>
  <c r="O21" i="35" s="1"/>
  <c r="M21" i="43"/>
  <c r="L21" i="43"/>
  <c r="K21" i="43"/>
  <c r="O21" i="43" s="1"/>
  <c r="M21" i="50"/>
  <c r="L21" i="50"/>
  <c r="K21" i="50"/>
  <c r="O21" i="50" s="1"/>
  <c r="M21" i="45"/>
  <c r="L21" i="45"/>
  <c r="K21" i="45"/>
  <c r="O21" i="45" s="1"/>
  <c r="M21" i="46"/>
  <c r="L21" i="46"/>
  <c r="K21" i="46"/>
  <c r="O21" i="46" s="1"/>
  <c r="M21" i="44"/>
  <c r="L21" i="44"/>
  <c r="K21" i="44"/>
  <c r="O21" i="44" s="1"/>
  <c r="M21" i="47"/>
  <c r="L21" i="47"/>
  <c r="K21" i="47"/>
  <c r="O21" i="47" s="1"/>
  <c r="M21" i="49"/>
  <c r="L21" i="49"/>
  <c r="K21" i="49"/>
  <c r="O21" i="49" s="1"/>
  <c r="M21" i="52"/>
  <c r="L21" i="52"/>
  <c r="K21" i="52"/>
  <c r="O21" i="52" s="1"/>
  <c r="M21" i="51"/>
  <c r="L21" i="51"/>
  <c r="K21" i="51"/>
  <c r="M21" i="54"/>
  <c r="L21" i="54"/>
  <c r="K21" i="54"/>
  <c r="O21" i="54" s="1"/>
  <c r="M21" i="53"/>
  <c r="K67" i="49"/>
  <c r="O63" i="54"/>
  <c r="N63" i="54"/>
  <c r="M63" i="54"/>
  <c r="L63" i="54"/>
  <c r="K63" i="54"/>
  <c r="O62" i="54"/>
  <c r="N62" i="54"/>
  <c r="M62" i="54"/>
  <c r="L62" i="54"/>
  <c r="K62" i="54"/>
  <c r="O61" i="54"/>
  <c r="N61" i="54"/>
  <c r="M61" i="54"/>
  <c r="L61" i="54"/>
  <c r="K61" i="54"/>
  <c r="O60" i="54"/>
  <c r="N60" i="54"/>
  <c r="M60" i="54"/>
  <c r="L60" i="54"/>
  <c r="K60" i="54"/>
  <c r="O59" i="54"/>
  <c r="N59" i="54"/>
  <c r="M59" i="54"/>
  <c r="L59" i="54"/>
  <c r="K59" i="54"/>
  <c r="O58" i="54"/>
  <c r="N58" i="54"/>
  <c r="M58" i="54"/>
  <c r="L58" i="54"/>
  <c r="K58" i="54"/>
  <c r="O57" i="54"/>
  <c r="N57" i="54"/>
  <c r="M57" i="54"/>
  <c r="L57" i="54"/>
  <c r="K57" i="54"/>
  <c r="O56" i="54"/>
  <c r="N56" i="54"/>
  <c r="M56" i="54"/>
  <c r="L56" i="54"/>
  <c r="K56" i="54"/>
  <c r="O55" i="54"/>
  <c r="N55" i="54"/>
  <c r="M55" i="54"/>
  <c r="L55" i="54"/>
  <c r="K55" i="54"/>
  <c r="O54" i="54"/>
  <c r="N54" i="54"/>
  <c r="M54" i="54"/>
  <c r="L54" i="54"/>
  <c r="K54" i="54"/>
  <c r="O53" i="54"/>
  <c r="N53" i="54"/>
  <c r="M53" i="54"/>
  <c r="L53" i="54"/>
  <c r="K53" i="54"/>
  <c r="O50" i="54"/>
  <c r="N50" i="54"/>
  <c r="M50" i="54"/>
  <c r="L50" i="54"/>
  <c r="K50" i="54"/>
  <c r="O49" i="54"/>
  <c r="N49" i="54"/>
  <c r="M49" i="54"/>
  <c r="L49" i="54"/>
  <c r="K49" i="54"/>
  <c r="O48" i="54"/>
  <c r="N48" i="54"/>
  <c r="M48" i="54"/>
  <c r="L48" i="54"/>
  <c r="K48" i="54"/>
  <c r="O47" i="54"/>
  <c r="N47" i="54"/>
  <c r="M47" i="54"/>
  <c r="L47" i="54"/>
  <c r="K47" i="54"/>
  <c r="O46" i="54"/>
  <c r="N46" i="54"/>
  <c r="M46" i="54"/>
  <c r="L46" i="54"/>
  <c r="K46" i="54"/>
  <c r="O45" i="54"/>
  <c r="N45" i="54"/>
  <c r="M45" i="54"/>
  <c r="L45" i="54"/>
  <c r="K45" i="54"/>
  <c r="O44" i="54"/>
  <c r="N44" i="54"/>
  <c r="M44" i="54"/>
  <c r="L44" i="54"/>
  <c r="K44" i="54"/>
  <c r="O43" i="54"/>
  <c r="N43" i="54"/>
  <c r="N40" i="54" s="1"/>
  <c r="M43" i="54"/>
  <c r="L43" i="54"/>
  <c r="K43" i="54"/>
  <c r="O42" i="54"/>
  <c r="O40" i="54" s="1"/>
  <c r="N42" i="54"/>
  <c r="M42" i="54"/>
  <c r="L42" i="54"/>
  <c r="L40" i="54" s="1"/>
  <c r="K42" i="54"/>
  <c r="K40" i="54" s="1"/>
  <c r="W38" i="54" s="1"/>
  <c r="U40" i="54"/>
  <c r="T40" i="54"/>
  <c r="S40" i="54"/>
  <c r="R40" i="54"/>
  <c r="Q40" i="54"/>
  <c r="M40" i="54"/>
  <c r="O63" i="51"/>
  <c r="N63" i="51"/>
  <c r="M63" i="51"/>
  <c r="L63" i="51"/>
  <c r="K63" i="51"/>
  <c r="O62" i="51"/>
  <c r="N62" i="51"/>
  <c r="M62" i="51"/>
  <c r="L62" i="51"/>
  <c r="K62" i="51"/>
  <c r="O61" i="51"/>
  <c r="N61" i="51"/>
  <c r="M61" i="51"/>
  <c r="L61" i="51"/>
  <c r="K61" i="51"/>
  <c r="O60" i="51"/>
  <c r="N60" i="51"/>
  <c r="M60" i="51"/>
  <c r="L60" i="51"/>
  <c r="K60" i="51"/>
  <c r="O59" i="51"/>
  <c r="N59" i="51"/>
  <c r="M59" i="51"/>
  <c r="L59" i="51"/>
  <c r="K59" i="51"/>
  <c r="O58" i="51"/>
  <c r="N58" i="51"/>
  <c r="M58" i="51"/>
  <c r="L58" i="51"/>
  <c r="K58" i="51"/>
  <c r="O57" i="51"/>
  <c r="N57" i="51"/>
  <c r="M57" i="51"/>
  <c r="L57" i="51"/>
  <c r="K57" i="51"/>
  <c r="O56" i="51"/>
  <c r="N56" i="51"/>
  <c r="M56" i="51"/>
  <c r="L56" i="51"/>
  <c r="K56" i="51"/>
  <c r="O55" i="51"/>
  <c r="N55" i="51"/>
  <c r="M55" i="51"/>
  <c r="L55" i="51"/>
  <c r="K55" i="51"/>
  <c r="O54" i="51"/>
  <c r="N54" i="51"/>
  <c r="M54" i="51"/>
  <c r="L54" i="51"/>
  <c r="K54" i="51"/>
  <c r="O53" i="51"/>
  <c r="N53" i="51"/>
  <c r="M53" i="51"/>
  <c r="L53" i="51"/>
  <c r="K53" i="51"/>
  <c r="O50" i="51"/>
  <c r="N50" i="51"/>
  <c r="M50" i="51"/>
  <c r="L50" i="51"/>
  <c r="K50" i="51"/>
  <c r="O49" i="51"/>
  <c r="N49" i="51"/>
  <c r="M49" i="51"/>
  <c r="L49" i="51"/>
  <c r="K49" i="51"/>
  <c r="O48" i="51"/>
  <c r="N48" i="51"/>
  <c r="M48" i="51"/>
  <c r="L48" i="51"/>
  <c r="K48" i="51"/>
  <c r="O47" i="51"/>
  <c r="N47" i="51"/>
  <c r="M47" i="51"/>
  <c r="L47" i="51"/>
  <c r="K47" i="51"/>
  <c r="O46" i="51"/>
  <c r="N46" i="51"/>
  <c r="M46" i="51"/>
  <c r="L46" i="51"/>
  <c r="K46" i="51"/>
  <c r="O45" i="51"/>
  <c r="N45" i="51"/>
  <c r="M45" i="51"/>
  <c r="L45" i="51"/>
  <c r="L40" i="51" s="1"/>
  <c r="K45" i="51"/>
  <c r="O44" i="51"/>
  <c r="N44" i="51"/>
  <c r="M44" i="51"/>
  <c r="L44" i="51"/>
  <c r="K44" i="51"/>
  <c r="O43" i="51"/>
  <c r="N43" i="51"/>
  <c r="N40" i="51" s="1"/>
  <c r="M43" i="51"/>
  <c r="L43" i="51"/>
  <c r="K43" i="51"/>
  <c r="O42" i="51"/>
  <c r="O40" i="51" s="1"/>
  <c r="N42" i="51"/>
  <c r="M42" i="51"/>
  <c r="L42" i="51"/>
  <c r="K42" i="51"/>
  <c r="K40" i="51" s="1"/>
  <c r="W38" i="51" s="1"/>
  <c r="U40" i="51"/>
  <c r="T40" i="51"/>
  <c r="S40" i="51"/>
  <c r="R40" i="51"/>
  <c r="Q40" i="51"/>
  <c r="M40" i="51"/>
  <c r="O63" i="52"/>
  <c r="N63" i="52"/>
  <c r="M63" i="52"/>
  <c r="L63" i="52"/>
  <c r="K63" i="52"/>
  <c r="O62" i="52"/>
  <c r="N62" i="52"/>
  <c r="M62" i="52"/>
  <c r="L62" i="52"/>
  <c r="K62" i="52"/>
  <c r="O61" i="52"/>
  <c r="N61" i="52"/>
  <c r="M61" i="52"/>
  <c r="L61" i="52"/>
  <c r="K61" i="52"/>
  <c r="O60" i="52"/>
  <c r="N60" i="52"/>
  <c r="M60" i="52"/>
  <c r="L60" i="52"/>
  <c r="K60" i="52"/>
  <c r="O59" i="52"/>
  <c r="N59" i="52"/>
  <c r="M59" i="52"/>
  <c r="L59" i="52"/>
  <c r="K59" i="52"/>
  <c r="O58" i="52"/>
  <c r="N58" i="52"/>
  <c r="M58" i="52"/>
  <c r="L58" i="52"/>
  <c r="K58" i="52"/>
  <c r="O57" i="52"/>
  <c r="N57" i="52"/>
  <c r="M57" i="52"/>
  <c r="L57" i="52"/>
  <c r="K57" i="52"/>
  <c r="O56" i="52"/>
  <c r="N56" i="52"/>
  <c r="M56" i="52"/>
  <c r="L56" i="52"/>
  <c r="K56" i="52"/>
  <c r="O55" i="52"/>
  <c r="N55" i="52"/>
  <c r="M55" i="52"/>
  <c r="L55" i="52"/>
  <c r="K55" i="52"/>
  <c r="O54" i="52"/>
  <c r="N54" i="52"/>
  <c r="M54" i="52"/>
  <c r="L54" i="52"/>
  <c r="K54" i="52"/>
  <c r="O53" i="52"/>
  <c r="N53" i="52"/>
  <c r="M53" i="52"/>
  <c r="L53" i="52"/>
  <c r="K53" i="52"/>
  <c r="O50" i="52"/>
  <c r="N50" i="52"/>
  <c r="M50" i="52"/>
  <c r="L50" i="52"/>
  <c r="K50" i="52"/>
  <c r="O49" i="52"/>
  <c r="N49" i="52"/>
  <c r="M49" i="52"/>
  <c r="L49" i="52"/>
  <c r="K49" i="52"/>
  <c r="O48" i="52"/>
  <c r="N48" i="52"/>
  <c r="M48" i="52"/>
  <c r="L48" i="52"/>
  <c r="K48" i="52"/>
  <c r="O47" i="52"/>
  <c r="N47" i="52"/>
  <c r="M47" i="52"/>
  <c r="L47" i="52"/>
  <c r="K47" i="52"/>
  <c r="O46" i="52"/>
  <c r="N46" i="52"/>
  <c r="M46" i="52"/>
  <c r="L46" i="52"/>
  <c r="K46" i="52"/>
  <c r="O45" i="52"/>
  <c r="N45" i="52"/>
  <c r="M45" i="52"/>
  <c r="L45" i="52"/>
  <c r="K45" i="52"/>
  <c r="O44" i="52"/>
  <c r="N44" i="52"/>
  <c r="M44" i="52"/>
  <c r="L44" i="52"/>
  <c r="K44" i="52"/>
  <c r="O43" i="52"/>
  <c r="N43" i="52"/>
  <c r="N40" i="52" s="1"/>
  <c r="M43" i="52"/>
  <c r="L43" i="52"/>
  <c r="K43" i="52"/>
  <c r="O42" i="52"/>
  <c r="O40" i="52" s="1"/>
  <c r="N42" i="52"/>
  <c r="M42" i="52"/>
  <c r="L42" i="52"/>
  <c r="L40" i="52" s="1"/>
  <c r="K42" i="52"/>
  <c r="K40" i="52" s="1"/>
  <c r="W38" i="52" s="1"/>
  <c r="U40" i="52"/>
  <c r="T40" i="52"/>
  <c r="S40" i="52"/>
  <c r="R40" i="52"/>
  <c r="Q40" i="52"/>
  <c r="M40" i="52"/>
  <c r="O63" i="53"/>
  <c r="N63" i="53"/>
  <c r="M63" i="53"/>
  <c r="L63" i="53"/>
  <c r="K63" i="53"/>
  <c r="O62" i="53"/>
  <c r="N62" i="53"/>
  <c r="M62" i="53"/>
  <c r="L62" i="53"/>
  <c r="K62" i="53"/>
  <c r="O61" i="53"/>
  <c r="N61" i="53"/>
  <c r="M61" i="53"/>
  <c r="L61" i="53"/>
  <c r="K61" i="53"/>
  <c r="O60" i="53"/>
  <c r="N60" i="53"/>
  <c r="M60" i="53"/>
  <c r="L60" i="53"/>
  <c r="K60" i="53"/>
  <c r="O59" i="53"/>
  <c r="N59" i="53"/>
  <c r="M59" i="53"/>
  <c r="L59" i="53"/>
  <c r="K59" i="53"/>
  <c r="O58" i="53"/>
  <c r="N58" i="53"/>
  <c r="M58" i="53"/>
  <c r="L58" i="53"/>
  <c r="K58" i="53"/>
  <c r="O57" i="53"/>
  <c r="N57" i="53"/>
  <c r="M57" i="53"/>
  <c r="L57" i="53"/>
  <c r="K57" i="53"/>
  <c r="O56" i="53"/>
  <c r="N56" i="53"/>
  <c r="M56" i="53"/>
  <c r="L56" i="53"/>
  <c r="K56" i="53"/>
  <c r="O55" i="53"/>
  <c r="N55" i="53"/>
  <c r="M55" i="53"/>
  <c r="L55" i="53"/>
  <c r="K55" i="53"/>
  <c r="O54" i="53"/>
  <c r="N54" i="53"/>
  <c r="M54" i="53"/>
  <c r="L54" i="53"/>
  <c r="K54" i="53"/>
  <c r="O53" i="53"/>
  <c r="N53" i="53"/>
  <c r="M53" i="53"/>
  <c r="L53" i="53"/>
  <c r="K53" i="53"/>
  <c r="O50" i="53"/>
  <c r="N50" i="53"/>
  <c r="M50" i="53"/>
  <c r="L50" i="53"/>
  <c r="K50" i="53"/>
  <c r="O49" i="53"/>
  <c r="N49" i="53"/>
  <c r="M49" i="53"/>
  <c r="L49" i="53"/>
  <c r="K49" i="53"/>
  <c r="O48" i="53"/>
  <c r="N48" i="53"/>
  <c r="M48" i="53"/>
  <c r="L48" i="53"/>
  <c r="K48" i="53"/>
  <c r="O47" i="53"/>
  <c r="N47" i="53"/>
  <c r="M47" i="53"/>
  <c r="L47" i="53"/>
  <c r="K47" i="53"/>
  <c r="O46" i="53"/>
  <c r="N46" i="53"/>
  <c r="M46" i="53"/>
  <c r="L46" i="53"/>
  <c r="K46" i="53"/>
  <c r="O45" i="53"/>
  <c r="N45" i="53"/>
  <c r="M45" i="53"/>
  <c r="L45" i="53"/>
  <c r="L40" i="53" s="1"/>
  <c r="K45" i="53"/>
  <c r="O44" i="53"/>
  <c r="N44" i="53"/>
  <c r="M44" i="53"/>
  <c r="L44" i="53"/>
  <c r="K44" i="53"/>
  <c r="O43" i="53"/>
  <c r="N43" i="53"/>
  <c r="N40" i="53" s="1"/>
  <c r="M43" i="53"/>
  <c r="L43" i="53"/>
  <c r="K43" i="53"/>
  <c r="O42" i="53"/>
  <c r="O40" i="53" s="1"/>
  <c r="N42" i="53"/>
  <c r="M42" i="53"/>
  <c r="L42" i="53"/>
  <c r="K42" i="53"/>
  <c r="K40" i="53" s="1"/>
  <c r="W38" i="53" s="1"/>
  <c r="U40" i="53"/>
  <c r="T40" i="53"/>
  <c r="S40" i="53"/>
  <c r="R40" i="53"/>
  <c r="Q40" i="53"/>
  <c r="M40" i="53"/>
  <c r="O63" i="49"/>
  <c r="N63" i="49"/>
  <c r="M63" i="49"/>
  <c r="L63" i="49"/>
  <c r="K63" i="49"/>
  <c r="O62" i="49"/>
  <c r="N62" i="49"/>
  <c r="M62" i="49"/>
  <c r="L62" i="49"/>
  <c r="K62" i="49"/>
  <c r="O61" i="49"/>
  <c r="N61" i="49"/>
  <c r="M61" i="49"/>
  <c r="L61" i="49"/>
  <c r="K61" i="49"/>
  <c r="O60" i="49"/>
  <c r="N60" i="49"/>
  <c r="M60" i="49"/>
  <c r="L60" i="49"/>
  <c r="K60" i="49"/>
  <c r="O59" i="49"/>
  <c r="N59" i="49"/>
  <c r="M59" i="49"/>
  <c r="L59" i="49"/>
  <c r="K59" i="49"/>
  <c r="O58" i="49"/>
  <c r="N58" i="49"/>
  <c r="M58" i="49"/>
  <c r="L58" i="49"/>
  <c r="K58" i="49"/>
  <c r="O57" i="49"/>
  <c r="N57" i="49"/>
  <c r="M57" i="49"/>
  <c r="L57" i="49"/>
  <c r="K57" i="49"/>
  <c r="O56" i="49"/>
  <c r="N56" i="49"/>
  <c r="M56" i="49"/>
  <c r="L56" i="49"/>
  <c r="K56" i="49"/>
  <c r="O55" i="49"/>
  <c r="N55" i="49"/>
  <c r="M55" i="49"/>
  <c r="L55" i="49"/>
  <c r="K55" i="49"/>
  <c r="O54" i="49"/>
  <c r="N54" i="49"/>
  <c r="M54" i="49"/>
  <c r="L54" i="49"/>
  <c r="K54" i="49"/>
  <c r="O53" i="49"/>
  <c r="N53" i="49"/>
  <c r="M53" i="49"/>
  <c r="L53" i="49"/>
  <c r="K53" i="49"/>
  <c r="O50" i="49"/>
  <c r="N50" i="49"/>
  <c r="M50" i="49"/>
  <c r="L50" i="49"/>
  <c r="K50" i="49"/>
  <c r="O49" i="49"/>
  <c r="N49" i="49"/>
  <c r="M49" i="49"/>
  <c r="L49" i="49"/>
  <c r="K49" i="49"/>
  <c r="O48" i="49"/>
  <c r="N48" i="49"/>
  <c r="M48" i="49"/>
  <c r="L48" i="49"/>
  <c r="K48" i="49"/>
  <c r="O47" i="49"/>
  <c r="N47" i="49"/>
  <c r="M47" i="49"/>
  <c r="L47" i="49"/>
  <c r="K47" i="49"/>
  <c r="O46" i="49"/>
  <c r="N46" i="49"/>
  <c r="M46" i="49"/>
  <c r="L46" i="49"/>
  <c r="K46" i="49"/>
  <c r="O45" i="49"/>
  <c r="N45" i="49"/>
  <c r="M45" i="49"/>
  <c r="L45" i="49"/>
  <c r="K45" i="49"/>
  <c r="O44" i="49"/>
  <c r="N44" i="49"/>
  <c r="M44" i="49"/>
  <c r="L44" i="49"/>
  <c r="K44" i="49"/>
  <c r="O43" i="49"/>
  <c r="N43" i="49"/>
  <c r="M43" i="49"/>
  <c r="L43" i="49"/>
  <c r="K43" i="49"/>
  <c r="O42" i="49"/>
  <c r="N42" i="49"/>
  <c r="M42" i="49"/>
  <c r="L42" i="49"/>
  <c r="K42" i="49"/>
  <c r="U40" i="49"/>
  <c r="T40" i="49"/>
  <c r="S40" i="49"/>
  <c r="R40" i="49"/>
  <c r="Q40" i="49"/>
  <c r="O63" i="47"/>
  <c r="N63" i="47"/>
  <c r="M63" i="47"/>
  <c r="L63" i="47"/>
  <c r="K63" i="47"/>
  <c r="O62" i="47"/>
  <c r="N62" i="47"/>
  <c r="M62" i="47"/>
  <c r="L62" i="47"/>
  <c r="K62" i="47"/>
  <c r="O61" i="47"/>
  <c r="N61" i="47"/>
  <c r="M61" i="47"/>
  <c r="L61" i="47"/>
  <c r="K61" i="47"/>
  <c r="O60" i="47"/>
  <c r="N60" i="47"/>
  <c r="M60" i="47"/>
  <c r="L60" i="47"/>
  <c r="K60" i="47"/>
  <c r="O59" i="47"/>
  <c r="N59" i="47"/>
  <c r="M59" i="47"/>
  <c r="L59" i="47"/>
  <c r="K59" i="47"/>
  <c r="O58" i="47"/>
  <c r="N58" i="47"/>
  <c r="M58" i="47"/>
  <c r="L58" i="47"/>
  <c r="K58" i="47"/>
  <c r="O57" i="47"/>
  <c r="N57" i="47"/>
  <c r="M57" i="47"/>
  <c r="L57" i="47"/>
  <c r="K57" i="47"/>
  <c r="O56" i="47"/>
  <c r="N56" i="47"/>
  <c r="M56" i="47"/>
  <c r="L56" i="47"/>
  <c r="K56" i="47"/>
  <c r="O55" i="47"/>
  <c r="N55" i="47"/>
  <c r="M55" i="47"/>
  <c r="L55" i="47"/>
  <c r="K55" i="47"/>
  <c r="O54" i="47"/>
  <c r="N54" i="47"/>
  <c r="M54" i="47"/>
  <c r="L54" i="47"/>
  <c r="K54" i="47"/>
  <c r="O53" i="47"/>
  <c r="N53" i="47"/>
  <c r="M53" i="47"/>
  <c r="L53" i="47"/>
  <c r="K53" i="47"/>
  <c r="O50" i="47"/>
  <c r="N50" i="47"/>
  <c r="M50" i="47"/>
  <c r="L50" i="47"/>
  <c r="K50" i="47"/>
  <c r="O49" i="47"/>
  <c r="N49" i="47"/>
  <c r="M49" i="47"/>
  <c r="L49" i="47"/>
  <c r="K49" i="47"/>
  <c r="O48" i="47"/>
  <c r="N48" i="47"/>
  <c r="M48" i="47"/>
  <c r="L48" i="47"/>
  <c r="K48" i="47"/>
  <c r="O47" i="47"/>
  <c r="N47" i="47"/>
  <c r="M47" i="47"/>
  <c r="L47" i="47"/>
  <c r="K47" i="47"/>
  <c r="O46" i="47"/>
  <c r="N46" i="47"/>
  <c r="M46" i="47"/>
  <c r="L46" i="47"/>
  <c r="K46" i="47"/>
  <c r="O45" i="47"/>
  <c r="N45" i="47"/>
  <c r="M45" i="47"/>
  <c r="L45" i="47"/>
  <c r="L40" i="47" s="1"/>
  <c r="K45" i="47"/>
  <c r="O44" i="47"/>
  <c r="N44" i="47"/>
  <c r="M44" i="47"/>
  <c r="L44" i="47"/>
  <c r="K44" i="47"/>
  <c r="O43" i="47"/>
  <c r="N43" i="47"/>
  <c r="N40" i="47" s="1"/>
  <c r="M43" i="47"/>
  <c r="L43" i="47"/>
  <c r="K43" i="47"/>
  <c r="O42" i="47"/>
  <c r="O40" i="47" s="1"/>
  <c r="N42" i="47"/>
  <c r="M42" i="47"/>
  <c r="L42" i="47"/>
  <c r="K42" i="47"/>
  <c r="K40" i="47" s="1"/>
  <c r="W38" i="47" s="1"/>
  <c r="U40" i="47"/>
  <c r="T40" i="47"/>
  <c r="S40" i="47"/>
  <c r="R40" i="47"/>
  <c r="Q40" i="47"/>
  <c r="M40" i="47"/>
  <c r="O63" i="44"/>
  <c r="N63" i="44"/>
  <c r="M63" i="44"/>
  <c r="L63" i="44"/>
  <c r="K63" i="44"/>
  <c r="O62" i="44"/>
  <c r="N62" i="44"/>
  <c r="M62" i="44"/>
  <c r="L62" i="44"/>
  <c r="K62" i="44"/>
  <c r="O61" i="44"/>
  <c r="N61" i="44"/>
  <c r="M61" i="44"/>
  <c r="L61" i="44"/>
  <c r="K61" i="44"/>
  <c r="O60" i="44"/>
  <c r="N60" i="44"/>
  <c r="M60" i="44"/>
  <c r="L60" i="44"/>
  <c r="K60" i="44"/>
  <c r="O59" i="44"/>
  <c r="N59" i="44"/>
  <c r="M59" i="44"/>
  <c r="L59" i="44"/>
  <c r="K59" i="44"/>
  <c r="O58" i="44"/>
  <c r="N58" i="44"/>
  <c r="M58" i="44"/>
  <c r="L58" i="44"/>
  <c r="K58" i="44"/>
  <c r="O57" i="44"/>
  <c r="N57" i="44"/>
  <c r="M57" i="44"/>
  <c r="L57" i="44"/>
  <c r="K57" i="44"/>
  <c r="O56" i="44"/>
  <c r="N56" i="44"/>
  <c r="M56" i="44"/>
  <c r="L56" i="44"/>
  <c r="K56" i="44"/>
  <c r="O55" i="44"/>
  <c r="N55" i="44"/>
  <c r="M55" i="44"/>
  <c r="L55" i="44"/>
  <c r="K55" i="44"/>
  <c r="O54" i="44"/>
  <c r="N54" i="44"/>
  <c r="M54" i="44"/>
  <c r="L54" i="44"/>
  <c r="K54" i="44"/>
  <c r="O53" i="44"/>
  <c r="N53" i="44"/>
  <c r="M53" i="44"/>
  <c r="L53" i="44"/>
  <c r="K53" i="44"/>
  <c r="O50" i="44"/>
  <c r="N50" i="44"/>
  <c r="M50" i="44"/>
  <c r="L50" i="44"/>
  <c r="K50" i="44"/>
  <c r="O49" i="44"/>
  <c r="N49" i="44"/>
  <c r="M49" i="44"/>
  <c r="L49" i="44"/>
  <c r="K49" i="44"/>
  <c r="O48" i="44"/>
  <c r="N48" i="44"/>
  <c r="M48" i="44"/>
  <c r="L48" i="44"/>
  <c r="K48" i="44"/>
  <c r="O47" i="44"/>
  <c r="N47" i="44"/>
  <c r="M47" i="44"/>
  <c r="L47" i="44"/>
  <c r="K47" i="44"/>
  <c r="O46" i="44"/>
  <c r="N46" i="44"/>
  <c r="M46" i="44"/>
  <c r="L46" i="44"/>
  <c r="K46" i="44"/>
  <c r="O45" i="44"/>
  <c r="N45" i="44"/>
  <c r="M45" i="44"/>
  <c r="L45" i="44"/>
  <c r="L40" i="44" s="1"/>
  <c r="K45" i="44"/>
  <c r="O44" i="44"/>
  <c r="N44" i="44"/>
  <c r="M44" i="44"/>
  <c r="L44" i="44"/>
  <c r="K44" i="44"/>
  <c r="O43" i="44"/>
  <c r="N43" i="44"/>
  <c r="N40" i="44" s="1"/>
  <c r="M43" i="44"/>
  <c r="L43" i="44"/>
  <c r="K43" i="44"/>
  <c r="O42" i="44"/>
  <c r="O40" i="44" s="1"/>
  <c r="N42" i="44"/>
  <c r="M42" i="44"/>
  <c r="L42" i="44"/>
  <c r="K42" i="44"/>
  <c r="K40" i="44" s="1"/>
  <c r="W38" i="44" s="1"/>
  <c r="U40" i="44"/>
  <c r="T40" i="44"/>
  <c r="S40" i="44"/>
  <c r="R40" i="44"/>
  <c r="Q40" i="44"/>
  <c r="M40" i="44"/>
  <c r="O63" i="46"/>
  <c r="N63" i="46"/>
  <c r="M63" i="46"/>
  <c r="L63" i="46"/>
  <c r="K63" i="46"/>
  <c r="O62" i="46"/>
  <c r="N62" i="46"/>
  <c r="M62" i="46"/>
  <c r="L62" i="46"/>
  <c r="K62" i="46"/>
  <c r="O61" i="46"/>
  <c r="N61" i="46"/>
  <c r="M61" i="46"/>
  <c r="L61" i="46"/>
  <c r="K61" i="46"/>
  <c r="O60" i="46"/>
  <c r="N60" i="46"/>
  <c r="M60" i="46"/>
  <c r="L60" i="46"/>
  <c r="K60" i="46"/>
  <c r="O59" i="46"/>
  <c r="N59" i="46"/>
  <c r="M59" i="46"/>
  <c r="L59" i="46"/>
  <c r="K59" i="46"/>
  <c r="O58" i="46"/>
  <c r="N58" i="46"/>
  <c r="M58" i="46"/>
  <c r="L58" i="46"/>
  <c r="K58" i="46"/>
  <c r="O57" i="46"/>
  <c r="N57" i="46"/>
  <c r="M57" i="46"/>
  <c r="L57" i="46"/>
  <c r="K57" i="46"/>
  <c r="O56" i="46"/>
  <c r="N56" i="46"/>
  <c r="M56" i="46"/>
  <c r="L56" i="46"/>
  <c r="K56" i="46"/>
  <c r="O55" i="46"/>
  <c r="N55" i="46"/>
  <c r="M55" i="46"/>
  <c r="L55" i="46"/>
  <c r="K55" i="46"/>
  <c r="O54" i="46"/>
  <c r="N54" i="46"/>
  <c r="M54" i="46"/>
  <c r="L54" i="46"/>
  <c r="K54" i="46"/>
  <c r="O53" i="46"/>
  <c r="N53" i="46"/>
  <c r="M53" i="46"/>
  <c r="L53" i="46"/>
  <c r="K53" i="46"/>
  <c r="O50" i="46"/>
  <c r="N50" i="46"/>
  <c r="M50" i="46"/>
  <c r="L50" i="46"/>
  <c r="K50" i="46"/>
  <c r="O49" i="46"/>
  <c r="N49" i="46"/>
  <c r="M49" i="46"/>
  <c r="L49" i="46"/>
  <c r="K49" i="46"/>
  <c r="O48" i="46"/>
  <c r="N48" i="46"/>
  <c r="M48" i="46"/>
  <c r="L48" i="46"/>
  <c r="K48" i="46"/>
  <c r="O47" i="46"/>
  <c r="N47" i="46"/>
  <c r="M47" i="46"/>
  <c r="L47" i="46"/>
  <c r="K47" i="46"/>
  <c r="O46" i="46"/>
  <c r="N46" i="46"/>
  <c r="M46" i="46"/>
  <c r="L46" i="46"/>
  <c r="K46" i="46"/>
  <c r="O45" i="46"/>
  <c r="N45" i="46"/>
  <c r="M45" i="46"/>
  <c r="L45" i="46"/>
  <c r="L40" i="46" s="1"/>
  <c r="K45" i="46"/>
  <c r="O44" i="46"/>
  <c r="N44" i="46"/>
  <c r="M44" i="46"/>
  <c r="L44" i="46"/>
  <c r="K44" i="46"/>
  <c r="O43" i="46"/>
  <c r="N43" i="46"/>
  <c r="M43" i="46"/>
  <c r="L43" i="46"/>
  <c r="K43" i="46"/>
  <c r="O42" i="46"/>
  <c r="O40" i="46" s="1"/>
  <c r="N42" i="46"/>
  <c r="N40" i="46" s="1"/>
  <c r="M42" i="46"/>
  <c r="L42" i="46"/>
  <c r="K42" i="46"/>
  <c r="K40" i="46" s="1"/>
  <c r="W38" i="46" s="1"/>
  <c r="U40" i="46"/>
  <c r="T40" i="46"/>
  <c r="S40" i="46"/>
  <c r="R40" i="46"/>
  <c r="Q40" i="46"/>
  <c r="M40" i="46"/>
  <c r="O63" i="45"/>
  <c r="N63" i="45"/>
  <c r="M63" i="45"/>
  <c r="L63" i="45"/>
  <c r="K63" i="45"/>
  <c r="O62" i="45"/>
  <c r="N62" i="45"/>
  <c r="M62" i="45"/>
  <c r="L62" i="45"/>
  <c r="K62" i="45"/>
  <c r="O61" i="45"/>
  <c r="N61" i="45"/>
  <c r="M61" i="45"/>
  <c r="L61" i="45"/>
  <c r="K61" i="45"/>
  <c r="O60" i="45"/>
  <c r="N60" i="45"/>
  <c r="M60" i="45"/>
  <c r="L60" i="45"/>
  <c r="K60" i="45"/>
  <c r="O59" i="45"/>
  <c r="N59" i="45"/>
  <c r="M59" i="45"/>
  <c r="L59" i="45"/>
  <c r="K59" i="45"/>
  <c r="O58" i="45"/>
  <c r="N58" i="45"/>
  <c r="M58" i="45"/>
  <c r="L58" i="45"/>
  <c r="K58" i="45"/>
  <c r="O57" i="45"/>
  <c r="N57" i="45"/>
  <c r="M57" i="45"/>
  <c r="L57" i="45"/>
  <c r="K57" i="45"/>
  <c r="O56" i="45"/>
  <c r="N56" i="45"/>
  <c r="M56" i="45"/>
  <c r="L56" i="45"/>
  <c r="K56" i="45"/>
  <c r="O55" i="45"/>
  <c r="N55" i="45"/>
  <c r="M55" i="45"/>
  <c r="L55" i="45"/>
  <c r="K55" i="45"/>
  <c r="O54" i="45"/>
  <c r="N54" i="45"/>
  <c r="M54" i="45"/>
  <c r="L54" i="45"/>
  <c r="K54" i="45"/>
  <c r="O53" i="45"/>
  <c r="N53" i="45"/>
  <c r="M53" i="45"/>
  <c r="L53" i="45"/>
  <c r="K53" i="45"/>
  <c r="O50" i="45"/>
  <c r="N50" i="45"/>
  <c r="M50" i="45"/>
  <c r="L50" i="45"/>
  <c r="K50" i="45"/>
  <c r="O49" i="45"/>
  <c r="N49" i="45"/>
  <c r="M49" i="45"/>
  <c r="L49" i="45"/>
  <c r="K49" i="45"/>
  <c r="O48" i="45"/>
  <c r="N48" i="45"/>
  <c r="M48" i="45"/>
  <c r="L48" i="45"/>
  <c r="K48" i="45"/>
  <c r="O47" i="45"/>
  <c r="N47" i="45"/>
  <c r="M47" i="45"/>
  <c r="L47" i="45"/>
  <c r="K47" i="45"/>
  <c r="O46" i="45"/>
  <c r="N46" i="45"/>
  <c r="M46" i="45"/>
  <c r="L46" i="45"/>
  <c r="K46" i="45"/>
  <c r="O45" i="45"/>
  <c r="N45" i="45"/>
  <c r="M45" i="45"/>
  <c r="L45" i="45"/>
  <c r="L40" i="45" s="1"/>
  <c r="K45" i="45"/>
  <c r="O44" i="45"/>
  <c r="N44" i="45"/>
  <c r="M44" i="45"/>
  <c r="L44" i="45"/>
  <c r="K44" i="45"/>
  <c r="O43" i="45"/>
  <c r="N43" i="45"/>
  <c r="N40" i="45" s="1"/>
  <c r="M43" i="45"/>
  <c r="L43" i="45"/>
  <c r="K43" i="45"/>
  <c r="O42" i="45"/>
  <c r="O40" i="45" s="1"/>
  <c r="N42" i="45"/>
  <c r="M42" i="45"/>
  <c r="L42" i="45"/>
  <c r="K42" i="45"/>
  <c r="K40" i="45" s="1"/>
  <c r="W38" i="45" s="1"/>
  <c r="U40" i="45"/>
  <c r="T40" i="45"/>
  <c r="S40" i="45"/>
  <c r="R40" i="45"/>
  <c r="Q40" i="45"/>
  <c r="M40" i="45"/>
  <c r="O63" i="50"/>
  <c r="N63" i="50"/>
  <c r="M63" i="50"/>
  <c r="L63" i="50"/>
  <c r="K63" i="50"/>
  <c r="O62" i="50"/>
  <c r="N62" i="50"/>
  <c r="M62" i="50"/>
  <c r="L62" i="50"/>
  <c r="K62" i="50"/>
  <c r="O61" i="50"/>
  <c r="N61" i="50"/>
  <c r="M61" i="50"/>
  <c r="L61" i="50"/>
  <c r="K61" i="50"/>
  <c r="O60" i="50"/>
  <c r="N60" i="50"/>
  <c r="M60" i="50"/>
  <c r="L60" i="50"/>
  <c r="K60" i="50"/>
  <c r="O59" i="50"/>
  <c r="N59" i="50"/>
  <c r="M59" i="50"/>
  <c r="L59" i="50"/>
  <c r="K59" i="50"/>
  <c r="O58" i="50"/>
  <c r="N58" i="50"/>
  <c r="M58" i="50"/>
  <c r="L58" i="50"/>
  <c r="K58" i="50"/>
  <c r="O57" i="50"/>
  <c r="N57" i="50"/>
  <c r="M57" i="50"/>
  <c r="L57" i="50"/>
  <c r="K57" i="50"/>
  <c r="O56" i="50"/>
  <c r="N56" i="50"/>
  <c r="M56" i="50"/>
  <c r="L56" i="50"/>
  <c r="K56" i="50"/>
  <c r="O55" i="50"/>
  <c r="N55" i="50"/>
  <c r="M55" i="50"/>
  <c r="L55" i="50"/>
  <c r="K55" i="50"/>
  <c r="O54" i="50"/>
  <c r="N54" i="50"/>
  <c r="M54" i="50"/>
  <c r="L54" i="50"/>
  <c r="K54" i="50"/>
  <c r="O53" i="50"/>
  <c r="N53" i="50"/>
  <c r="M53" i="50"/>
  <c r="L53" i="50"/>
  <c r="K53" i="50"/>
  <c r="O50" i="50"/>
  <c r="N50" i="50"/>
  <c r="M50" i="50"/>
  <c r="L50" i="50"/>
  <c r="K50" i="50"/>
  <c r="O49" i="50"/>
  <c r="N49" i="50"/>
  <c r="M49" i="50"/>
  <c r="L49" i="50"/>
  <c r="K49" i="50"/>
  <c r="O48" i="50"/>
  <c r="N48" i="50"/>
  <c r="M48" i="50"/>
  <c r="L48" i="50"/>
  <c r="K48" i="50"/>
  <c r="O47" i="50"/>
  <c r="N47" i="50"/>
  <c r="M47" i="50"/>
  <c r="L47" i="50"/>
  <c r="K47" i="50"/>
  <c r="O46" i="50"/>
  <c r="N46" i="50"/>
  <c r="M46" i="50"/>
  <c r="L46" i="50"/>
  <c r="K46" i="50"/>
  <c r="O45" i="50"/>
  <c r="N45" i="50"/>
  <c r="M45" i="50"/>
  <c r="L45" i="50"/>
  <c r="L40" i="50" s="1"/>
  <c r="K45" i="50"/>
  <c r="O44" i="50"/>
  <c r="N44" i="50"/>
  <c r="M44" i="50"/>
  <c r="L44" i="50"/>
  <c r="K44" i="50"/>
  <c r="O43" i="50"/>
  <c r="N43" i="50"/>
  <c r="N40" i="50" s="1"/>
  <c r="M43" i="50"/>
  <c r="L43" i="50"/>
  <c r="K43" i="50"/>
  <c r="O42" i="50"/>
  <c r="O40" i="50" s="1"/>
  <c r="N42" i="50"/>
  <c r="M42" i="50"/>
  <c r="L42" i="50"/>
  <c r="K42" i="50"/>
  <c r="K40" i="50" s="1"/>
  <c r="W38" i="50" s="1"/>
  <c r="U40" i="50"/>
  <c r="T40" i="50"/>
  <c r="S40" i="50"/>
  <c r="R40" i="50"/>
  <c r="Q40" i="50"/>
  <c r="M40" i="50"/>
  <c r="O63" i="43"/>
  <c r="N63" i="43"/>
  <c r="M63" i="43"/>
  <c r="L63" i="43"/>
  <c r="K63" i="43"/>
  <c r="O62" i="43"/>
  <c r="N62" i="43"/>
  <c r="M62" i="43"/>
  <c r="L62" i="43"/>
  <c r="K62" i="43"/>
  <c r="O61" i="43"/>
  <c r="N61" i="43"/>
  <c r="M61" i="43"/>
  <c r="L61" i="43"/>
  <c r="K61" i="43"/>
  <c r="O60" i="43"/>
  <c r="N60" i="43"/>
  <c r="M60" i="43"/>
  <c r="L60" i="43"/>
  <c r="K60" i="43"/>
  <c r="O59" i="43"/>
  <c r="N59" i="43"/>
  <c r="M59" i="43"/>
  <c r="L59" i="43"/>
  <c r="K59" i="43"/>
  <c r="O58" i="43"/>
  <c r="N58" i="43"/>
  <c r="M58" i="43"/>
  <c r="L58" i="43"/>
  <c r="K58" i="43"/>
  <c r="O57" i="43"/>
  <c r="N57" i="43"/>
  <c r="M57" i="43"/>
  <c r="L57" i="43"/>
  <c r="K57" i="43"/>
  <c r="O56" i="43"/>
  <c r="N56" i="43"/>
  <c r="M56" i="43"/>
  <c r="L56" i="43"/>
  <c r="K56" i="43"/>
  <c r="O55" i="43"/>
  <c r="N55" i="43"/>
  <c r="M55" i="43"/>
  <c r="L55" i="43"/>
  <c r="K55" i="43"/>
  <c r="O54" i="43"/>
  <c r="N54" i="43"/>
  <c r="M54" i="43"/>
  <c r="L54" i="43"/>
  <c r="K54" i="43"/>
  <c r="O53" i="43"/>
  <c r="N53" i="43"/>
  <c r="M53" i="43"/>
  <c r="L53" i="43"/>
  <c r="K53" i="43"/>
  <c r="O50" i="43"/>
  <c r="N50" i="43"/>
  <c r="M50" i="43"/>
  <c r="L50" i="43"/>
  <c r="K50" i="43"/>
  <c r="O49" i="43"/>
  <c r="N49" i="43"/>
  <c r="M49" i="43"/>
  <c r="L49" i="43"/>
  <c r="K49" i="43"/>
  <c r="O48" i="43"/>
  <c r="N48" i="43"/>
  <c r="M48" i="43"/>
  <c r="L48" i="43"/>
  <c r="K48" i="43"/>
  <c r="O47" i="43"/>
  <c r="N47" i="43"/>
  <c r="M47" i="43"/>
  <c r="L47" i="43"/>
  <c r="K47" i="43"/>
  <c r="O46" i="43"/>
  <c r="N46" i="43"/>
  <c r="M46" i="43"/>
  <c r="L46" i="43"/>
  <c r="K46" i="43"/>
  <c r="O45" i="43"/>
  <c r="N45" i="43"/>
  <c r="M45" i="43"/>
  <c r="L45" i="43"/>
  <c r="K45" i="43"/>
  <c r="O44" i="43"/>
  <c r="N44" i="43"/>
  <c r="M44" i="43"/>
  <c r="L44" i="43"/>
  <c r="K44" i="43"/>
  <c r="O43" i="43"/>
  <c r="N43" i="43"/>
  <c r="N40" i="43" s="1"/>
  <c r="M43" i="43"/>
  <c r="L43" i="43"/>
  <c r="L40" i="43" s="1"/>
  <c r="K43" i="43"/>
  <c r="O42" i="43"/>
  <c r="O40" i="43" s="1"/>
  <c r="N42" i="43"/>
  <c r="M42" i="43"/>
  <c r="L42" i="43"/>
  <c r="K42" i="43"/>
  <c r="K40" i="43" s="1"/>
  <c r="W38" i="43" s="1"/>
  <c r="U40" i="43"/>
  <c r="T40" i="43"/>
  <c r="S40" i="43"/>
  <c r="R40" i="43"/>
  <c r="Q40" i="43"/>
  <c r="M40" i="43"/>
  <c r="O63" i="35"/>
  <c r="N63" i="35"/>
  <c r="M63" i="35"/>
  <c r="L63" i="35"/>
  <c r="K63" i="35"/>
  <c r="O62" i="35"/>
  <c r="N62" i="35"/>
  <c r="M62" i="35"/>
  <c r="L62" i="35"/>
  <c r="K62" i="35"/>
  <c r="O61" i="35"/>
  <c r="N61" i="35"/>
  <c r="M61" i="35"/>
  <c r="L61" i="35"/>
  <c r="K61" i="35"/>
  <c r="O60" i="35"/>
  <c r="N60" i="35"/>
  <c r="M60" i="35"/>
  <c r="L60" i="35"/>
  <c r="K60" i="35"/>
  <c r="O59" i="35"/>
  <c r="N59" i="35"/>
  <c r="M59" i="35"/>
  <c r="L59" i="35"/>
  <c r="K59" i="35"/>
  <c r="O58" i="35"/>
  <c r="N58" i="35"/>
  <c r="M58" i="35"/>
  <c r="L58" i="35"/>
  <c r="K58" i="35"/>
  <c r="O57" i="35"/>
  <c r="N57" i="35"/>
  <c r="M57" i="35"/>
  <c r="L57" i="35"/>
  <c r="K57" i="35"/>
  <c r="O56" i="35"/>
  <c r="N56" i="35"/>
  <c r="M56" i="35"/>
  <c r="L56" i="35"/>
  <c r="K56" i="35"/>
  <c r="O55" i="35"/>
  <c r="N55" i="35"/>
  <c r="M55" i="35"/>
  <c r="L55" i="35"/>
  <c r="K55" i="35"/>
  <c r="O54" i="35"/>
  <c r="N54" i="35"/>
  <c r="M54" i="35"/>
  <c r="L54" i="35"/>
  <c r="K54" i="35"/>
  <c r="O53" i="35"/>
  <c r="N53" i="35"/>
  <c r="M53" i="35"/>
  <c r="L53" i="35"/>
  <c r="K53" i="35"/>
  <c r="O50" i="35"/>
  <c r="N50" i="35"/>
  <c r="M50" i="35"/>
  <c r="L50" i="35"/>
  <c r="K50" i="35"/>
  <c r="O49" i="35"/>
  <c r="N49" i="35"/>
  <c r="M49" i="35"/>
  <c r="L49" i="35"/>
  <c r="K49" i="35"/>
  <c r="O48" i="35"/>
  <c r="N48" i="35"/>
  <c r="M48" i="35"/>
  <c r="L48" i="35"/>
  <c r="K48" i="35"/>
  <c r="O47" i="35"/>
  <c r="N47" i="35"/>
  <c r="M47" i="35"/>
  <c r="L47" i="35"/>
  <c r="K47" i="35"/>
  <c r="O46" i="35"/>
  <c r="N46" i="35"/>
  <c r="M46" i="35"/>
  <c r="L46" i="35"/>
  <c r="K46" i="35"/>
  <c r="O45" i="35"/>
  <c r="N45" i="35"/>
  <c r="M45" i="35"/>
  <c r="L45" i="35"/>
  <c r="K45" i="35"/>
  <c r="O44" i="35"/>
  <c r="N44" i="35"/>
  <c r="M44" i="35"/>
  <c r="L44" i="35"/>
  <c r="K44" i="35"/>
  <c r="O43" i="35"/>
  <c r="N43" i="35"/>
  <c r="N40" i="35" s="1"/>
  <c r="M43" i="35"/>
  <c r="L43" i="35"/>
  <c r="K43" i="35"/>
  <c r="O42" i="35"/>
  <c r="O40" i="35" s="1"/>
  <c r="N42" i="35"/>
  <c r="M42" i="35"/>
  <c r="L42" i="35"/>
  <c r="L40" i="35" s="1"/>
  <c r="K42" i="35"/>
  <c r="K40" i="35" s="1"/>
  <c r="W38" i="35" s="1"/>
  <c r="U40" i="35"/>
  <c r="T40" i="35"/>
  <c r="S40" i="35"/>
  <c r="R40" i="35"/>
  <c r="Q40" i="35"/>
  <c r="M40" i="35"/>
  <c r="O63" i="42"/>
  <c r="N63" i="42"/>
  <c r="M63" i="42"/>
  <c r="L63" i="42"/>
  <c r="K63" i="42"/>
  <c r="O62" i="42"/>
  <c r="N62" i="42"/>
  <c r="M62" i="42"/>
  <c r="L62" i="42"/>
  <c r="K62" i="42"/>
  <c r="O61" i="42"/>
  <c r="N61" i="42"/>
  <c r="M61" i="42"/>
  <c r="L61" i="42"/>
  <c r="K61" i="42"/>
  <c r="O60" i="42"/>
  <c r="N60" i="42"/>
  <c r="M60" i="42"/>
  <c r="L60" i="42"/>
  <c r="K60" i="42"/>
  <c r="O59" i="42"/>
  <c r="N59" i="42"/>
  <c r="M59" i="42"/>
  <c r="L59" i="42"/>
  <c r="K59" i="42"/>
  <c r="O58" i="42"/>
  <c r="N58" i="42"/>
  <c r="M58" i="42"/>
  <c r="L58" i="42"/>
  <c r="K58" i="42"/>
  <c r="O57" i="42"/>
  <c r="N57" i="42"/>
  <c r="M57" i="42"/>
  <c r="L57" i="42"/>
  <c r="K57" i="42"/>
  <c r="O56" i="42"/>
  <c r="N56" i="42"/>
  <c r="M56" i="42"/>
  <c r="L56" i="42"/>
  <c r="K56" i="42"/>
  <c r="O55" i="42"/>
  <c r="N55" i="42"/>
  <c r="M55" i="42"/>
  <c r="L55" i="42"/>
  <c r="K55" i="42"/>
  <c r="O54" i="42"/>
  <c r="N54" i="42"/>
  <c r="M54" i="42"/>
  <c r="L54" i="42"/>
  <c r="K54" i="42"/>
  <c r="O53" i="42"/>
  <c r="N53" i="42"/>
  <c r="M53" i="42"/>
  <c r="L53" i="42"/>
  <c r="K53" i="42"/>
  <c r="O50" i="42"/>
  <c r="N50" i="42"/>
  <c r="M50" i="42"/>
  <c r="L50" i="42"/>
  <c r="K50" i="42"/>
  <c r="O49" i="42"/>
  <c r="N49" i="42"/>
  <c r="M49" i="42"/>
  <c r="L49" i="42"/>
  <c r="K49" i="42"/>
  <c r="O48" i="42"/>
  <c r="N48" i="42"/>
  <c r="M48" i="42"/>
  <c r="L48" i="42"/>
  <c r="K48" i="42"/>
  <c r="O47" i="42"/>
  <c r="N47" i="42"/>
  <c r="M47" i="42"/>
  <c r="L47" i="42"/>
  <c r="K47" i="42"/>
  <c r="O46" i="42"/>
  <c r="N46" i="42"/>
  <c r="M46" i="42"/>
  <c r="L46" i="42"/>
  <c r="K46" i="42"/>
  <c r="O45" i="42"/>
  <c r="N45" i="42"/>
  <c r="M45" i="42"/>
  <c r="L45" i="42"/>
  <c r="L40" i="42" s="1"/>
  <c r="K45" i="42"/>
  <c r="O44" i="42"/>
  <c r="N44" i="42"/>
  <c r="M44" i="42"/>
  <c r="L44" i="42"/>
  <c r="K44" i="42"/>
  <c r="O43" i="42"/>
  <c r="N43" i="42"/>
  <c r="N40" i="42" s="1"/>
  <c r="M43" i="42"/>
  <c r="L43" i="42"/>
  <c r="K43" i="42"/>
  <c r="O42" i="42"/>
  <c r="O40" i="42" s="1"/>
  <c r="N42" i="42"/>
  <c r="M42" i="42"/>
  <c r="L42" i="42"/>
  <c r="K42" i="42"/>
  <c r="K40" i="42" s="1"/>
  <c r="W38" i="42" s="1"/>
  <c r="U40" i="42"/>
  <c r="T40" i="42"/>
  <c r="S40" i="42"/>
  <c r="R40" i="42"/>
  <c r="Q40" i="42"/>
  <c r="M40" i="42"/>
  <c r="O63" i="40"/>
  <c r="N63" i="40"/>
  <c r="M63" i="40"/>
  <c r="L63" i="40"/>
  <c r="K63" i="40"/>
  <c r="O62" i="40"/>
  <c r="N62" i="40"/>
  <c r="M62" i="40"/>
  <c r="L62" i="40"/>
  <c r="K62" i="40"/>
  <c r="O61" i="40"/>
  <c r="N61" i="40"/>
  <c r="M61" i="40"/>
  <c r="L61" i="40"/>
  <c r="K61" i="40"/>
  <c r="O60" i="40"/>
  <c r="N60" i="40"/>
  <c r="M60" i="40"/>
  <c r="L60" i="40"/>
  <c r="K60" i="40"/>
  <c r="O59" i="40"/>
  <c r="N59" i="40"/>
  <c r="M59" i="40"/>
  <c r="L59" i="40"/>
  <c r="K59" i="40"/>
  <c r="O58" i="40"/>
  <c r="N58" i="40"/>
  <c r="M58" i="40"/>
  <c r="L58" i="40"/>
  <c r="K58" i="40"/>
  <c r="O57" i="40"/>
  <c r="N57" i="40"/>
  <c r="M57" i="40"/>
  <c r="L57" i="40"/>
  <c r="K57" i="40"/>
  <c r="O56" i="40"/>
  <c r="N56" i="40"/>
  <c r="M56" i="40"/>
  <c r="L56" i="40"/>
  <c r="K56" i="40"/>
  <c r="O55" i="40"/>
  <c r="N55" i="40"/>
  <c r="M55" i="40"/>
  <c r="L55" i="40"/>
  <c r="K55" i="40"/>
  <c r="O54" i="40"/>
  <c r="N54" i="40"/>
  <c r="M54" i="40"/>
  <c r="L54" i="40"/>
  <c r="K54" i="40"/>
  <c r="O53" i="40"/>
  <c r="N53" i="40"/>
  <c r="M53" i="40"/>
  <c r="L53" i="40"/>
  <c r="K53" i="40"/>
  <c r="O50" i="40"/>
  <c r="N50" i="40"/>
  <c r="M50" i="40"/>
  <c r="L50" i="40"/>
  <c r="K50" i="40"/>
  <c r="O49" i="40"/>
  <c r="N49" i="40"/>
  <c r="M49" i="40"/>
  <c r="L49" i="40"/>
  <c r="K49" i="40"/>
  <c r="O48" i="40"/>
  <c r="N48" i="40"/>
  <c r="M48" i="40"/>
  <c r="L48" i="40"/>
  <c r="K48" i="40"/>
  <c r="O47" i="40"/>
  <c r="N47" i="40"/>
  <c r="M47" i="40"/>
  <c r="L47" i="40"/>
  <c r="K47" i="40"/>
  <c r="O46" i="40"/>
  <c r="N46" i="40"/>
  <c r="M46" i="40"/>
  <c r="L46" i="40"/>
  <c r="K46" i="40"/>
  <c r="O45" i="40"/>
  <c r="N45" i="40"/>
  <c r="M45" i="40"/>
  <c r="L45" i="40"/>
  <c r="L40" i="40" s="1"/>
  <c r="K45" i="40"/>
  <c r="O44" i="40"/>
  <c r="N44" i="40"/>
  <c r="M44" i="40"/>
  <c r="L44" i="40"/>
  <c r="K44" i="40"/>
  <c r="O43" i="40"/>
  <c r="N43" i="40"/>
  <c r="N40" i="40" s="1"/>
  <c r="M43" i="40"/>
  <c r="L43" i="40"/>
  <c r="K43" i="40"/>
  <c r="O42" i="40"/>
  <c r="O40" i="40" s="1"/>
  <c r="N42" i="40"/>
  <c r="M42" i="40"/>
  <c r="L42" i="40"/>
  <c r="K42" i="40"/>
  <c r="K40" i="40" s="1"/>
  <c r="W38" i="40" s="1"/>
  <c r="U40" i="40"/>
  <c r="T40" i="40"/>
  <c r="S40" i="40"/>
  <c r="R40" i="40"/>
  <c r="Q40" i="40"/>
  <c r="M40" i="40"/>
  <c r="O63" i="41"/>
  <c r="N63" i="41"/>
  <c r="M63" i="41"/>
  <c r="L63" i="41"/>
  <c r="K63" i="41"/>
  <c r="O62" i="41"/>
  <c r="N62" i="41"/>
  <c r="M62" i="41"/>
  <c r="L62" i="41"/>
  <c r="K62" i="41"/>
  <c r="O61" i="41"/>
  <c r="N61" i="41"/>
  <c r="M61" i="41"/>
  <c r="L61" i="41"/>
  <c r="K61" i="41"/>
  <c r="O60" i="41"/>
  <c r="N60" i="41"/>
  <c r="M60" i="41"/>
  <c r="L60" i="41"/>
  <c r="K60" i="41"/>
  <c r="O59" i="41"/>
  <c r="N59" i="41"/>
  <c r="M59" i="41"/>
  <c r="L59" i="41"/>
  <c r="K59" i="41"/>
  <c r="O58" i="41"/>
  <c r="N58" i="41"/>
  <c r="M58" i="41"/>
  <c r="L58" i="41"/>
  <c r="K58" i="41"/>
  <c r="O57" i="41"/>
  <c r="N57" i="41"/>
  <c r="M57" i="41"/>
  <c r="L57" i="41"/>
  <c r="K57" i="41"/>
  <c r="O56" i="41"/>
  <c r="N56" i="41"/>
  <c r="M56" i="41"/>
  <c r="L56" i="41"/>
  <c r="K56" i="41"/>
  <c r="O55" i="41"/>
  <c r="N55" i="41"/>
  <c r="M55" i="41"/>
  <c r="L55" i="41"/>
  <c r="K55" i="41"/>
  <c r="O54" i="41"/>
  <c r="N54" i="41"/>
  <c r="M54" i="41"/>
  <c r="L54" i="41"/>
  <c r="K54" i="41"/>
  <c r="O53" i="41"/>
  <c r="N53" i="41"/>
  <c r="M53" i="41"/>
  <c r="L53" i="41"/>
  <c r="K53" i="41"/>
  <c r="O50" i="41"/>
  <c r="N50" i="41"/>
  <c r="M50" i="41"/>
  <c r="L50" i="41"/>
  <c r="K50" i="41"/>
  <c r="O49" i="41"/>
  <c r="N49" i="41"/>
  <c r="M49" i="41"/>
  <c r="L49" i="41"/>
  <c r="K49" i="41"/>
  <c r="O48" i="41"/>
  <c r="N48" i="41"/>
  <c r="M48" i="41"/>
  <c r="L48" i="41"/>
  <c r="K48" i="41"/>
  <c r="O47" i="41"/>
  <c r="N47" i="41"/>
  <c r="M47" i="41"/>
  <c r="L47" i="41"/>
  <c r="K47" i="41"/>
  <c r="O46" i="41"/>
  <c r="N46" i="41"/>
  <c r="M46" i="41"/>
  <c r="L46" i="41"/>
  <c r="K46" i="41"/>
  <c r="O45" i="41"/>
  <c r="N45" i="41"/>
  <c r="M45" i="41"/>
  <c r="L45" i="41"/>
  <c r="L40" i="41" s="1"/>
  <c r="K45" i="41"/>
  <c r="O44" i="41"/>
  <c r="N44" i="41"/>
  <c r="M44" i="41"/>
  <c r="L44" i="41"/>
  <c r="K44" i="41"/>
  <c r="O43" i="41"/>
  <c r="N43" i="41"/>
  <c r="N40" i="41" s="1"/>
  <c r="M43" i="41"/>
  <c r="L43" i="41"/>
  <c r="K43" i="41"/>
  <c r="O42" i="41"/>
  <c r="O40" i="41" s="1"/>
  <c r="N42" i="41"/>
  <c r="M42" i="41"/>
  <c r="L42" i="41"/>
  <c r="K42" i="41"/>
  <c r="K40" i="41" s="1"/>
  <c r="W38" i="41" s="1"/>
  <c r="U40" i="41"/>
  <c r="T40" i="41"/>
  <c r="S40" i="41"/>
  <c r="R40" i="41"/>
  <c r="Q40" i="41"/>
  <c r="M40" i="41"/>
  <c r="O63" i="38"/>
  <c r="N63" i="38"/>
  <c r="M63" i="38"/>
  <c r="L63" i="38"/>
  <c r="K63" i="38"/>
  <c r="O62" i="38"/>
  <c r="N62" i="38"/>
  <c r="M62" i="38"/>
  <c r="L62" i="38"/>
  <c r="K62" i="38"/>
  <c r="O61" i="38"/>
  <c r="N61" i="38"/>
  <c r="M61" i="38"/>
  <c r="L61" i="38"/>
  <c r="K61" i="38"/>
  <c r="O60" i="38"/>
  <c r="N60" i="38"/>
  <c r="M60" i="38"/>
  <c r="L60" i="38"/>
  <c r="K60" i="38"/>
  <c r="O59" i="38"/>
  <c r="N59" i="38"/>
  <c r="M59" i="38"/>
  <c r="L59" i="38"/>
  <c r="K59" i="38"/>
  <c r="O58" i="38"/>
  <c r="N58" i="38"/>
  <c r="M58" i="38"/>
  <c r="L58" i="38"/>
  <c r="K58" i="38"/>
  <c r="O57" i="38"/>
  <c r="N57" i="38"/>
  <c r="M57" i="38"/>
  <c r="L57" i="38"/>
  <c r="K57" i="38"/>
  <c r="O56" i="38"/>
  <c r="N56" i="38"/>
  <c r="M56" i="38"/>
  <c r="L56" i="38"/>
  <c r="K56" i="38"/>
  <c r="O55" i="38"/>
  <c r="N55" i="38"/>
  <c r="M55" i="38"/>
  <c r="L55" i="38"/>
  <c r="K55" i="38"/>
  <c r="O54" i="38"/>
  <c r="N54" i="38"/>
  <c r="M54" i="38"/>
  <c r="L54" i="38"/>
  <c r="K54" i="38"/>
  <c r="O53" i="38"/>
  <c r="N53" i="38"/>
  <c r="M53" i="38"/>
  <c r="L53" i="38"/>
  <c r="K53" i="38"/>
  <c r="O50" i="38"/>
  <c r="N50" i="38"/>
  <c r="M50" i="38"/>
  <c r="L50" i="38"/>
  <c r="K50" i="38"/>
  <c r="O49" i="38"/>
  <c r="N49" i="38"/>
  <c r="M49" i="38"/>
  <c r="L49" i="38"/>
  <c r="K49" i="38"/>
  <c r="O48" i="38"/>
  <c r="N48" i="38"/>
  <c r="M48" i="38"/>
  <c r="L48" i="38"/>
  <c r="K48" i="38"/>
  <c r="O47" i="38"/>
  <c r="N47" i="38"/>
  <c r="M47" i="38"/>
  <c r="L47" i="38"/>
  <c r="K47" i="38"/>
  <c r="O46" i="38"/>
  <c r="N46" i="38"/>
  <c r="M46" i="38"/>
  <c r="L46" i="38"/>
  <c r="K46" i="38"/>
  <c r="O45" i="38"/>
  <c r="N45" i="38"/>
  <c r="M45" i="38"/>
  <c r="L45" i="38"/>
  <c r="K45" i="38"/>
  <c r="O44" i="38"/>
  <c r="N44" i="38"/>
  <c r="M44" i="38"/>
  <c r="L44" i="38"/>
  <c r="K44" i="38"/>
  <c r="O43" i="38"/>
  <c r="N43" i="38"/>
  <c r="M43" i="38"/>
  <c r="L43" i="38"/>
  <c r="K43" i="38"/>
  <c r="O42" i="38"/>
  <c r="N42" i="38"/>
  <c r="M42" i="38"/>
  <c r="L42" i="38"/>
  <c r="K42" i="38"/>
  <c r="U40" i="38"/>
  <c r="T40" i="38"/>
  <c r="S40" i="38"/>
  <c r="R40" i="38"/>
  <c r="Q40" i="38"/>
  <c r="O40" i="38"/>
  <c r="N40" i="38"/>
  <c r="M40" i="38"/>
  <c r="L40" i="38"/>
  <c r="K40" i="38"/>
  <c r="W38" i="38" s="1"/>
  <c r="O63" i="39"/>
  <c r="N63" i="39"/>
  <c r="M63" i="39"/>
  <c r="L63" i="39"/>
  <c r="K63" i="39"/>
  <c r="O62" i="39"/>
  <c r="N62" i="39"/>
  <c r="M62" i="39"/>
  <c r="L62" i="39"/>
  <c r="K62" i="39"/>
  <c r="O61" i="39"/>
  <c r="N61" i="39"/>
  <c r="M61" i="39"/>
  <c r="L61" i="39"/>
  <c r="K61" i="39"/>
  <c r="O60" i="39"/>
  <c r="N60" i="39"/>
  <c r="M60" i="39"/>
  <c r="L60" i="39"/>
  <c r="K60" i="39"/>
  <c r="O59" i="39"/>
  <c r="N59" i="39"/>
  <c r="M59" i="39"/>
  <c r="L59" i="39"/>
  <c r="K59" i="39"/>
  <c r="O58" i="39"/>
  <c r="N58" i="39"/>
  <c r="M58" i="39"/>
  <c r="L58" i="39"/>
  <c r="K58" i="39"/>
  <c r="O57" i="39"/>
  <c r="N57" i="39"/>
  <c r="M57" i="39"/>
  <c r="L57" i="39"/>
  <c r="K57" i="39"/>
  <c r="O56" i="39"/>
  <c r="N56" i="39"/>
  <c r="M56" i="39"/>
  <c r="L56" i="39"/>
  <c r="K56" i="39"/>
  <c r="O55" i="39"/>
  <c r="N55" i="39"/>
  <c r="M55" i="39"/>
  <c r="L55" i="39"/>
  <c r="K55" i="39"/>
  <c r="O54" i="39"/>
  <c r="N54" i="39"/>
  <c r="M54" i="39"/>
  <c r="L54" i="39"/>
  <c r="K54" i="39"/>
  <c r="O53" i="39"/>
  <c r="N53" i="39"/>
  <c r="M53" i="39"/>
  <c r="L53" i="39"/>
  <c r="K53" i="39"/>
  <c r="O50" i="39"/>
  <c r="N50" i="39"/>
  <c r="M50" i="39"/>
  <c r="L50" i="39"/>
  <c r="K50" i="39"/>
  <c r="O49" i="39"/>
  <c r="N49" i="39"/>
  <c r="M49" i="39"/>
  <c r="L49" i="39"/>
  <c r="K49" i="39"/>
  <c r="O48" i="39"/>
  <c r="N48" i="39"/>
  <c r="M48" i="39"/>
  <c r="L48" i="39"/>
  <c r="K48" i="39"/>
  <c r="O47" i="39"/>
  <c r="N47" i="39"/>
  <c r="M47" i="39"/>
  <c r="L47" i="39"/>
  <c r="K47" i="39"/>
  <c r="O46" i="39"/>
  <c r="N46" i="39"/>
  <c r="M46" i="39"/>
  <c r="L46" i="39"/>
  <c r="K46" i="39"/>
  <c r="O45" i="39"/>
  <c r="N45" i="39"/>
  <c r="M45" i="39"/>
  <c r="L45" i="39"/>
  <c r="L40" i="39" s="1"/>
  <c r="K45" i="39"/>
  <c r="O44" i="39"/>
  <c r="N44" i="39"/>
  <c r="M44" i="39"/>
  <c r="L44" i="39"/>
  <c r="K44" i="39"/>
  <c r="O43" i="39"/>
  <c r="N43" i="39"/>
  <c r="N40" i="39" s="1"/>
  <c r="M43" i="39"/>
  <c r="L43" i="39"/>
  <c r="K43" i="39"/>
  <c r="O42" i="39"/>
  <c r="O40" i="39" s="1"/>
  <c r="N42" i="39"/>
  <c r="M42" i="39"/>
  <c r="L42" i="39"/>
  <c r="K42" i="39"/>
  <c r="K40" i="39" s="1"/>
  <c r="W38" i="39" s="1"/>
  <c r="U40" i="39"/>
  <c r="T40" i="39"/>
  <c r="S40" i="39"/>
  <c r="R40" i="39"/>
  <c r="Q40" i="39"/>
  <c r="M40" i="39"/>
  <c r="O63" i="37"/>
  <c r="N63" i="37"/>
  <c r="M63" i="37"/>
  <c r="L63" i="37"/>
  <c r="K63" i="37"/>
  <c r="O62" i="37"/>
  <c r="N62" i="37"/>
  <c r="M62" i="37"/>
  <c r="L62" i="37"/>
  <c r="K62" i="37"/>
  <c r="O61" i="37"/>
  <c r="N61" i="37"/>
  <c r="M61" i="37"/>
  <c r="L61" i="37"/>
  <c r="K61" i="37"/>
  <c r="O60" i="37"/>
  <c r="N60" i="37"/>
  <c r="M60" i="37"/>
  <c r="L60" i="37"/>
  <c r="K60" i="37"/>
  <c r="O59" i="37"/>
  <c r="N59" i="37"/>
  <c r="M59" i="37"/>
  <c r="L59" i="37"/>
  <c r="K59" i="37"/>
  <c r="O58" i="37"/>
  <c r="N58" i="37"/>
  <c r="M58" i="37"/>
  <c r="L58" i="37"/>
  <c r="K58" i="37"/>
  <c r="O57" i="37"/>
  <c r="N57" i="37"/>
  <c r="M57" i="37"/>
  <c r="L57" i="37"/>
  <c r="K57" i="37"/>
  <c r="O56" i="37"/>
  <c r="N56" i="37"/>
  <c r="M56" i="37"/>
  <c r="L56" i="37"/>
  <c r="K56" i="37"/>
  <c r="O55" i="37"/>
  <c r="N55" i="37"/>
  <c r="M55" i="37"/>
  <c r="L55" i="37"/>
  <c r="K55" i="37"/>
  <c r="O54" i="37"/>
  <c r="N54" i="37"/>
  <c r="M54" i="37"/>
  <c r="L54" i="37"/>
  <c r="K54" i="37"/>
  <c r="O53" i="37"/>
  <c r="N53" i="37"/>
  <c r="M53" i="37"/>
  <c r="L53" i="37"/>
  <c r="K53" i="37"/>
  <c r="O50" i="37"/>
  <c r="N50" i="37"/>
  <c r="M50" i="37"/>
  <c r="L50" i="37"/>
  <c r="K50" i="37"/>
  <c r="O49" i="37"/>
  <c r="N49" i="37"/>
  <c r="M49" i="37"/>
  <c r="L49" i="37"/>
  <c r="K49" i="37"/>
  <c r="O48" i="37"/>
  <c r="N48" i="37"/>
  <c r="M48" i="37"/>
  <c r="L48" i="37"/>
  <c r="K48" i="37"/>
  <c r="O47" i="37"/>
  <c r="N47" i="37"/>
  <c r="M47" i="37"/>
  <c r="L47" i="37"/>
  <c r="K47" i="37"/>
  <c r="O46" i="37"/>
  <c r="N46" i="37"/>
  <c r="M46" i="37"/>
  <c r="L46" i="37"/>
  <c r="K46" i="37"/>
  <c r="O45" i="37"/>
  <c r="N45" i="37"/>
  <c r="M45" i="37"/>
  <c r="L45" i="37"/>
  <c r="K45" i="37"/>
  <c r="O44" i="37"/>
  <c r="N44" i="37"/>
  <c r="M44" i="37"/>
  <c r="L44" i="37"/>
  <c r="K44" i="37"/>
  <c r="O43" i="37"/>
  <c r="N43" i="37"/>
  <c r="M43" i="37"/>
  <c r="L43" i="37"/>
  <c r="K43" i="37"/>
  <c r="O42" i="37"/>
  <c r="N42" i="37"/>
  <c r="M42" i="37"/>
  <c r="L42" i="37"/>
  <c r="K42" i="37"/>
  <c r="U40" i="37"/>
  <c r="T40" i="37"/>
  <c r="S40" i="37"/>
  <c r="R40" i="37"/>
  <c r="Q40" i="37"/>
  <c r="O40" i="37"/>
  <c r="N40" i="37"/>
  <c r="M40" i="37"/>
  <c r="L40" i="37"/>
  <c r="K40" i="37"/>
  <c r="W38" i="37" s="1"/>
  <c r="O63" i="32"/>
  <c r="N63" i="32"/>
  <c r="M63" i="32"/>
  <c r="L63" i="32"/>
  <c r="K63" i="32"/>
  <c r="O62" i="32"/>
  <c r="N62" i="32"/>
  <c r="M62" i="32"/>
  <c r="L62" i="32"/>
  <c r="K62" i="32"/>
  <c r="O61" i="32"/>
  <c r="N61" i="32"/>
  <c r="M61" i="32"/>
  <c r="L61" i="32"/>
  <c r="K61" i="32"/>
  <c r="O60" i="32"/>
  <c r="N60" i="32"/>
  <c r="M60" i="32"/>
  <c r="L60" i="32"/>
  <c r="K60" i="32"/>
  <c r="O59" i="32"/>
  <c r="N59" i="32"/>
  <c r="M59" i="32"/>
  <c r="L59" i="32"/>
  <c r="K59" i="32"/>
  <c r="O58" i="32"/>
  <c r="N58" i="32"/>
  <c r="M58" i="32"/>
  <c r="L58" i="32"/>
  <c r="K58" i="32"/>
  <c r="O57" i="32"/>
  <c r="N57" i="32"/>
  <c r="M57" i="32"/>
  <c r="L57" i="32"/>
  <c r="K57" i="32"/>
  <c r="O56" i="32"/>
  <c r="N56" i="32"/>
  <c r="M56" i="32"/>
  <c r="L56" i="32"/>
  <c r="K56" i="32"/>
  <c r="O55" i="32"/>
  <c r="N55" i="32"/>
  <c r="M55" i="32"/>
  <c r="L55" i="32"/>
  <c r="K55" i="32"/>
  <c r="O54" i="32"/>
  <c r="N54" i="32"/>
  <c r="M54" i="32"/>
  <c r="L54" i="32"/>
  <c r="K54" i="32"/>
  <c r="O53" i="32"/>
  <c r="N53" i="32"/>
  <c r="M53" i="32"/>
  <c r="L53" i="32"/>
  <c r="K53" i="32"/>
  <c r="O50" i="32"/>
  <c r="N50" i="32"/>
  <c r="M50" i="32"/>
  <c r="L50" i="32"/>
  <c r="K50" i="32"/>
  <c r="O49" i="32"/>
  <c r="N49" i="32"/>
  <c r="M49" i="32"/>
  <c r="L49" i="32"/>
  <c r="K49" i="32"/>
  <c r="O48" i="32"/>
  <c r="N48" i="32"/>
  <c r="M48" i="32"/>
  <c r="L48" i="32"/>
  <c r="K48" i="32"/>
  <c r="O47" i="32"/>
  <c r="N47" i="32"/>
  <c r="M47" i="32"/>
  <c r="L47" i="32"/>
  <c r="K47" i="32"/>
  <c r="O46" i="32"/>
  <c r="N46" i="32"/>
  <c r="M46" i="32"/>
  <c r="L46" i="32"/>
  <c r="K46" i="32"/>
  <c r="O45" i="32"/>
  <c r="N45" i="32"/>
  <c r="M45" i="32"/>
  <c r="L45" i="32"/>
  <c r="L40" i="32" s="1"/>
  <c r="K45" i="32"/>
  <c r="O44" i="32"/>
  <c r="N44" i="32"/>
  <c r="M44" i="32"/>
  <c r="L44" i="32"/>
  <c r="K44" i="32"/>
  <c r="O43" i="32"/>
  <c r="N43" i="32"/>
  <c r="N40" i="32" s="1"/>
  <c r="M43" i="32"/>
  <c r="L43" i="32"/>
  <c r="K43" i="32"/>
  <c r="O42" i="32"/>
  <c r="O40" i="32" s="1"/>
  <c r="N42" i="32"/>
  <c r="M42" i="32"/>
  <c r="L42" i="32"/>
  <c r="K42" i="32"/>
  <c r="K40" i="32" s="1"/>
  <c r="W38" i="32" s="1"/>
  <c r="U40" i="32"/>
  <c r="T40" i="32"/>
  <c r="S40" i="32"/>
  <c r="R40" i="32"/>
  <c r="Q40" i="32"/>
  <c r="M40" i="32"/>
  <c r="O63" i="36"/>
  <c r="N63" i="36"/>
  <c r="M63" i="36"/>
  <c r="L63" i="36"/>
  <c r="K63" i="36"/>
  <c r="O62" i="36"/>
  <c r="N62" i="36"/>
  <c r="M62" i="36"/>
  <c r="L62" i="36"/>
  <c r="K62" i="36"/>
  <c r="O61" i="36"/>
  <c r="N61" i="36"/>
  <c r="M61" i="36"/>
  <c r="L61" i="36"/>
  <c r="K61" i="36"/>
  <c r="O60" i="36"/>
  <c r="N60" i="36"/>
  <c r="M60" i="36"/>
  <c r="L60" i="36"/>
  <c r="K60" i="36"/>
  <c r="O59" i="36"/>
  <c r="N59" i="36"/>
  <c r="M59" i="36"/>
  <c r="L59" i="36"/>
  <c r="K59" i="36"/>
  <c r="O58" i="36"/>
  <c r="N58" i="36"/>
  <c r="M58" i="36"/>
  <c r="L58" i="36"/>
  <c r="K58" i="36"/>
  <c r="O57" i="36"/>
  <c r="N57" i="36"/>
  <c r="M57" i="36"/>
  <c r="L57" i="36"/>
  <c r="K57" i="36"/>
  <c r="O56" i="36"/>
  <c r="N56" i="36"/>
  <c r="M56" i="36"/>
  <c r="L56" i="36"/>
  <c r="K56" i="36"/>
  <c r="O55" i="36"/>
  <c r="N55" i="36"/>
  <c r="M55" i="36"/>
  <c r="L55" i="36"/>
  <c r="K55" i="36"/>
  <c r="O54" i="36"/>
  <c r="N54" i="36"/>
  <c r="M54" i="36"/>
  <c r="L54" i="36"/>
  <c r="K54" i="36"/>
  <c r="O53" i="36"/>
  <c r="N53" i="36"/>
  <c r="M53" i="36"/>
  <c r="L53" i="36"/>
  <c r="K53" i="36"/>
  <c r="O50" i="36"/>
  <c r="N50" i="36"/>
  <c r="M50" i="36"/>
  <c r="L50" i="36"/>
  <c r="K50" i="36"/>
  <c r="O49" i="36"/>
  <c r="N49" i="36"/>
  <c r="M49" i="36"/>
  <c r="L49" i="36"/>
  <c r="K49" i="36"/>
  <c r="O48" i="36"/>
  <c r="N48" i="36"/>
  <c r="M48" i="36"/>
  <c r="L48" i="36"/>
  <c r="K48" i="36"/>
  <c r="O47" i="36"/>
  <c r="N47" i="36"/>
  <c r="M47" i="36"/>
  <c r="L47" i="36"/>
  <c r="K47" i="36"/>
  <c r="O46" i="36"/>
  <c r="N46" i="36"/>
  <c r="M46" i="36"/>
  <c r="L46" i="36"/>
  <c r="K46" i="36"/>
  <c r="O45" i="36"/>
  <c r="N45" i="36"/>
  <c r="M45" i="36"/>
  <c r="L45" i="36"/>
  <c r="L40" i="36" s="1"/>
  <c r="K45" i="36"/>
  <c r="O44" i="36"/>
  <c r="N44" i="36"/>
  <c r="M44" i="36"/>
  <c r="L44" i="36"/>
  <c r="K44" i="36"/>
  <c r="O43" i="36"/>
  <c r="N43" i="36"/>
  <c r="M43" i="36"/>
  <c r="L43" i="36"/>
  <c r="K43" i="36"/>
  <c r="O42" i="36"/>
  <c r="O40" i="36" s="1"/>
  <c r="N42" i="36"/>
  <c r="N40" i="36" s="1"/>
  <c r="M42" i="36"/>
  <c r="L42" i="36"/>
  <c r="K42" i="36"/>
  <c r="K40" i="36" s="1"/>
  <c r="W38" i="36" s="1"/>
  <c r="U40" i="36"/>
  <c r="T40" i="36"/>
  <c r="S40" i="36"/>
  <c r="R40" i="36"/>
  <c r="Q40" i="36"/>
  <c r="M40" i="36"/>
  <c r="O63" i="34"/>
  <c r="N63" i="34"/>
  <c r="M63" i="34"/>
  <c r="L63" i="34"/>
  <c r="K63" i="34"/>
  <c r="O62" i="34"/>
  <c r="N62" i="34"/>
  <c r="M62" i="34"/>
  <c r="L62" i="34"/>
  <c r="K62" i="34"/>
  <c r="O61" i="34"/>
  <c r="N61" i="34"/>
  <c r="M61" i="34"/>
  <c r="L61" i="34"/>
  <c r="K61" i="34"/>
  <c r="O60" i="34"/>
  <c r="N60" i="34"/>
  <c r="M60" i="34"/>
  <c r="L60" i="34"/>
  <c r="K60" i="34"/>
  <c r="O59" i="34"/>
  <c r="N59" i="34"/>
  <c r="M59" i="34"/>
  <c r="L59" i="34"/>
  <c r="K59" i="34"/>
  <c r="O58" i="34"/>
  <c r="N58" i="34"/>
  <c r="M58" i="34"/>
  <c r="L58" i="34"/>
  <c r="K58" i="34"/>
  <c r="O57" i="34"/>
  <c r="N57" i="34"/>
  <c r="M57" i="34"/>
  <c r="L57" i="34"/>
  <c r="K57" i="34"/>
  <c r="O56" i="34"/>
  <c r="N56" i="34"/>
  <c r="M56" i="34"/>
  <c r="L56" i="34"/>
  <c r="K56" i="34"/>
  <c r="O55" i="34"/>
  <c r="N55" i="34"/>
  <c r="M55" i="34"/>
  <c r="L55" i="34"/>
  <c r="K55" i="34"/>
  <c r="O54" i="34"/>
  <c r="N54" i="34"/>
  <c r="M54" i="34"/>
  <c r="L54" i="34"/>
  <c r="K54" i="34"/>
  <c r="O53" i="34"/>
  <c r="N53" i="34"/>
  <c r="M53" i="34"/>
  <c r="L53" i="34"/>
  <c r="K53" i="34"/>
  <c r="O50" i="34"/>
  <c r="N50" i="34"/>
  <c r="M50" i="34"/>
  <c r="L50" i="34"/>
  <c r="K50" i="34"/>
  <c r="O49" i="34"/>
  <c r="N49" i="34"/>
  <c r="M49" i="34"/>
  <c r="L49" i="34"/>
  <c r="K49" i="34"/>
  <c r="O48" i="34"/>
  <c r="N48" i="34"/>
  <c r="M48" i="34"/>
  <c r="L48" i="34"/>
  <c r="K48" i="34"/>
  <c r="O47" i="34"/>
  <c r="N47" i="34"/>
  <c r="M47" i="34"/>
  <c r="L47" i="34"/>
  <c r="K47" i="34"/>
  <c r="O46" i="34"/>
  <c r="N46" i="34"/>
  <c r="M46" i="34"/>
  <c r="L46" i="34"/>
  <c r="K46" i="34"/>
  <c r="O45" i="34"/>
  <c r="N45" i="34"/>
  <c r="M45" i="34"/>
  <c r="L45" i="34"/>
  <c r="K45" i="34"/>
  <c r="O44" i="34"/>
  <c r="N44" i="34"/>
  <c r="M44" i="34"/>
  <c r="L44" i="34"/>
  <c r="K44" i="34"/>
  <c r="O43" i="34"/>
  <c r="N43" i="34"/>
  <c r="M43" i="34"/>
  <c r="L43" i="34"/>
  <c r="K43" i="34"/>
  <c r="O42" i="34"/>
  <c r="N42" i="34"/>
  <c r="M42" i="34"/>
  <c r="L42" i="34"/>
  <c r="K42" i="34"/>
  <c r="U40" i="34"/>
  <c r="T40" i="34"/>
  <c r="S40" i="34"/>
  <c r="R40" i="34"/>
  <c r="Q40" i="34"/>
  <c r="O40" i="34"/>
  <c r="N40" i="34"/>
  <c r="M40" i="34"/>
  <c r="L40" i="34"/>
  <c r="K40" i="34"/>
  <c r="W38" i="34" s="1"/>
  <c r="O63" i="31"/>
  <c r="N63" i="31"/>
  <c r="M63" i="31"/>
  <c r="L63" i="31"/>
  <c r="K63" i="31"/>
  <c r="O62" i="31"/>
  <c r="N62" i="31"/>
  <c r="M62" i="31"/>
  <c r="L62" i="31"/>
  <c r="K62" i="31"/>
  <c r="O61" i="31"/>
  <c r="N61" i="31"/>
  <c r="M61" i="31"/>
  <c r="L61" i="31"/>
  <c r="K61" i="31"/>
  <c r="O60" i="31"/>
  <c r="N60" i="31"/>
  <c r="M60" i="31"/>
  <c r="L60" i="31"/>
  <c r="K60" i="31"/>
  <c r="O59" i="31"/>
  <c r="N59" i="31"/>
  <c r="M59" i="31"/>
  <c r="L59" i="31"/>
  <c r="K59" i="31"/>
  <c r="O58" i="31"/>
  <c r="N58" i="31"/>
  <c r="M58" i="31"/>
  <c r="L58" i="31"/>
  <c r="K58" i="31"/>
  <c r="O57" i="31"/>
  <c r="N57" i="31"/>
  <c r="M57" i="31"/>
  <c r="L57" i="31"/>
  <c r="K57" i="31"/>
  <c r="O56" i="31"/>
  <c r="N56" i="31"/>
  <c r="M56" i="31"/>
  <c r="L56" i="31"/>
  <c r="K56" i="31"/>
  <c r="O55" i="31"/>
  <c r="N55" i="31"/>
  <c r="M55" i="31"/>
  <c r="L55" i="31"/>
  <c r="K55" i="31"/>
  <c r="O54" i="31"/>
  <c r="N54" i="31"/>
  <c r="M54" i="31"/>
  <c r="L54" i="31"/>
  <c r="K54" i="31"/>
  <c r="O53" i="31"/>
  <c r="N53" i="31"/>
  <c r="M53" i="31"/>
  <c r="L53" i="31"/>
  <c r="K53" i="31"/>
  <c r="O50" i="31"/>
  <c r="N50" i="31"/>
  <c r="M50" i="31"/>
  <c r="L50" i="31"/>
  <c r="K50" i="31"/>
  <c r="O49" i="31"/>
  <c r="N49" i="31"/>
  <c r="M49" i="31"/>
  <c r="L49" i="31"/>
  <c r="K49" i="31"/>
  <c r="O48" i="31"/>
  <c r="N48" i="31"/>
  <c r="M48" i="31"/>
  <c r="L48" i="31"/>
  <c r="K48" i="31"/>
  <c r="O47" i="31"/>
  <c r="N47" i="31"/>
  <c r="M47" i="31"/>
  <c r="L47" i="31"/>
  <c r="K47" i="31"/>
  <c r="O46" i="31"/>
  <c r="N46" i="31"/>
  <c r="M46" i="31"/>
  <c r="L46" i="31"/>
  <c r="K46" i="31"/>
  <c r="O45" i="31"/>
  <c r="N45" i="31"/>
  <c r="M45" i="31"/>
  <c r="L45" i="31"/>
  <c r="L40" i="31" s="1"/>
  <c r="K45" i="31"/>
  <c r="O44" i="31"/>
  <c r="N44" i="31"/>
  <c r="M44" i="31"/>
  <c r="L44" i="31"/>
  <c r="K44" i="31"/>
  <c r="O43" i="31"/>
  <c r="N43" i="31"/>
  <c r="N40" i="31" s="1"/>
  <c r="M43" i="31"/>
  <c r="L43" i="31"/>
  <c r="K43" i="31"/>
  <c r="O42" i="31"/>
  <c r="O40" i="31" s="1"/>
  <c r="N42" i="31"/>
  <c r="M42" i="31"/>
  <c r="L42" i="31"/>
  <c r="K42" i="31"/>
  <c r="K40" i="31" s="1"/>
  <c r="W38" i="31" s="1"/>
  <c r="U40" i="31"/>
  <c r="T40" i="31"/>
  <c r="S40" i="31"/>
  <c r="R40" i="31"/>
  <c r="Q40" i="31"/>
  <c r="M40" i="31"/>
  <c r="O63" i="33"/>
  <c r="N63" i="33"/>
  <c r="M63" i="33"/>
  <c r="L63" i="33"/>
  <c r="K63" i="33"/>
  <c r="O62" i="33"/>
  <c r="N62" i="33"/>
  <c r="M62" i="33"/>
  <c r="L62" i="33"/>
  <c r="K62" i="33"/>
  <c r="O61" i="33"/>
  <c r="N61" i="33"/>
  <c r="M61" i="33"/>
  <c r="L61" i="33"/>
  <c r="K61" i="33"/>
  <c r="O60" i="33"/>
  <c r="N60" i="33"/>
  <c r="M60" i="33"/>
  <c r="L60" i="33"/>
  <c r="K60" i="33"/>
  <c r="O59" i="33"/>
  <c r="N59" i="33"/>
  <c r="M59" i="33"/>
  <c r="L59" i="33"/>
  <c r="K59" i="33"/>
  <c r="O58" i="33"/>
  <c r="N58" i="33"/>
  <c r="M58" i="33"/>
  <c r="L58" i="33"/>
  <c r="K58" i="33"/>
  <c r="O57" i="33"/>
  <c r="N57" i="33"/>
  <c r="M57" i="33"/>
  <c r="L57" i="33"/>
  <c r="K57" i="33"/>
  <c r="O56" i="33"/>
  <c r="N56" i="33"/>
  <c r="M56" i="33"/>
  <c r="L56" i="33"/>
  <c r="K56" i="33"/>
  <c r="O55" i="33"/>
  <c r="N55" i="33"/>
  <c r="M55" i="33"/>
  <c r="L55" i="33"/>
  <c r="K55" i="33"/>
  <c r="O54" i="33"/>
  <c r="N54" i="33"/>
  <c r="M54" i="33"/>
  <c r="L54" i="33"/>
  <c r="K54" i="33"/>
  <c r="O53" i="33"/>
  <c r="N53" i="33"/>
  <c r="M53" i="33"/>
  <c r="L53" i="33"/>
  <c r="K53" i="33"/>
  <c r="O50" i="33"/>
  <c r="N50" i="33"/>
  <c r="M50" i="33"/>
  <c r="L50" i="33"/>
  <c r="K50" i="33"/>
  <c r="O49" i="33"/>
  <c r="N49" i="33"/>
  <c r="M49" i="33"/>
  <c r="L49" i="33"/>
  <c r="K49" i="33"/>
  <c r="O48" i="33"/>
  <c r="N48" i="33"/>
  <c r="M48" i="33"/>
  <c r="L48" i="33"/>
  <c r="K48" i="33"/>
  <c r="O47" i="33"/>
  <c r="N47" i="33"/>
  <c r="M47" i="33"/>
  <c r="L47" i="33"/>
  <c r="K47" i="33"/>
  <c r="O46" i="33"/>
  <c r="N46" i="33"/>
  <c r="M46" i="33"/>
  <c r="L46" i="33"/>
  <c r="K46" i="33"/>
  <c r="O45" i="33"/>
  <c r="N45" i="33"/>
  <c r="M45" i="33"/>
  <c r="L45" i="33"/>
  <c r="L40" i="33" s="1"/>
  <c r="K45" i="33"/>
  <c r="O44" i="33"/>
  <c r="N44" i="33"/>
  <c r="M44" i="33"/>
  <c r="L44" i="33"/>
  <c r="K44" i="33"/>
  <c r="O43" i="33"/>
  <c r="N43" i="33"/>
  <c r="N40" i="33" s="1"/>
  <c r="M43" i="33"/>
  <c r="L43" i="33"/>
  <c r="K43" i="33"/>
  <c r="O42" i="33"/>
  <c r="O40" i="33" s="1"/>
  <c r="N42" i="33"/>
  <c r="M42" i="33"/>
  <c r="L42" i="33"/>
  <c r="K42" i="33"/>
  <c r="K40" i="33" s="1"/>
  <c r="W38" i="33" s="1"/>
  <c r="U40" i="33"/>
  <c r="T40" i="33"/>
  <c r="S40" i="33"/>
  <c r="R40" i="33"/>
  <c r="Q40" i="33"/>
  <c r="M40" i="33"/>
  <c r="O63" i="30"/>
  <c r="N63" i="30"/>
  <c r="M63" i="30"/>
  <c r="L63" i="30"/>
  <c r="K63" i="30"/>
  <c r="O62" i="30"/>
  <c r="N62" i="30"/>
  <c r="M62" i="30"/>
  <c r="L62" i="30"/>
  <c r="K62" i="30"/>
  <c r="O61" i="30"/>
  <c r="N61" i="30"/>
  <c r="M61" i="30"/>
  <c r="L61" i="30"/>
  <c r="K61" i="30"/>
  <c r="O60" i="30"/>
  <c r="N60" i="30"/>
  <c r="M60" i="30"/>
  <c r="L60" i="30"/>
  <c r="K60" i="30"/>
  <c r="O59" i="30"/>
  <c r="N59" i="30"/>
  <c r="M59" i="30"/>
  <c r="L59" i="30"/>
  <c r="K59" i="30"/>
  <c r="O58" i="30"/>
  <c r="N58" i="30"/>
  <c r="M58" i="30"/>
  <c r="L58" i="30"/>
  <c r="K58" i="30"/>
  <c r="O57" i="30"/>
  <c r="N57" i="30"/>
  <c r="M57" i="30"/>
  <c r="L57" i="30"/>
  <c r="K57" i="30"/>
  <c r="O56" i="30"/>
  <c r="N56" i="30"/>
  <c r="M56" i="30"/>
  <c r="L56" i="30"/>
  <c r="K56" i="30"/>
  <c r="O55" i="30"/>
  <c r="N55" i="30"/>
  <c r="M55" i="30"/>
  <c r="L55" i="30"/>
  <c r="K55" i="30"/>
  <c r="O54" i="30"/>
  <c r="N54" i="30"/>
  <c r="M54" i="30"/>
  <c r="L54" i="30"/>
  <c r="K54" i="30"/>
  <c r="O53" i="30"/>
  <c r="N53" i="30"/>
  <c r="M53" i="30"/>
  <c r="L53" i="30"/>
  <c r="K53" i="30"/>
  <c r="O50" i="30"/>
  <c r="N50" i="30"/>
  <c r="M50" i="30"/>
  <c r="L50" i="30"/>
  <c r="K50" i="30"/>
  <c r="O49" i="30"/>
  <c r="N49" i="30"/>
  <c r="M49" i="30"/>
  <c r="L49" i="30"/>
  <c r="K49" i="30"/>
  <c r="O48" i="30"/>
  <c r="N48" i="30"/>
  <c r="M48" i="30"/>
  <c r="L48" i="30"/>
  <c r="K48" i="30"/>
  <c r="O47" i="30"/>
  <c r="N47" i="30"/>
  <c r="M47" i="30"/>
  <c r="L47" i="30"/>
  <c r="K47" i="30"/>
  <c r="O46" i="30"/>
  <c r="N46" i="30"/>
  <c r="M46" i="30"/>
  <c r="L46" i="30"/>
  <c r="K46" i="30"/>
  <c r="O45" i="30"/>
  <c r="N45" i="30"/>
  <c r="M45" i="30"/>
  <c r="L45" i="30"/>
  <c r="L40" i="30" s="1"/>
  <c r="K45" i="30"/>
  <c r="O44" i="30"/>
  <c r="N44" i="30"/>
  <c r="M44" i="30"/>
  <c r="L44" i="30"/>
  <c r="K44" i="30"/>
  <c r="O43" i="30"/>
  <c r="N43" i="30"/>
  <c r="M43" i="30"/>
  <c r="L43" i="30"/>
  <c r="K43" i="30"/>
  <c r="O42" i="30"/>
  <c r="O40" i="30" s="1"/>
  <c r="N42" i="30"/>
  <c r="N40" i="30" s="1"/>
  <c r="M42" i="30"/>
  <c r="L42" i="30"/>
  <c r="K42" i="30"/>
  <c r="K40" i="30" s="1"/>
  <c r="W38" i="30" s="1"/>
  <c r="U40" i="30"/>
  <c r="T40" i="30"/>
  <c r="S40" i="30"/>
  <c r="R40" i="30"/>
  <c r="Q40" i="30"/>
  <c r="M40" i="30"/>
  <c r="O63" i="29"/>
  <c r="N63" i="29"/>
  <c r="M63" i="29"/>
  <c r="L63" i="29"/>
  <c r="K63" i="29"/>
  <c r="O62" i="29"/>
  <c r="N62" i="29"/>
  <c r="M62" i="29"/>
  <c r="L62" i="29"/>
  <c r="K62" i="29"/>
  <c r="O61" i="29"/>
  <c r="N61" i="29"/>
  <c r="M61" i="29"/>
  <c r="L61" i="29"/>
  <c r="K61" i="29"/>
  <c r="O60" i="29"/>
  <c r="N60" i="29"/>
  <c r="M60" i="29"/>
  <c r="L60" i="29"/>
  <c r="K60" i="29"/>
  <c r="O59" i="29"/>
  <c r="N59" i="29"/>
  <c r="M59" i="29"/>
  <c r="L59" i="29"/>
  <c r="K59" i="29"/>
  <c r="O58" i="29"/>
  <c r="N58" i="29"/>
  <c r="M58" i="29"/>
  <c r="L58" i="29"/>
  <c r="K58" i="29"/>
  <c r="O57" i="29"/>
  <c r="N57" i="29"/>
  <c r="M57" i="29"/>
  <c r="L57" i="29"/>
  <c r="K57" i="29"/>
  <c r="O56" i="29"/>
  <c r="N56" i="29"/>
  <c r="M56" i="29"/>
  <c r="L56" i="29"/>
  <c r="K56" i="29"/>
  <c r="O55" i="29"/>
  <c r="N55" i="29"/>
  <c r="M55" i="29"/>
  <c r="L55" i="29"/>
  <c r="K55" i="29"/>
  <c r="O54" i="29"/>
  <c r="N54" i="29"/>
  <c r="M54" i="29"/>
  <c r="L54" i="29"/>
  <c r="K54" i="29"/>
  <c r="O53" i="29"/>
  <c r="N53" i="29"/>
  <c r="M53" i="29"/>
  <c r="L53" i="29"/>
  <c r="K53" i="29"/>
  <c r="O50" i="29"/>
  <c r="N50" i="29"/>
  <c r="M50" i="29"/>
  <c r="L50" i="29"/>
  <c r="K50" i="29"/>
  <c r="O49" i="29"/>
  <c r="N49" i="29"/>
  <c r="M49" i="29"/>
  <c r="L49" i="29"/>
  <c r="K49" i="29"/>
  <c r="O48" i="29"/>
  <c r="N48" i="29"/>
  <c r="M48" i="29"/>
  <c r="L48" i="29"/>
  <c r="K48" i="29"/>
  <c r="O47" i="29"/>
  <c r="N47" i="29"/>
  <c r="M47" i="29"/>
  <c r="L47" i="29"/>
  <c r="K47" i="29"/>
  <c r="O46" i="29"/>
  <c r="N46" i="29"/>
  <c r="M46" i="29"/>
  <c r="L46" i="29"/>
  <c r="K46" i="29"/>
  <c r="O45" i="29"/>
  <c r="N45" i="29"/>
  <c r="M45" i="29"/>
  <c r="L45" i="29"/>
  <c r="L40" i="29" s="1"/>
  <c r="K45" i="29"/>
  <c r="O44" i="29"/>
  <c r="N44" i="29"/>
  <c r="M44" i="29"/>
  <c r="L44" i="29"/>
  <c r="K44" i="29"/>
  <c r="O43" i="29"/>
  <c r="N43" i="29"/>
  <c r="N40" i="29" s="1"/>
  <c r="M43" i="29"/>
  <c r="L43" i="29"/>
  <c r="K43" i="29"/>
  <c r="O42" i="29"/>
  <c r="O40" i="29" s="1"/>
  <c r="N42" i="29"/>
  <c r="M42" i="29"/>
  <c r="L42" i="29"/>
  <c r="K42" i="29"/>
  <c r="K40" i="29" s="1"/>
  <c r="W38" i="29" s="1"/>
  <c r="U40" i="29"/>
  <c r="T40" i="29"/>
  <c r="S40" i="29"/>
  <c r="R40" i="29"/>
  <c r="Q40" i="29"/>
  <c r="M40" i="29"/>
  <c r="O63" i="28"/>
  <c r="N63" i="28"/>
  <c r="M63" i="28"/>
  <c r="L63" i="28"/>
  <c r="K63" i="28"/>
  <c r="O62" i="28"/>
  <c r="N62" i="28"/>
  <c r="M62" i="28"/>
  <c r="L62" i="28"/>
  <c r="K62" i="28"/>
  <c r="O61" i="28"/>
  <c r="N61" i="28"/>
  <c r="M61" i="28"/>
  <c r="L61" i="28"/>
  <c r="K61" i="28"/>
  <c r="O60" i="28"/>
  <c r="N60" i="28"/>
  <c r="M60" i="28"/>
  <c r="L60" i="28"/>
  <c r="K60" i="28"/>
  <c r="O59" i="28"/>
  <c r="N59" i="28"/>
  <c r="M59" i="28"/>
  <c r="L59" i="28"/>
  <c r="K59" i="28"/>
  <c r="O58" i="28"/>
  <c r="N58" i="28"/>
  <c r="M58" i="28"/>
  <c r="L58" i="28"/>
  <c r="K58" i="28"/>
  <c r="O57" i="28"/>
  <c r="N57" i="28"/>
  <c r="M57" i="28"/>
  <c r="L57" i="28"/>
  <c r="K57" i="28"/>
  <c r="O56" i="28"/>
  <c r="N56" i="28"/>
  <c r="M56" i="28"/>
  <c r="L56" i="28"/>
  <c r="K56" i="28"/>
  <c r="O55" i="28"/>
  <c r="N55" i="28"/>
  <c r="M55" i="28"/>
  <c r="L55" i="28"/>
  <c r="K55" i="28"/>
  <c r="O54" i="28"/>
  <c r="N54" i="28"/>
  <c r="M54" i="28"/>
  <c r="L54" i="28"/>
  <c r="K54" i="28"/>
  <c r="O53" i="28"/>
  <c r="N53" i="28"/>
  <c r="M53" i="28"/>
  <c r="L53" i="28"/>
  <c r="K53" i="28"/>
  <c r="O50" i="28"/>
  <c r="N50" i="28"/>
  <c r="M50" i="28"/>
  <c r="L50" i="28"/>
  <c r="K50" i="28"/>
  <c r="O49" i="28"/>
  <c r="N49" i="28"/>
  <c r="M49" i="28"/>
  <c r="L49" i="28"/>
  <c r="K49" i="28"/>
  <c r="O48" i="28"/>
  <c r="N48" i="28"/>
  <c r="M48" i="28"/>
  <c r="L48" i="28"/>
  <c r="K48" i="28"/>
  <c r="O47" i="28"/>
  <c r="N47" i="28"/>
  <c r="M47" i="28"/>
  <c r="L47" i="28"/>
  <c r="K47" i="28"/>
  <c r="O46" i="28"/>
  <c r="N46" i="28"/>
  <c r="M46" i="28"/>
  <c r="L46" i="28"/>
  <c r="K46" i="28"/>
  <c r="O45" i="28"/>
  <c r="N45" i="28"/>
  <c r="M45" i="28"/>
  <c r="L45" i="28"/>
  <c r="L40" i="28" s="1"/>
  <c r="K45" i="28"/>
  <c r="O44" i="28"/>
  <c r="N44" i="28"/>
  <c r="M44" i="28"/>
  <c r="L44" i="28"/>
  <c r="K44" i="28"/>
  <c r="O43" i="28"/>
  <c r="N43" i="28"/>
  <c r="N40" i="28" s="1"/>
  <c r="M43" i="28"/>
  <c r="L43" i="28"/>
  <c r="K43" i="28"/>
  <c r="O42" i="28"/>
  <c r="O40" i="28" s="1"/>
  <c r="N42" i="28"/>
  <c r="M42" i="28"/>
  <c r="L42" i="28"/>
  <c r="K42" i="28"/>
  <c r="K40" i="28" s="1"/>
  <c r="W38" i="28" s="1"/>
  <c r="U40" i="28"/>
  <c r="T40" i="28"/>
  <c r="S40" i="28"/>
  <c r="R40" i="28"/>
  <c r="Q40" i="28"/>
  <c r="M40" i="28"/>
  <c r="O63" i="27"/>
  <c r="N63" i="27"/>
  <c r="M63" i="27"/>
  <c r="L63" i="27"/>
  <c r="K63" i="27"/>
  <c r="O62" i="27"/>
  <c r="N62" i="27"/>
  <c r="M62" i="27"/>
  <c r="L62" i="27"/>
  <c r="K62" i="27"/>
  <c r="O61" i="27"/>
  <c r="N61" i="27"/>
  <c r="M61" i="27"/>
  <c r="L61" i="27"/>
  <c r="K61" i="27"/>
  <c r="O60" i="27"/>
  <c r="N60" i="27"/>
  <c r="M60" i="27"/>
  <c r="L60" i="27"/>
  <c r="K60" i="27"/>
  <c r="O59" i="27"/>
  <c r="N59" i="27"/>
  <c r="M59" i="27"/>
  <c r="L59" i="27"/>
  <c r="K59" i="27"/>
  <c r="O58" i="27"/>
  <c r="N58" i="27"/>
  <c r="M58" i="27"/>
  <c r="L58" i="27"/>
  <c r="K58" i="27"/>
  <c r="O57" i="27"/>
  <c r="N57" i="27"/>
  <c r="M57" i="27"/>
  <c r="L57" i="27"/>
  <c r="K57" i="27"/>
  <c r="O56" i="27"/>
  <c r="N56" i="27"/>
  <c r="M56" i="27"/>
  <c r="L56" i="27"/>
  <c r="K56" i="27"/>
  <c r="O55" i="27"/>
  <c r="N55" i="27"/>
  <c r="M55" i="27"/>
  <c r="L55" i="27"/>
  <c r="K55" i="27"/>
  <c r="O54" i="27"/>
  <c r="N54" i="27"/>
  <c r="M54" i="27"/>
  <c r="L54" i="27"/>
  <c r="K54" i="27"/>
  <c r="O53" i="27"/>
  <c r="N53" i="27"/>
  <c r="M53" i="27"/>
  <c r="L53" i="27"/>
  <c r="K53" i="27"/>
  <c r="O50" i="27"/>
  <c r="N50" i="27"/>
  <c r="M50" i="27"/>
  <c r="L50" i="27"/>
  <c r="K50" i="27"/>
  <c r="O49" i="27"/>
  <c r="N49" i="27"/>
  <c r="M49" i="27"/>
  <c r="L49" i="27"/>
  <c r="K49" i="27"/>
  <c r="O48" i="27"/>
  <c r="N48" i="27"/>
  <c r="M48" i="27"/>
  <c r="L48" i="27"/>
  <c r="K48" i="27"/>
  <c r="O47" i="27"/>
  <c r="N47" i="27"/>
  <c r="M47" i="27"/>
  <c r="L47" i="27"/>
  <c r="K47" i="27"/>
  <c r="O46" i="27"/>
  <c r="N46" i="27"/>
  <c r="M46" i="27"/>
  <c r="L46" i="27"/>
  <c r="K46" i="27"/>
  <c r="O45" i="27"/>
  <c r="N45" i="27"/>
  <c r="M45" i="27"/>
  <c r="L45" i="27"/>
  <c r="L40" i="27" s="1"/>
  <c r="K45" i="27"/>
  <c r="O44" i="27"/>
  <c r="N44" i="27"/>
  <c r="M44" i="27"/>
  <c r="L44" i="27"/>
  <c r="K44" i="27"/>
  <c r="O43" i="27"/>
  <c r="N43" i="27"/>
  <c r="M43" i="27"/>
  <c r="L43" i="27"/>
  <c r="K43" i="27"/>
  <c r="O42" i="27"/>
  <c r="O40" i="27" s="1"/>
  <c r="N42" i="27"/>
  <c r="N40" i="27" s="1"/>
  <c r="M42" i="27"/>
  <c r="L42" i="27"/>
  <c r="K42" i="27"/>
  <c r="K40" i="27" s="1"/>
  <c r="W38" i="27" s="1"/>
  <c r="U40" i="27"/>
  <c r="T40" i="27"/>
  <c r="S40" i="27"/>
  <c r="R40" i="27"/>
  <c r="Q40" i="27"/>
  <c r="M40" i="27"/>
  <c r="O63" i="26"/>
  <c r="N63" i="26"/>
  <c r="M63" i="26"/>
  <c r="L63" i="26"/>
  <c r="K63" i="26"/>
  <c r="O62" i="26"/>
  <c r="N62" i="26"/>
  <c r="M62" i="26"/>
  <c r="L62" i="26"/>
  <c r="K62" i="26"/>
  <c r="O61" i="26"/>
  <c r="N61" i="26"/>
  <c r="M61" i="26"/>
  <c r="L61" i="26"/>
  <c r="K61" i="26"/>
  <c r="O60" i="26"/>
  <c r="N60" i="26"/>
  <c r="M60" i="26"/>
  <c r="L60" i="26"/>
  <c r="K60" i="26"/>
  <c r="O59" i="26"/>
  <c r="N59" i="26"/>
  <c r="M59" i="26"/>
  <c r="L59" i="26"/>
  <c r="K59" i="26"/>
  <c r="O58" i="26"/>
  <c r="N58" i="26"/>
  <c r="M58" i="26"/>
  <c r="L58" i="26"/>
  <c r="K58" i="26"/>
  <c r="O57" i="26"/>
  <c r="N57" i="26"/>
  <c r="M57" i="26"/>
  <c r="L57" i="26"/>
  <c r="K57" i="26"/>
  <c r="O56" i="26"/>
  <c r="N56" i="26"/>
  <c r="M56" i="26"/>
  <c r="L56" i="26"/>
  <c r="K56" i="26"/>
  <c r="O55" i="26"/>
  <c r="N55" i="26"/>
  <c r="M55" i="26"/>
  <c r="L55" i="26"/>
  <c r="K55" i="26"/>
  <c r="O54" i="26"/>
  <c r="N54" i="26"/>
  <c r="M54" i="26"/>
  <c r="L54" i="26"/>
  <c r="K54" i="26"/>
  <c r="O53" i="26"/>
  <c r="N53" i="26"/>
  <c r="M53" i="26"/>
  <c r="L53" i="26"/>
  <c r="K53" i="26"/>
  <c r="O50" i="26"/>
  <c r="N50" i="26"/>
  <c r="M50" i="26"/>
  <c r="L50" i="26"/>
  <c r="K50" i="26"/>
  <c r="O49" i="26"/>
  <c r="N49" i="26"/>
  <c r="M49" i="26"/>
  <c r="L49" i="26"/>
  <c r="K49" i="26"/>
  <c r="O48" i="26"/>
  <c r="N48" i="26"/>
  <c r="M48" i="26"/>
  <c r="L48" i="26"/>
  <c r="K48" i="26"/>
  <c r="O47" i="26"/>
  <c r="N47" i="26"/>
  <c r="M47" i="26"/>
  <c r="L47" i="26"/>
  <c r="K47" i="26"/>
  <c r="O46" i="26"/>
  <c r="N46" i="26"/>
  <c r="M46" i="26"/>
  <c r="L46" i="26"/>
  <c r="K46" i="26"/>
  <c r="O45" i="26"/>
  <c r="N45" i="26"/>
  <c r="M45" i="26"/>
  <c r="L45" i="26"/>
  <c r="L40" i="26" s="1"/>
  <c r="K45" i="26"/>
  <c r="O44" i="26"/>
  <c r="N44" i="26"/>
  <c r="M44" i="26"/>
  <c r="L44" i="26"/>
  <c r="K44" i="26"/>
  <c r="O43" i="26"/>
  <c r="N43" i="26"/>
  <c r="N40" i="26" s="1"/>
  <c r="M43" i="26"/>
  <c r="L43" i="26"/>
  <c r="K43" i="26"/>
  <c r="O42" i="26"/>
  <c r="O40" i="26" s="1"/>
  <c r="N42" i="26"/>
  <c r="M42" i="26"/>
  <c r="L42" i="26"/>
  <c r="K42" i="26"/>
  <c r="K40" i="26" s="1"/>
  <c r="W38" i="26" s="1"/>
  <c r="U40" i="26"/>
  <c r="T40" i="26"/>
  <c r="S40" i="26"/>
  <c r="R40" i="26"/>
  <c r="Q40" i="26"/>
  <c r="M40" i="26"/>
  <c r="O63" i="25"/>
  <c r="N63" i="25"/>
  <c r="M63" i="25"/>
  <c r="L63" i="25"/>
  <c r="K63" i="25"/>
  <c r="O62" i="25"/>
  <c r="N62" i="25"/>
  <c r="M62" i="25"/>
  <c r="L62" i="25"/>
  <c r="K62" i="25"/>
  <c r="O61" i="25"/>
  <c r="N61" i="25"/>
  <c r="M61" i="25"/>
  <c r="L61" i="25"/>
  <c r="K61" i="25"/>
  <c r="O60" i="25"/>
  <c r="N60" i="25"/>
  <c r="M60" i="25"/>
  <c r="L60" i="25"/>
  <c r="K60" i="25"/>
  <c r="O59" i="25"/>
  <c r="N59" i="25"/>
  <c r="M59" i="25"/>
  <c r="L59" i="25"/>
  <c r="K59" i="25"/>
  <c r="O58" i="25"/>
  <c r="N58" i="25"/>
  <c r="M58" i="25"/>
  <c r="L58" i="25"/>
  <c r="K58" i="25"/>
  <c r="O57" i="25"/>
  <c r="N57" i="25"/>
  <c r="M57" i="25"/>
  <c r="L57" i="25"/>
  <c r="K57" i="25"/>
  <c r="O56" i="25"/>
  <c r="N56" i="25"/>
  <c r="M56" i="25"/>
  <c r="L56" i="25"/>
  <c r="K56" i="25"/>
  <c r="O55" i="25"/>
  <c r="N55" i="25"/>
  <c r="M55" i="25"/>
  <c r="L55" i="25"/>
  <c r="K55" i="25"/>
  <c r="O54" i="25"/>
  <c r="N54" i="25"/>
  <c r="M54" i="25"/>
  <c r="L54" i="25"/>
  <c r="K54" i="25"/>
  <c r="O53" i="25"/>
  <c r="N53" i="25"/>
  <c r="M53" i="25"/>
  <c r="L53" i="25"/>
  <c r="K53" i="25"/>
  <c r="O50" i="25"/>
  <c r="N50" i="25"/>
  <c r="M50" i="25"/>
  <c r="L50" i="25"/>
  <c r="K50" i="25"/>
  <c r="O49" i="25"/>
  <c r="N49" i="25"/>
  <c r="M49" i="25"/>
  <c r="L49" i="25"/>
  <c r="K49" i="25"/>
  <c r="O48" i="25"/>
  <c r="N48" i="25"/>
  <c r="M48" i="25"/>
  <c r="L48" i="25"/>
  <c r="K48" i="25"/>
  <c r="O47" i="25"/>
  <c r="N47" i="25"/>
  <c r="M47" i="25"/>
  <c r="L47" i="25"/>
  <c r="K47" i="25"/>
  <c r="O46" i="25"/>
  <c r="N46" i="25"/>
  <c r="M46" i="25"/>
  <c r="L46" i="25"/>
  <c r="K46" i="25"/>
  <c r="O45" i="25"/>
  <c r="N45" i="25"/>
  <c r="M45" i="25"/>
  <c r="L45" i="25"/>
  <c r="L40" i="25" s="1"/>
  <c r="K45" i="25"/>
  <c r="O44" i="25"/>
  <c r="N44" i="25"/>
  <c r="M44" i="25"/>
  <c r="L44" i="25"/>
  <c r="K44" i="25"/>
  <c r="O43" i="25"/>
  <c r="N43" i="25"/>
  <c r="M43" i="25"/>
  <c r="L43" i="25"/>
  <c r="K43" i="25"/>
  <c r="O42" i="25"/>
  <c r="O40" i="25" s="1"/>
  <c r="N42" i="25"/>
  <c r="N40" i="25" s="1"/>
  <c r="M42" i="25"/>
  <c r="L42" i="25"/>
  <c r="K42" i="25"/>
  <c r="K40" i="25" s="1"/>
  <c r="W38" i="25" s="1"/>
  <c r="U40" i="25"/>
  <c r="T40" i="25"/>
  <c r="S40" i="25"/>
  <c r="R40" i="25"/>
  <c r="Q40" i="25"/>
  <c r="M40" i="25"/>
  <c r="R40" i="24"/>
  <c r="S40" i="24"/>
  <c r="T40" i="24"/>
  <c r="U40" i="24"/>
  <c r="Q40" i="24"/>
  <c r="K54" i="24"/>
  <c r="L54" i="24"/>
  <c r="M54" i="24"/>
  <c r="N54" i="24"/>
  <c r="O54" i="24"/>
  <c r="K55" i="24"/>
  <c r="L55" i="24"/>
  <c r="M55" i="24"/>
  <c r="N55" i="24"/>
  <c r="O55" i="24"/>
  <c r="K56" i="24"/>
  <c r="L56" i="24"/>
  <c r="M56" i="24"/>
  <c r="N56" i="24"/>
  <c r="O56" i="24"/>
  <c r="K57" i="24"/>
  <c r="L57" i="24"/>
  <c r="M57" i="24"/>
  <c r="N57" i="24"/>
  <c r="O57" i="24"/>
  <c r="K58" i="24"/>
  <c r="L58" i="24"/>
  <c r="M58" i="24"/>
  <c r="N58" i="24"/>
  <c r="O58" i="24"/>
  <c r="K59" i="24"/>
  <c r="L59" i="24"/>
  <c r="M59" i="24"/>
  <c r="N59" i="24"/>
  <c r="O59" i="24"/>
  <c r="K60" i="24"/>
  <c r="L60" i="24"/>
  <c r="M60" i="24"/>
  <c r="N60" i="24"/>
  <c r="O60" i="24"/>
  <c r="K61" i="24"/>
  <c r="L61" i="24"/>
  <c r="M61" i="24"/>
  <c r="N61" i="24"/>
  <c r="O61" i="24"/>
  <c r="K62" i="24"/>
  <c r="L62" i="24"/>
  <c r="M62" i="24"/>
  <c r="N62" i="24"/>
  <c r="O62" i="24"/>
  <c r="K63" i="24"/>
  <c r="L63" i="24"/>
  <c r="M63" i="24"/>
  <c r="N63" i="24"/>
  <c r="O63" i="24"/>
  <c r="L53" i="24"/>
  <c r="M53" i="24"/>
  <c r="N53" i="24"/>
  <c r="O53" i="24"/>
  <c r="K53" i="24"/>
  <c r="K43" i="24"/>
  <c r="L43" i="24"/>
  <c r="M43" i="24"/>
  <c r="N43" i="24"/>
  <c r="O43" i="24"/>
  <c r="K44" i="24"/>
  <c r="L44" i="24"/>
  <c r="M44" i="24"/>
  <c r="N44" i="24"/>
  <c r="O44" i="24"/>
  <c r="K45" i="24"/>
  <c r="L45" i="24"/>
  <c r="M45" i="24"/>
  <c r="N45" i="24"/>
  <c r="O45" i="24"/>
  <c r="K46" i="24"/>
  <c r="L46" i="24"/>
  <c r="M46" i="24"/>
  <c r="N46" i="24"/>
  <c r="O46" i="24"/>
  <c r="K47" i="24"/>
  <c r="L47" i="24"/>
  <c r="M47" i="24"/>
  <c r="N47" i="24"/>
  <c r="O47" i="24"/>
  <c r="K48" i="24"/>
  <c r="L48" i="24"/>
  <c r="M48" i="24"/>
  <c r="N48" i="24"/>
  <c r="O48" i="24"/>
  <c r="K49" i="24"/>
  <c r="L49" i="24"/>
  <c r="M49" i="24"/>
  <c r="N49" i="24"/>
  <c r="O49" i="24"/>
  <c r="K50" i="24"/>
  <c r="L50" i="24"/>
  <c r="M50" i="24"/>
  <c r="N50" i="24"/>
  <c r="O50" i="24"/>
  <c r="L42" i="24"/>
  <c r="M42" i="24"/>
  <c r="N42" i="24"/>
  <c r="N40" i="24" s="1"/>
  <c r="O42" i="24"/>
  <c r="K42" i="24"/>
  <c r="O28" i="54"/>
  <c r="N28" i="54"/>
  <c r="M28" i="54"/>
  <c r="L28" i="54"/>
  <c r="K28" i="54"/>
  <c r="O26" i="54"/>
  <c r="N26" i="54"/>
  <c r="M26" i="54"/>
  <c r="L26" i="54"/>
  <c r="K26" i="54"/>
  <c r="O28" i="51"/>
  <c r="N28" i="51"/>
  <c r="M28" i="51"/>
  <c r="L28" i="51"/>
  <c r="K28" i="51"/>
  <c r="O26" i="51"/>
  <c r="N26" i="51"/>
  <c r="M26" i="51"/>
  <c r="L26" i="51"/>
  <c r="K26" i="51"/>
  <c r="O28" i="52"/>
  <c r="N28" i="52"/>
  <c r="M28" i="52"/>
  <c r="L28" i="52"/>
  <c r="K28" i="52"/>
  <c r="O26" i="52"/>
  <c r="N26" i="52"/>
  <c r="M26" i="52"/>
  <c r="L26" i="52"/>
  <c r="K26" i="52"/>
  <c r="O28" i="53"/>
  <c r="N28" i="53"/>
  <c r="M28" i="53"/>
  <c r="L28" i="53"/>
  <c r="K28" i="53"/>
  <c r="O26" i="53"/>
  <c r="N26" i="53"/>
  <c r="M26" i="53"/>
  <c r="L26" i="53"/>
  <c r="K26" i="53"/>
  <c r="L21" i="53"/>
  <c r="K21" i="53"/>
  <c r="O28" i="49"/>
  <c r="N28" i="49"/>
  <c r="M28" i="49"/>
  <c r="L28" i="49"/>
  <c r="K28" i="49"/>
  <c r="O26" i="49"/>
  <c r="N26" i="49"/>
  <c r="M26" i="49"/>
  <c r="L26" i="49"/>
  <c r="K26" i="49"/>
  <c r="O28" i="47"/>
  <c r="N28" i="47"/>
  <c r="M28" i="47"/>
  <c r="L28" i="47"/>
  <c r="K28" i="47"/>
  <c r="O26" i="47"/>
  <c r="N26" i="47"/>
  <c r="M26" i="47"/>
  <c r="L26" i="47"/>
  <c r="K26" i="47"/>
  <c r="O28" i="44"/>
  <c r="N28" i="44"/>
  <c r="M28" i="44"/>
  <c r="L28" i="44"/>
  <c r="K28" i="44"/>
  <c r="O26" i="44"/>
  <c r="N26" i="44"/>
  <c r="M26" i="44"/>
  <c r="L26" i="44"/>
  <c r="K26" i="44"/>
  <c r="O28" i="46"/>
  <c r="N28" i="46"/>
  <c r="M28" i="46"/>
  <c r="L28" i="46"/>
  <c r="K28" i="46"/>
  <c r="O26" i="46"/>
  <c r="N26" i="46"/>
  <c r="M26" i="46"/>
  <c r="L26" i="46"/>
  <c r="K26" i="46"/>
  <c r="O28" i="45"/>
  <c r="N28" i="45"/>
  <c r="M28" i="45"/>
  <c r="L28" i="45"/>
  <c r="K28" i="45"/>
  <c r="O26" i="45"/>
  <c r="N26" i="45"/>
  <c r="M26" i="45"/>
  <c r="L26" i="45"/>
  <c r="K26" i="45"/>
  <c r="O28" i="50"/>
  <c r="N28" i="50"/>
  <c r="M28" i="50"/>
  <c r="L28" i="50"/>
  <c r="K28" i="50"/>
  <c r="O26" i="50"/>
  <c r="N26" i="50"/>
  <c r="M26" i="50"/>
  <c r="L26" i="50"/>
  <c r="K26" i="50"/>
  <c r="O28" i="43"/>
  <c r="N28" i="43"/>
  <c r="M28" i="43"/>
  <c r="L28" i="43"/>
  <c r="K28" i="43"/>
  <c r="O26" i="43"/>
  <c r="N26" i="43"/>
  <c r="M26" i="43"/>
  <c r="L26" i="43"/>
  <c r="K26" i="43"/>
  <c r="O28" i="35"/>
  <c r="N28" i="35"/>
  <c r="M28" i="35"/>
  <c r="L28" i="35"/>
  <c r="K28" i="35"/>
  <c r="O26" i="35"/>
  <c r="N26" i="35"/>
  <c r="M26" i="35"/>
  <c r="L26" i="35"/>
  <c r="K26" i="35"/>
  <c r="O28" i="42"/>
  <c r="N28" i="42"/>
  <c r="M28" i="42"/>
  <c r="L28" i="42"/>
  <c r="K28" i="42"/>
  <c r="O26" i="42"/>
  <c r="N26" i="42"/>
  <c r="M26" i="42"/>
  <c r="L26" i="42"/>
  <c r="K26" i="42"/>
  <c r="O28" i="40"/>
  <c r="N28" i="40"/>
  <c r="M28" i="40"/>
  <c r="L28" i="40"/>
  <c r="K28" i="40"/>
  <c r="O26" i="40"/>
  <c r="N26" i="40"/>
  <c r="M26" i="40"/>
  <c r="L26" i="40"/>
  <c r="K26" i="40"/>
  <c r="O28" i="41"/>
  <c r="N28" i="41"/>
  <c r="M28" i="41"/>
  <c r="L28" i="41"/>
  <c r="K28" i="41"/>
  <c r="O26" i="41"/>
  <c r="N26" i="41"/>
  <c r="M26" i="41"/>
  <c r="L26" i="41"/>
  <c r="K26" i="41"/>
  <c r="O28" i="38"/>
  <c r="N28" i="38"/>
  <c r="M28" i="38"/>
  <c r="L28" i="38"/>
  <c r="K28" i="38"/>
  <c r="O26" i="38"/>
  <c r="N26" i="38"/>
  <c r="M26" i="38"/>
  <c r="L26" i="38"/>
  <c r="K26" i="38"/>
  <c r="O28" i="39"/>
  <c r="N28" i="39"/>
  <c r="M28" i="39"/>
  <c r="L28" i="39"/>
  <c r="K28" i="39"/>
  <c r="O26" i="39"/>
  <c r="N26" i="39"/>
  <c r="M26" i="39"/>
  <c r="L26" i="39"/>
  <c r="K26" i="39"/>
  <c r="O28" i="37"/>
  <c r="N28" i="37"/>
  <c r="M28" i="37"/>
  <c r="L28" i="37"/>
  <c r="K28" i="37"/>
  <c r="O26" i="37"/>
  <c r="N26" i="37"/>
  <c r="M26" i="37"/>
  <c r="L26" i="37"/>
  <c r="K26" i="37"/>
  <c r="O28" i="32"/>
  <c r="N28" i="32"/>
  <c r="M28" i="32"/>
  <c r="L28" i="32"/>
  <c r="K28" i="32"/>
  <c r="O26" i="32"/>
  <c r="N26" i="32"/>
  <c r="M26" i="32"/>
  <c r="L26" i="32"/>
  <c r="K26" i="32"/>
  <c r="O28" i="36"/>
  <c r="N28" i="36"/>
  <c r="M28" i="36"/>
  <c r="L28" i="36"/>
  <c r="K28" i="36"/>
  <c r="O26" i="36"/>
  <c r="N26" i="36"/>
  <c r="M26" i="36"/>
  <c r="L26" i="36"/>
  <c r="K26" i="36"/>
  <c r="O28" i="34"/>
  <c r="N28" i="34"/>
  <c r="M28" i="34"/>
  <c r="L28" i="34"/>
  <c r="K28" i="34"/>
  <c r="O26" i="34"/>
  <c r="N26" i="34"/>
  <c r="M26" i="34"/>
  <c r="L26" i="34"/>
  <c r="K26" i="34"/>
  <c r="O28" i="31"/>
  <c r="N28" i="31"/>
  <c r="M28" i="31"/>
  <c r="L28" i="31"/>
  <c r="K28" i="31"/>
  <c r="O26" i="31"/>
  <c r="N26" i="31"/>
  <c r="M26" i="31"/>
  <c r="L26" i="31"/>
  <c r="K26" i="31"/>
  <c r="O28" i="33"/>
  <c r="N28" i="33"/>
  <c r="M28" i="33"/>
  <c r="L28" i="33"/>
  <c r="K28" i="33"/>
  <c r="O26" i="33"/>
  <c r="N26" i="33"/>
  <c r="M26" i="33"/>
  <c r="L26" i="33"/>
  <c r="K26" i="33"/>
  <c r="O28" i="30"/>
  <c r="N28" i="30"/>
  <c r="M28" i="30"/>
  <c r="L28" i="30"/>
  <c r="K28" i="30"/>
  <c r="O26" i="30"/>
  <c r="N26" i="30"/>
  <c r="M26" i="30"/>
  <c r="L26" i="30"/>
  <c r="K26" i="30"/>
  <c r="O28" i="29"/>
  <c r="N28" i="29"/>
  <c r="M28" i="29"/>
  <c r="L28" i="29"/>
  <c r="K28" i="29"/>
  <c r="O26" i="29"/>
  <c r="N26" i="29"/>
  <c r="M26" i="29"/>
  <c r="L26" i="29"/>
  <c r="K26" i="29"/>
  <c r="O28" i="28"/>
  <c r="N28" i="28"/>
  <c r="M28" i="28"/>
  <c r="L28" i="28"/>
  <c r="K28" i="28"/>
  <c r="O26" i="28"/>
  <c r="N26" i="28"/>
  <c r="M26" i="28"/>
  <c r="L26" i="28"/>
  <c r="K26" i="28"/>
  <c r="O28" i="27"/>
  <c r="N28" i="27"/>
  <c r="M28" i="27"/>
  <c r="L28" i="27"/>
  <c r="K28" i="27"/>
  <c r="O26" i="27"/>
  <c r="N26" i="27"/>
  <c r="M26" i="27"/>
  <c r="L26" i="27"/>
  <c r="K26" i="27"/>
  <c r="O28" i="26"/>
  <c r="N28" i="26"/>
  <c r="M28" i="26"/>
  <c r="L28" i="26"/>
  <c r="K28" i="26"/>
  <c r="O26" i="26"/>
  <c r="N26" i="26"/>
  <c r="M26" i="26"/>
  <c r="L26" i="26"/>
  <c r="K26" i="26"/>
  <c r="O28" i="25"/>
  <c r="N28" i="25"/>
  <c r="M28" i="25"/>
  <c r="L28" i="25"/>
  <c r="K28" i="25"/>
  <c r="O26" i="25"/>
  <c r="N26" i="25"/>
  <c r="M26" i="25"/>
  <c r="L26" i="25"/>
  <c r="K26" i="25"/>
  <c r="L26" i="24"/>
  <c r="M26" i="24"/>
  <c r="N26" i="24"/>
  <c r="O26" i="24"/>
  <c r="L28" i="24"/>
  <c r="M28" i="24"/>
  <c r="N28" i="24"/>
  <c r="O28" i="24"/>
  <c r="K28" i="24"/>
  <c r="K26" i="24"/>
  <c r="O21" i="24" l="1"/>
  <c r="M40" i="49"/>
  <c r="O40" i="49"/>
  <c r="N40" i="49"/>
  <c r="L40" i="49"/>
  <c r="K40" i="49"/>
  <c r="O21" i="51"/>
  <c r="O21" i="53"/>
  <c r="M40" i="24"/>
  <c r="O40" i="24"/>
  <c r="L40" i="24"/>
  <c r="J5" i="54"/>
  <c r="J5" i="51"/>
  <c r="J5" i="52"/>
  <c r="J5" i="53"/>
  <c r="J5" i="49"/>
  <c r="J5" i="47"/>
  <c r="J5" i="44"/>
  <c r="J5" i="46"/>
  <c r="J5" i="45"/>
  <c r="J5" i="50"/>
  <c r="J5" i="43"/>
  <c r="J5" i="35"/>
  <c r="J5" i="42"/>
  <c r="J5" i="40"/>
  <c r="J5" i="41"/>
  <c r="J5" i="38"/>
  <c r="J5" i="39"/>
  <c r="J5" i="37"/>
  <c r="J5" i="32"/>
  <c r="J5" i="36"/>
  <c r="J5" i="34"/>
  <c r="J5" i="31"/>
  <c r="J5" i="33"/>
  <c r="J5" i="30"/>
  <c r="J5" i="29"/>
  <c r="J5" i="28"/>
  <c r="J5" i="27"/>
  <c r="J5" i="26"/>
  <c r="J5" i="25"/>
  <c r="J5" i="24"/>
  <c r="W38" i="49" l="1"/>
  <c r="P56" i="23"/>
  <c r="P55" i="23"/>
  <c r="P54" i="23"/>
  <c r="P52" i="23"/>
  <c r="P51" i="23"/>
  <c r="P50" i="23"/>
  <c r="P49" i="23"/>
  <c r="P48" i="23"/>
  <c r="P47" i="23"/>
  <c r="P46" i="23"/>
  <c r="P45" i="23"/>
  <c r="P44" i="23"/>
  <c r="P43" i="23"/>
  <c r="P42" i="23"/>
  <c r="P41" i="23"/>
  <c r="P40" i="23"/>
  <c r="P39" i="23"/>
  <c r="P38" i="23"/>
  <c r="P37" i="23"/>
  <c r="P36" i="23"/>
  <c r="P35" i="23"/>
  <c r="P34" i="23"/>
  <c r="P33" i="23"/>
  <c r="P32" i="23"/>
  <c r="P31" i="23"/>
  <c r="P30" i="23"/>
  <c r="P29" i="23"/>
  <c r="P28" i="23"/>
  <c r="P27" i="23"/>
  <c r="P26" i="23"/>
  <c r="E2" i="30" l="1"/>
  <c r="J19" i="30"/>
  <c r="J21" i="30"/>
  <c r="J23" i="30"/>
  <c r="J33" i="30"/>
  <c r="J35" i="30"/>
  <c r="J39" i="30"/>
  <c r="J42" i="30"/>
  <c r="J53" i="30"/>
  <c r="J67" i="30"/>
  <c r="J72" i="30"/>
  <c r="K72" i="30"/>
  <c r="L72" i="30"/>
  <c r="M72" i="30"/>
  <c r="J73" i="30"/>
  <c r="J76" i="30"/>
  <c r="P76" i="30"/>
  <c r="Q76" i="30"/>
  <c r="R76" i="30"/>
  <c r="S76" i="30"/>
  <c r="N77" i="30"/>
  <c r="P77" i="30"/>
  <c r="Q77" i="30"/>
  <c r="R77" i="30"/>
  <c r="S77" i="30"/>
  <c r="J79" i="30"/>
  <c r="K79" i="30"/>
  <c r="L79" i="30"/>
  <c r="M79" i="30"/>
  <c r="N79" i="30"/>
  <c r="P79" i="30"/>
  <c r="Q79" i="30"/>
  <c r="R79" i="30"/>
  <c r="S79" i="30"/>
  <c r="K80" i="30"/>
  <c r="L80" i="30"/>
  <c r="M80" i="30"/>
  <c r="N80" i="30"/>
  <c r="K81" i="30"/>
  <c r="L81" i="30"/>
  <c r="M81" i="30"/>
  <c r="N81" i="30"/>
  <c r="P81" i="30"/>
  <c r="Q81" i="30"/>
  <c r="R81" i="30"/>
  <c r="S81" i="30"/>
  <c r="K82" i="30"/>
  <c r="L82" i="30"/>
  <c r="M82" i="30"/>
  <c r="N82" i="30"/>
  <c r="K83" i="30"/>
  <c r="L83" i="30"/>
  <c r="M83" i="30"/>
  <c r="N83" i="30"/>
  <c r="P83" i="30"/>
  <c r="Q83" i="30"/>
  <c r="R83" i="30"/>
  <c r="S83" i="30"/>
  <c r="K84" i="30"/>
  <c r="L84" i="30"/>
  <c r="M84" i="30"/>
  <c r="N84" i="30"/>
  <c r="K85" i="30"/>
  <c r="L85" i="30"/>
  <c r="M85" i="30"/>
  <c r="N85" i="30"/>
  <c r="P85" i="30"/>
  <c r="Q85" i="30"/>
  <c r="R85" i="30"/>
  <c r="S85" i="30"/>
  <c r="M88" i="30"/>
  <c r="J89" i="30"/>
  <c r="K90" i="30"/>
  <c r="L90" i="30"/>
  <c r="K91" i="30"/>
  <c r="L91" i="30"/>
  <c r="K92" i="30"/>
  <c r="L92" i="30"/>
  <c r="K93" i="30"/>
  <c r="L93" i="30"/>
  <c r="K94" i="30"/>
  <c r="L94" i="30"/>
  <c r="K95" i="30"/>
  <c r="L95" i="30"/>
  <c r="K96" i="30"/>
  <c r="L96" i="30"/>
  <c r="J100" i="30"/>
  <c r="K100" i="30"/>
  <c r="L100" i="30"/>
  <c r="J102" i="30"/>
  <c r="K102" i="30"/>
  <c r="K103" i="30"/>
  <c r="K104" i="30"/>
  <c r="J106" i="30"/>
  <c r="J111" i="30"/>
  <c r="K111" i="30"/>
  <c r="L111" i="30"/>
  <c r="M111" i="30"/>
  <c r="J114" i="30"/>
  <c r="K115" i="30"/>
  <c r="J119" i="30"/>
  <c r="K120" i="30"/>
  <c r="N100" i="30" l="1"/>
  <c r="K88" i="30"/>
  <c r="O88" i="30" s="1"/>
  <c r="L88" i="30"/>
  <c r="M77" i="30"/>
  <c r="L77" i="30"/>
  <c r="K77" i="30"/>
  <c r="J125" i="30"/>
  <c r="V75" i="30"/>
  <c r="J119" i="54"/>
  <c r="J114" i="54"/>
  <c r="J111" i="54"/>
  <c r="J106" i="54"/>
  <c r="J102" i="54"/>
  <c r="J100" i="54"/>
  <c r="J89" i="54"/>
  <c r="J79" i="54"/>
  <c r="J76" i="54"/>
  <c r="J73" i="54"/>
  <c r="J72" i="54"/>
  <c r="J67" i="54"/>
  <c r="J53" i="54"/>
  <c r="J42" i="54"/>
  <c r="J39" i="54"/>
  <c r="J35" i="54"/>
  <c r="J33" i="54"/>
  <c r="J23" i="54"/>
  <c r="J21" i="54"/>
  <c r="J19" i="54"/>
  <c r="J119" i="51"/>
  <c r="J114" i="51"/>
  <c r="J111" i="51"/>
  <c r="J106" i="51"/>
  <c r="J102" i="51"/>
  <c r="J100" i="51"/>
  <c r="J89" i="51"/>
  <c r="J79" i="51"/>
  <c r="J76" i="51"/>
  <c r="J73" i="51"/>
  <c r="J72" i="51"/>
  <c r="J67" i="51"/>
  <c r="J53" i="51"/>
  <c r="J42" i="51"/>
  <c r="J39" i="51"/>
  <c r="J35" i="51"/>
  <c r="J33" i="51"/>
  <c r="J23" i="51"/>
  <c r="J21" i="51"/>
  <c r="J19" i="51"/>
  <c r="J119" i="52"/>
  <c r="J114" i="52"/>
  <c r="J111" i="52"/>
  <c r="J106" i="52"/>
  <c r="J102" i="52"/>
  <c r="J100" i="52"/>
  <c r="J89" i="52"/>
  <c r="J79" i="52"/>
  <c r="J76" i="52"/>
  <c r="J73" i="52"/>
  <c r="J72" i="52"/>
  <c r="J67" i="52"/>
  <c r="J53" i="52"/>
  <c r="J42" i="52"/>
  <c r="J39" i="52"/>
  <c r="J35" i="52"/>
  <c r="J33" i="52"/>
  <c r="J23" i="52"/>
  <c r="J21" i="52"/>
  <c r="J19" i="52"/>
  <c r="J119" i="53"/>
  <c r="J114" i="53"/>
  <c r="J111" i="53"/>
  <c r="J106" i="53"/>
  <c r="J102" i="53"/>
  <c r="J100" i="53"/>
  <c r="J89" i="53"/>
  <c r="J79" i="53"/>
  <c r="J76" i="53"/>
  <c r="J73" i="53"/>
  <c r="J72" i="53"/>
  <c r="J67" i="53"/>
  <c r="J53" i="53"/>
  <c r="J42" i="53"/>
  <c r="J39" i="53"/>
  <c r="J35" i="53"/>
  <c r="J33" i="53"/>
  <c r="J23" i="53"/>
  <c r="J21" i="53"/>
  <c r="J19" i="53"/>
  <c r="J119" i="49"/>
  <c r="J114" i="49"/>
  <c r="J111" i="49"/>
  <c r="J106" i="49"/>
  <c r="J102" i="49"/>
  <c r="J100" i="49"/>
  <c r="J89" i="49"/>
  <c r="J79" i="49"/>
  <c r="J76" i="49"/>
  <c r="J73" i="49"/>
  <c r="J72" i="49"/>
  <c r="J67" i="49"/>
  <c r="J53" i="49"/>
  <c r="J42" i="49"/>
  <c r="J39" i="49"/>
  <c r="J35" i="49"/>
  <c r="J33" i="49"/>
  <c r="J23" i="49"/>
  <c r="J21" i="49"/>
  <c r="J19" i="49"/>
  <c r="J119" i="47"/>
  <c r="J114" i="47"/>
  <c r="J111" i="47"/>
  <c r="J106" i="47"/>
  <c r="J102" i="47"/>
  <c r="J100" i="47"/>
  <c r="J89" i="47"/>
  <c r="J79" i="47"/>
  <c r="J76" i="47"/>
  <c r="J73" i="47"/>
  <c r="J72" i="47"/>
  <c r="J67" i="47"/>
  <c r="J53" i="47"/>
  <c r="J42" i="47"/>
  <c r="J39" i="47"/>
  <c r="J35" i="47"/>
  <c r="J33" i="47"/>
  <c r="J23" i="47"/>
  <c r="J21" i="47"/>
  <c r="J19" i="47"/>
  <c r="J119" i="44"/>
  <c r="J114" i="44"/>
  <c r="J111" i="44"/>
  <c r="J106" i="44"/>
  <c r="J102" i="44"/>
  <c r="J100" i="44"/>
  <c r="J89" i="44"/>
  <c r="J79" i="44"/>
  <c r="J76" i="44"/>
  <c r="J73" i="44"/>
  <c r="J72" i="44"/>
  <c r="J67" i="44"/>
  <c r="J53" i="44"/>
  <c r="J42" i="44"/>
  <c r="J39" i="44"/>
  <c r="J35" i="44"/>
  <c r="J33" i="44"/>
  <c r="J23" i="44"/>
  <c r="J21" i="44"/>
  <c r="J19" i="44"/>
  <c r="J119" i="46"/>
  <c r="J114" i="46"/>
  <c r="J111" i="46"/>
  <c r="J106" i="46"/>
  <c r="J102" i="46"/>
  <c r="J100" i="46"/>
  <c r="J89" i="46"/>
  <c r="J79" i="46"/>
  <c r="J76" i="46"/>
  <c r="J73" i="46"/>
  <c r="J72" i="46"/>
  <c r="J67" i="46"/>
  <c r="J53" i="46"/>
  <c r="J42" i="46"/>
  <c r="J39" i="46"/>
  <c r="J35" i="46"/>
  <c r="J33" i="46"/>
  <c r="J23" i="46"/>
  <c r="J21" i="46"/>
  <c r="J19" i="46"/>
  <c r="J119" i="45"/>
  <c r="J114" i="45"/>
  <c r="J111" i="45"/>
  <c r="J106" i="45"/>
  <c r="J102" i="45"/>
  <c r="J100" i="45"/>
  <c r="J89" i="45"/>
  <c r="J79" i="45"/>
  <c r="J76" i="45"/>
  <c r="J73" i="45"/>
  <c r="J72" i="45"/>
  <c r="J67" i="45"/>
  <c r="J53" i="45"/>
  <c r="J42" i="45"/>
  <c r="J39" i="45"/>
  <c r="J35" i="45"/>
  <c r="J33" i="45"/>
  <c r="J23" i="45"/>
  <c r="J21" i="45"/>
  <c r="J19" i="45"/>
  <c r="J119" i="50"/>
  <c r="J114" i="50"/>
  <c r="J111" i="50"/>
  <c r="J106" i="50"/>
  <c r="J102" i="50"/>
  <c r="J100" i="50"/>
  <c r="J89" i="50"/>
  <c r="J79" i="50"/>
  <c r="J76" i="50"/>
  <c r="J73" i="50"/>
  <c r="J72" i="50"/>
  <c r="J67" i="50"/>
  <c r="J53" i="50"/>
  <c r="J42" i="50"/>
  <c r="J39" i="50"/>
  <c r="J35" i="50"/>
  <c r="J33" i="50"/>
  <c r="J23" i="50"/>
  <c r="J21" i="50"/>
  <c r="J19" i="50"/>
  <c r="J119" i="43"/>
  <c r="J114" i="43"/>
  <c r="J111" i="43"/>
  <c r="J106" i="43"/>
  <c r="J102" i="43"/>
  <c r="J100" i="43"/>
  <c r="J89" i="43"/>
  <c r="J79" i="43"/>
  <c r="J76" i="43"/>
  <c r="J73" i="43"/>
  <c r="J72" i="43"/>
  <c r="J67" i="43"/>
  <c r="J53" i="43"/>
  <c r="J42" i="43"/>
  <c r="J39" i="43"/>
  <c r="J35" i="43"/>
  <c r="J33" i="43"/>
  <c r="J23" i="43"/>
  <c r="J21" i="43"/>
  <c r="J19" i="43"/>
  <c r="J119" i="35"/>
  <c r="J114" i="35"/>
  <c r="J111" i="35"/>
  <c r="J106" i="35"/>
  <c r="J102" i="35"/>
  <c r="J100" i="35"/>
  <c r="J89" i="35"/>
  <c r="J79" i="35"/>
  <c r="J76" i="35"/>
  <c r="J73" i="35"/>
  <c r="J72" i="35"/>
  <c r="J67" i="35"/>
  <c r="J53" i="35"/>
  <c r="J42" i="35"/>
  <c r="J39" i="35"/>
  <c r="J35" i="35"/>
  <c r="J33" i="35"/>
  <c r="J23" i="35"/>
  <c r="J21" i="35"/>
  <c r="J19" i="35"/>
  <c r="J119" i="42"/>
  <c r="J114" i="42"/>
  <c r="J111" i="42"/>
  <c r="J106" i="42"/>
  <c r="J102" i="42"/>
  <c r="J100" i="42"/>
  <c r="J89" i="42"/>
  <c r="J79" i="42"/>
  <c r="J76" i="42"/>
  <c r="J73" i="42"/>
  <c r="J72" i="42"/>
  <c r="J67" i="42"/>
  <c r="J53" i="42"/>
  <c r="J42" i="42"/>
  <c r="J39" i="42"/>
  <c r="J35" i="42"/>
  <c r="J33" i="42"/>
  <c r="J23" i="42"/>
  <c r="J21" i="42"/>
  <c r="J19" i="42"/>
  <c r="J119" i="40"/>
  <c r="J114" i="40"/>
  <c r="J111" i="40"/>
  <c r="J106" i="40"/>
  <c r="J102" i="40"/>
  <c r="J100" i="40"/>
  <c r="J89" i="40"/>
  <c r="J79" i="40"/>
  <c r="J76" i="40"/>
  <c r="J73" i="40"/>
  <c r="J72" i="40"/>
  <c r="J67" i="40"/>
  <c r="J53" i="40"/>
  <c r="J42" i="40"/>
  <c r="J39" i="40"/>
  <c r="J35" i="40"/>
  <c r="J33" i="40"/>
  <c r="J23" i="40"/>
  <c r="J21" i="40"/>
  <c r="J19" i="40"/>
  <c r="J119" i="41"/>
  <c r="J114" i="41"/>
  <c r="J111" i="41"/>
  <c r="J106" i="41"/>
  <c r="J102" i="41"/>
  <c r="J100" i="41"/>
  <c r="J89" i="41"/>
  <c r="J79" i="41"/>
  <c r="J76" i="41"/>
  <c r="J73" i="41"/>
  <c r="J72" i="41"/>
  <c r="J67" i="41"/>
  <c r="J53" i="41"/>
  <c r="J42" i="41"/>
  <c r="J39" i="41"/>
  <c r="J35" i="41"/>
  <c r="J33" i="41"/>
  <c r="J23" i="41"/>
  <c r="J21" i="41"/>
  <c r="J19" i="41"/>
  <c r="J119" i="38"/>
  <c r="J114" i="38"/>
  <c r="J111" i="38"/>
  <c r="J106" i="38"/>
  <c r="J102" i="38"/>
  <c r="J100" i="38"/>
  <c r="J89" i="38"/>
  <c r="J79" i="38"/>
  <c r="J76" i="38"/>
  <c r="J73" i="38"/>
  <c r="J72" i="38"/>
  <c r="J67" i="38"/>
  <c r="J53" i="38"/>
  <c r="J42" i="38"/>
  <c r="J39" i="38"/>
  <c r="J35" i="38"/>
  <c r="J33" i="38"/>
  <c r="J23" i="38"/>
  <c r="J21" i="38"/>
  <c r="J19" i="38"/>
  <c r="J119" i="39"/>
  <c r="J114" i="39"/>
  <c r="J111" i="39"/>
  <c r="J106" i="39"/>
  <c r="J102" i="39"/>
  <c r="J100" i="39"/>
  <c r="J89" i="39"/>
  <c r="J79" i="39"/>
  <c r="J76" i="39"/>
  <c r="J73" i="39"/>
  <c r="J72" i="39"/>
  <c r="J67" i="39"/>
  <c r="J53" i="39"/>
  <c r="J42" i="39"/>
  <c r="J39" i="39"/>
  <c r="J35" i="39"/>
  <c r="J33" i="39"/>
  <c r="J23" i="39"/>
  <c r="J21" i="39"/>
  <c r="J19" i="39"/>
  <c r="J119" i="37"/>
  <c r="J114" i="37"/>
  <c r="J111" i="37"/>
  <c r="J106" i="37"/>
  <c r="J102" i="37"/>
  <c r="J100" i="37"/>
  <c r="J89" i="37"/>
  <c r="J79" i="37"/>
  <c r="J76" i="37"/>
  <c r="J73" i="37"/>
  <c r="J72" i="37"/>
  <c r="J67" i="37"/>
  <c r="J53" i="37"/>
  <c r="J42" i="37"/>
  <c r="J39" i="37"/>
  <c r="J35" i="37"/>
  <c r="J33" i="37"/>
  <c r="J23" i="37"/>
  <c r="J21" i="37"/>
  <c r="J19" i="37"/>
  <c r="J119" i="32"/>
  <c r="J114" i="32"/>
  <c r="J111" i="32"/>
  <c r="J106" i="32"/>
  <c r="J102" i="32"/>
  <c r="J100" i="32"/>
  <c r="J89" i="32"/>
  <c r="J79" i="32"/>
  <c r="J76" i="32"/>
  <c r="J73" i="32"/>
  <c r="J72" i="32"/>
  <c r="J67" i="32"/>
  <c r="J53" i="32"/>
  <c r="J42" i="32"/>
  <c r="J39" i="32"/>
  <c r="J35" i="32"/>
  <c r="J33" i="32"/>
  <c r="J23" i="32"/>
  <c r="J21" i="32"/>
  <c r="J19" i="32"/>
  <c r="J119" i="36"/>
  <c r="J114" i="36"/>
  <c r="J111" i="36"/>
  <c r="J106" i="36"/>
  <c r="J102" i="36"/>
  <c r="J100" i="36"/>
  <c r="J89" i="36"/>
  <c r="J79" i="36"/>
  <c r="J76" i="36"/>
  <c r="J73" i="36"/>
  <c r="J72" i="36"/>
  <c r="J67" i="36"/>
  <c r="J53" i="36"/>
  <c r="J42" i="36"/>
  <c r="J39" i="36"/>
  <c r="J35" i="36"/>
  <c r="J33" i="36"/>
  <c r="J23" i="36"/>
  <c r="J21" i="36"/>
  <c r="J19" i="36"/>
  <c r="J119" i="34"/>
  <c r="J114" i="34"/>
  <c r="J111" i="34"/>
  <c r="J106" i="34"/>
  <c r="J102" i="34"/>
  <c r="J100" i="34"/>
  <c r="J89" i="34"/>
  <c r="J79" i="34"/>
  <c r="J76" i="34"/>
  <c r="J73" i="34"/>
  <c r="J72" i="34"/>
  <c r="J67" i="34"/>
  <c r="J53" i="34"/>
  <c r="J42" i="34"/>
  <c r="J39" i="34"/>
  <c r="J35" i="34"/>
  <c r="J33" i="34"/>
  <c r="J23" i="34"/>
  <c r="J21" i="34"/>
  <c r="J19" i="34"/>
  <c r="J119" i="31"/>
  <c r="J114" i="31"/>
  <c r="J111" i="31"/>
  <c r="J106" i="31"/>
  <c r="J102" i="31"/>
  <c r="J100" i="31"/>
  <c r="J89" i="31"/>
  <c r="J79" i="31"/>
  <c r="J76" i="31"/>
  <c r="J73" i="31"/>
  <c r="J72" i="31"/>
  <c r="J67" i="31"/>
  <c r="J53" i="31"/>
  <c r="J42" i="31"/>
  <c r="J39" i="31"/>
  <c r="J35" i="31"/>
  <c r="J33" i="31"/>
  <c r="J23" i="31"/>
  <c r="J21" i="31"/>
  <c r="J19" i="31"/>
  <c r="J119" i="33"/>
  <c r="J114" i="33"/>
  <c r="J111" i="33"/>
  <c r="J106" i="33"/>
  <c r="J102" i="33"/>
  <c r="J100" i="33"/>
  <c r="J89" i="33"/>
  <c r="J79" i="33"/>
  <c r="J76" i="33"/>
  <c r="J73" i="33"/>
  <c r="J72" i="33"/>
  <c r="J67" i="33"/>
  <c r="J53" i="33"/>
  <c r="J42" i="33"/>
  <c r="J39" i="33"/>
  <c r="J35" i="33"/>
  <c r="J33" i="33"/>
  <c r="J23" i="33"/>
  <c r="J21" i="33"/>
  <c r="J19" i="33"/>
  <c r="J119" i="29"/>
  <c r="J114" i="29"/>
  <c r="J111" i="29"/>
  <c r="J106" i="29"/>
  <c r="J102" i="29"/>
  <c r="J100" i="29"/>
  <c r="J89" i="29"/>
  <c r="J79" i="29"/>
  <c r="J76" i="29"/>
  <c r="J73" i="29"/>
  <c r="J72" i="29"/>
  <c r="J67" i="29"/>
  <c r="J53" i="29"/>
  <c r="J42" i="29"/>
  <c r="J39" i="29"/>
  <c r="J35" i="29"/>
  <c r="J33" i="29"/>
  <c r="J23" i="29"/>
  <c r="J21" i="29"/>
  <c r="J19" i="29"/>
  <c r="J119" i="28"/>
  <c r="J114" i="28"/>
  <c r="J111" i="28"/>
  <c r="J106" i="28"/>
  <c r="J102" i="28"/>
  <c r="J100" i="28"/>
  <c r="J89" i="28"/>
  <c r="J79" i="28"/>
  <c r="J76" i="28"/>
  <c r="J73" i="28"/>
  <c r="J72" i="28"/>
  <c r="J67" i="28"/>
  <c r="J53" i="28"/>
  <c r="J42" i="28"/>
  <c r="J39" i="28"/>
  <c r="J35" i="28"/>
  <c r="J33" i="28"/>
  <c r="J23" i="28"/>
  <c r="J21" i="28"/>
  <c r="J19" i="28"/>
  <c r="J119" i="27"/>
  <c r="J114" i="27"/>
  <c r="J111" i="27"/>
  <c r="J106" i="27"/>
  <c r="J102" i="27"/>
  <c r="J100" i="27"/>
  <c r="J89" i="27"/>
  <c r="J79" i="27"/>
  <c r="J76" i="27"/>
  <c r="J73" i="27"/>
  <c r="J72" i="27"/>
  <c r="J67" i="27"/>
  <c r="J53" i="27"/>
  <c r="J42" i="27"/>
  <c r="J39" i="27"/>
  <c r="J35" i="27"/>
  <c r="J33" i="27"/>
  <c r="J23" i="27"/>
  <c r="J21" i="27"/>
  <c r="J19" i="27"/>
  <c r="J119" i="26"/>
  <c r="J114" i="26"/>
  <c r="J111" i="26"/>
  <c r="J106" i="26"/>
  <c r="J102" i="26"/>
  <c r="J100" i="26"/>
  <c r="J89" i="26"/>
  <c r="J79" i="26"/>
  <c r="J76" i="26"/>
  <c r="J73" i="26"/>
  <c r="J72" i="26"/>
  <c r="J67" i="26"/>
  <c r="J53" i="26"/>
  <c r="J42" i="26"/>
  <c r="J39" i="26"/>
  <c r="J35" i="26"/>
  <c r="J33" i="26"/>
  <c r="J23" i="26"/>
  <c r="J21" i="26"/>
  <c r="J19" i="26"/>
  <c r="J119" i="25"/>
  <c r="J114" i="25"/>
  <c r="J111" i="25"/>
  <c r="J106" i="25"/>
  <c r="J102" i="25"/>
  <c r="J100" i="25"/>
  <c r="J89" i="25"/>
  <c r="J79" i="25"/>
  <c r="J76" i="25"/>
  <c r="J73" i="25"/>
  <c r="J72" i="25"/>
  <c r="J67" i="25"/>
  <c r="J53" i="25"/>
  <c r="J42" i="25"/>
  <c r="J39" i="25"/>
  <c r="J35" i="25"/>
  <c r="J33" i="25"/>
  <c r="J23" i="25"/>
  <c r="J21" i="25"/>
  <c r="J19" i="25"/>
  <c r="J119" i="24"/>
  <c r="J114" i="24"/>
  <c r="J111" i="24"/>
  <c r="J106" i="24"/>
  <c r="J102" i="24"/>
  <c r="J100" i="24"/>
  <c r="J89" i="24"/>
  <c r="J79" i="24"/>
  <c r="J76" i="24"/>
  <c r="J73" i="24"/>
  <c r="J72" i="24"/>
  <c r="J67" i="24"/>
  <c r="J53" i="24"/>
  <c r="J42" i="24"/>
  <c r="J39" i="24"/>
  <c r="J35" i="24"/>
  <c r="J33" i="24"/>
  <c r="J23" i="24"/>
  <c r="J19" i="24"/>
  <c r="J21" i="24"/>
  <c r="E125" i="30" l="1"/>
  <c r="J125" i="54"/>
  <c r="J125" i="51"/>
  <c r="J125" i="52"/>
  <c r="J125" i="53"/>
  <c r="J125" i="49"/>
  <c r="J125" i="47"/>
  <c r="J125" i="44"/>
  <c r="J125" i="46"/>
  <c r="J125" i="45"/>
  <c r="J125" i="50"/>
  <c r="J125" i="43"/>
  <c r="J125" i="35"/>
  <c r="J125" i="42"/>
  <c r="J125" i="40"/>
  <c r="J125" i="41"/>
  <c r="J125" i="38"/>
  <c r="J125" i="39"/>
  <c r="J125" i="37"/>
  <c r="J125" i="32"/>
  <c r="J125" i="36"/>
  <c r="J125" i="34"/>
  <c r="J125" i="31"/>
  <c r="J125" i="33"/>
  <c r="J125" i="29"/>
  <c r="J125" i="28"/>
  <c r="J125" i="27"/>
  <c r="J125" i="26"/>
  <c r="J125" i="25"/>
  <c r="J125" i="24"/>
  <c r="S77" i="54"/>
  <c r="R77" i="54"/>
  <c r="Q77" i="54"/>
  <c r="P77" i="54"/>
  <c r="S77" i="51"/>
  <c r="R77" i="51"/>
  <c r="Q77" i="51"/>
  <c r="P77" i="51"/>
  <c r="S77" i="52"/>
  <c r="R77" i="52"/>
  <c r="Q77" i="52"/>
  <c r="P77" i="52"/>
  <c r="S77" i="53"/>
  <c r="R77" i="53"/>
  <c r="Q77" i="53"/>
  <c r="P77" i="53"/>
  <c r="S77" i="49"/>
  <c r="R77" i="49"/>
  <c r="Q77" i="49"/>
  <c r="P77" i="49"/>
  <c r="S77" i="47"/>
  <c r="R77" i="47"/>
  <c r="Q77" i="47"/>
  <c r="P77" i="47"/>
  <c r="S77" i="44"/>
  <c r="R77" i="44"/>
  <c r="Q77" i="44"/>
  <c r="P77" i="44"/>
  <c r="S77" i="46"/>
  <c r="R77" i="46"/>
  <c r="Q77" i="46"/>
  <c r="P77" i="46"/>
  <c r="S77" i="45"/>
  <c r="R77" i="45"/>
  <c r="Q77" i="45"/>
  <c r="P77" i="45"/>
  <c r="S77" i="50"/>
  <c r="R77" i="50"/>
  <c r="Q77" i="50"/>
  <c r="P77" i="50"/>
  <c r="S77" i="43"/>
  <c r="R77" i="43"/>
  <c r="Q77" i="43"/>
  <c r="P77" i="43"/>
  <c r="S77" i="35"/>
  <c r="R77" i="35"/>
  <c r="Q77" i="35"/>
  <c r="P77" i="35"/>
  <c r="S77" i="42"/>
  <c r="R77" i="42"/>
  <c r="Q77" i="42"/>
  <c r="P77" i="42"/>
  <c r="P77" i="40"/>
  <c r="S77" i="40"/>
  <c r="R77" i="40"/>
  <c r="Q77" i="40"/>
  <c r="S77" i="41"/>
  <c r="R77" i="41"/>
  <c r="Q77" i="41"/>
  <c r="P77" i="41"/>
  <c r="S77" i="38"/>
  <c r="R77" i="38"/>
  <c r="Q77" i="38"/>
  <c r="P77" i="38"/>
  <c r="S77" i="39"/>
  <c r="R77" i="39"/>
  <c r="Q77" i="39"/>
  <c r="P77" i="39"/>
  <c r="S77" i="37"/>
  <c r="R77" i="37"/>
  <c r="Q77" i="37"/>
  <c r="P77" i="37"/>
  <c r="S77" i="32"/>
  <c r="R77" i="32"/>
  <c r="Q77" i="32"/>
  <c r="P77" i="32"/>
  <c r="S77" i="36"/>
  <c r="R77" i="36"/>
  <c r="Q77" i="36"/>
  <c r="P77" i="36"/>
  <c r="S77" i="34"/>
  <c r="R77" i="34"/>
  <c r="Q77" i="34"/>
  <c r="P77" i="34"/>
  <c r="S77" i="31"/>
  <c r="R77" i="31"/>
  <c r="Q77" i="31"/>
  <c r="P77" i="31"/>
  <c r="S77" i="33"/>
  <c r="R77" i="33"/>
  <c r="Q77" i="33"/>
  <c r="P77" i="33"/>
  <c r="S77" i="29"/>
  <c r="R77" i="29"/>
  <c r="Q77" i="29"/>
  <c r="P77" i="29"/>
  <c r="S77" i="28"/>
  <c r="R77" i="28"/>
  <c r="Q77" i="28"/>
  <c r="P77" i="28"/>
  <c r="S77" i="27"/>
  <c r="R77" i="27"/>
  <c r="Q77" i="27"/>
  <c r="P77" i="27"/>
  <c r="S77" i="26"/>
  <c r="R77" i="26"/>
  <c r="Q77" i="26"/>
  <c r="P77" i="26"/>
  <c r="S77" i="25"/>
  <c r="R77" i="25"/>
  <c r="Q77" i="25"/>
  <c r="P77" i="25"/>
  <c r="K120" i="54" l="1"/>
  <c r="K115" i="54"/>
  <c r="M111" i="54"/>
  <c r="L111" i="54"/>
  <c r="K111" i="54"/>
  <c r="K104" i="54"/>
  <c r="K103" i="54"/>
  <c r="K102" i="54"/>
  <c r="L100" i="54"/>
  <c r="K100" i="54"/>
  <c r="L96" i="54"/>
  <c r="K96" i="54"/>
  <c r="L95" i="54"/>
  <c r="K95" i="54"/>
  <c r="L94" i="54"/>
  <c r="K94" i="54"/>
  <c r="L93" i="54"/>
  <c r="K93" i="54"/>
  <c r="L92" i="54"/>
  <c r="K92" i="54"/>
  <c r="L91" i="54"/>
  <c r="K91" i="54"/>
  <c r="L90" i="54"/>
  <c r="K90" i="54"/>
  <c r="M88" i="54"/>
  <c r="S85" i="54"/>
  <c r="R85" i="54"/>
  <c r="Q85" i="54"/>
  <c r="P85" i="54"/>
  <c r="N85" i="54"/>
  <c r="M85" i="54"/>
  <c r="L85" i="54"/>
  <c r="K85" i="54"/>
  <c r="N84" i="54"/>
  <c r="M84" i="54"/>
  <c r="L84" i="54"/>
  <c r="K84" i="54"/>
  <c r="S83" i="54"/>
  <c r="R83" i="54"/>
  <c r="Q83" i="54"/>
  <c r="P83" i="54"/>
  <c r="N83" i="54"/>
  <c r="M83" i="54"/>
  <c r="L83" i="54"/>
  <c r="K83" i="54"/>
  <c r="N82" i="54"/>
  <c r="M82" i="54"/>
  <c r="L82" i="54"/>
  <c r="K82" i="54"/>
  <c r="S81" i="54"/>
  <c r="R81" i="54"/>
  <c r="Q81" i="54"/>
  <c r="P81" i="54"/>
  <c r="N81" i="54"/>
  <c r="M81" i="54"/>
  <c r="L81" i="54"/>
  <c r="K81" i="54"/>
  <c r="N80" i="54"/>
  <c r="M80" i="54"/>
  <c r="L80" i="54"/>
  <c r="K80" i="54"/>
  <c r="S79" i="54"/>
  <c r="R79" i="54"/>
  <c r="Q79" i="54"/>
  <c r="P79" i="54"/>
  <c r="N79" i="54"/>
  <c r="M79" i="54"/>
  <c r="L79" i="54"/>
  <c r="L77" i="54" s="1"/>
  <c r="K79" i="54"/>
  <c r="N77" i="54"/>
  <c r="M77" i="54"/>
  <c r="K77" i="54"/>
  <c r="S76" i="54"/>
  <c r="R76" i="54"/>
  <c r="Q76" i="54"/>
  <c r="P76" i="54"/>
  <c r="M72" i="54"/>
  <c r="L72" i="54"/>
  <c r="K72" i="54"/>
  <c r="E2" i="54"/>
  <c r="K120" i="53"/>
  <c r="K115" i="53"/>
  <c r="M111" i="53"/>
  <c r="L111" i="53"/>
  <c r="K111" i="53"/>
  <c r="K104" i="53"/>
  <c r="K103" i="53"/>
  <c r="K102" i="53"/>
  <c r="L100" i="53"/>
  <c r="K100" i="53"/>
  <c r="L96" i="53"/>
  <c r="K96" i="53"/>
  <c r="L95" i="53"/>
  <c r="K95" i="53"/>
  <c r="L94" i="53"/>
  <c r="K94" i="53"/>
  <c r="L93" i="53"/>
  <c r="K93" i="53"/>
  <c r="L92" i="53"/>
  <c r="K92" i="53"/>
  <c r="L91" i="53"/>
  <c r="K91" i="53"/>
  <c r="L90" i="53"/>
  <c r="K90" i="53"/>
  <c r="M88" i="53"/>
  <c r="S85" i="53"/>
  <c r="R85" i="53"/>
  <c r="Q85" i="53"/>
  <c r="P85" i="53"/>
  <c r="N85" i="53"/>
  <c r="M85" i="53"/>
  <c r="L85" i="53"/>
  <c r="K85" i="53"/>
  <c r="N84" i="53"/>
  <c r="M84" i="53"/>
  <c r="L84" i="53"/>
  <c r="K84" i="53"/>
  <c r="S83" i="53"/>
  <c r="R83" i="53"/>
  <c r="Q83" i="53"/>
  <c r="P83" i="53"/>
  <c r="N83" i="53"/>
  <c r="M83" i="53"/>
  <c r="L83" i="53"/>
  <c r="K83" i="53"/>
  <c r="N82" i="53"/>
  <c r="M82" i="53"/>
  <c r="L82" i="53"/>
  <c r="K82" i="53"/>
  <c r="S81" i="53"/>
  <c r="R81" i="53"/>
  <c r="Q81" i="53"/>
  <c r="P81" i="53"/>
  <c r="N81" i="53"/>
  <c r="M81" i="53"/>
  <c r="L81" i="53"/>
  <c r="K81" i="53"/>
  <c r="N80" i="53"/>
  <c r="M80" i="53"/>
  <c r="L80" i="53"/>
  <c r="K80" i="53"/>
  <c r="S79" i="53"/>
  <c r="R79" i="53"/>
  <c r="Q79" i="53"/>
  <c r="P79" i="53"/>
  <c r="N79" i="53"/>
  <c r="M79" i="53"/>
  <c r="L79" i="53"/>
  <c r="L77" i="53" s="1"/>
  <c r="K79" i="53"/>
  <c r="K77" i="53" s="1"/>
  <c r="N77" i="53"/>
  <c r="M77" i="53"/>
  <c r="S76" i="53"/>
  <c r="R76" i="53"/>
  <c r="Q76" i="53"/>
  <c r="P76" i="53"/>
  <c r="M72" i="53"/>
  <c r="L72" i="53"/>
  <c r="K72" i="53"/>
  <c r="E2" i="53"/>
  <c r="K120" i="52"/>
  <c r="K115" i="52"/>
  <c r="M111" i="52"/>
  <c r="L111" i="52"/>
  <c r="K111" i="52"/>
  <c r="K104" i="52"/>
  <c r="K103" i="52"/>
  <c r="K102" i="52"/>
  <c r="L100" i="52"/>
  <c r="K100" i="52"/>
  <c r="L96" i="52"/>
  <c r="K96" i="52"/>
  <c r="L95" i="52"/>
  <c r="K95" i="52"/>
  <c r="L94" i="52"/>
  <c r="K94" i="52"/>
  <c r="L93" i="52"/>
  <c r="K93" i="52"/>
  <c r="L92" i="52"/>
  <c r="K92" i="52"/>
  <c r="L91" i="52"/>
  <c r="K91" i="52"/>
  <c r="L90" i="52"/>
  <c r="K90" i="52"/>
  <c r="M88" i="52"/>
  <c r="L88" i="52"/>
  <c r="S85" i="52"/>
  <c r="R85" i="52"/>
  <c r="Q85" i="52"/>
  <c r="P85" i="52"/>
  <c r="N85" i="52"/>
  <c r="M85" i="52"/>
  <c r="L85" i="52"/>
  <c r="K85" i="52"/>
  <c r="N84" i="52"/>
  <c r="M84" i="52"/>
  <c r="L84" i="52"/>
  <c r="K84" i="52"/>
  <c r="S83" i="52"/>
  <c r="R83" i="52"/>
  <c r="Q83" i="52"/>
  <c r="P83" i="52"/>
  <c r="N83" i="52"/>
  <c r="M83" i="52"/>
  <c r="L83" i="52"/>
  <c r="K83" i="52"/>
  <c r="N82" i="52"/>
  <c r="M82" i="52"/>
  <c r="L82" i="52"/>
  <c r="K82" i="52"/>
  <c r="S81" i="52"/>
  <c r="R81" i="52"/>
  <c r="Q81" i="52"/>
  <c r="P81" i="52"/>
  <c r="N81" i="52"/>
  <c r="M81" i="52"/>
  <c r="L81" i="52"/>
  <c r="K81" i="52"/>
  <c r="N80" i="52"/>
  <c r="M80" i="52"/>
  <c r="L80" i="52"/>
  <c r="K80" i="52"/>
  <c r="S79" i="52"/>
  <c r="R79" i="52"/>
  <c r="Q79" i="52"/>
  <c r="P79" i="52"/>
  <c r="N79" i="52"/>
  <c r="N77" i="52" s="1"/>
  <c r="M79" i="52"/>
  <c r="L79" i="52"/>
  <c r="L77" i="52" s="1"/>
  <c r="K79" i="52"/>
  <c r="K77" i="52" s="1"/>
  <c r="M77" i="52"/>
  <c r="S76" i="52"/>
  <c r="R76" i="52"/>
  <c r="Q76" i="52"/>
  <c r="P76" i="52"/>
  <c r="M72" i="52"/>
  <c r="L72" i="52"/>
  <c r="K72" i="52"/>
  <c r="E2" i="52"/>
  <c r="K120" i="51"/>
  <c r="K115" i="51"/>
  <c r="M111" i="51"/>
  <c r="L111" i="51"/>
  <c r="K111" i="51"/>
  <c r="K104" i="51"/>
  <c r="K103" i="51"/>
  <c r="K102" i="51"/>
  <c r="L100" i="51"/>
  <c r="K100" i="51"/>
  <c r="L96" i="51"/>
  <c r="K96" i="51"/>
  <c r="L95" i="51"/>
  <c r="K95" i="51"/>
  <c r="L94" i="51"/>
  <c r="K94" i="51"/>
  <c r="L93" i="51"/>
  <c r="K93" i="51"/>
  <c r="L92" i="51"/>
  <c r="K92" i="51"/>
  <c r="L91" i="51"/>
  <c r="K91" i="51"/>
  <c r="L90" i="51"/>
  <c r="K90" i="51"/>
  <c r="M88" i="51"/>
  <c r="S85" i="51"/>
  <c r="R85" i="51"/>
  <c r="Q85" i="51"/>
  <c r="P85" i="51"/>
  <c r="N85" i="51"/>
  <c r="M85" i="51"/>
  <c r="L85" i="51"/>
  <c r="K85" i="51"/>
  <c r="N84" i="51"/>
  <c r="M84" i="51"/>
  <c r="L84" i="51"/>
  <c r="K84" i="51"/>
  <c r="S83" i="51"/>
  <c r="R83" i="51"/>
  <c r="Q83" i="51"/>
  <c r="P83" i="51"/>
  <c r="N83" i="51"/>
  <c r="M83" i="51"/>
  <c r="L83" i="51"/>
  <c r="K83" i="51"/>
  <c r="N82" i="51"/>
  <c r="M82" i="51"/>
  <c r="L82" i="51"/>
  <c r="K82" i="51"/>
  <c r="S81" i="51"/>
  <c r="R81" i="51"/>
  <c r="Q81" i="51"/>
  <c r="P81" i="51"/>
  <c r="N81" i="51"/>
  <c r="M81" i="51"/>
  <c r="L81" i="51"/>
  <c r="K81" i="51"/>
  <c r="N80" i="51"/>
  <c r="M80" i="51"/>
  <c r="L80" i="51"/>
  <c r="K80" i="51"/>
  <c r="S79" i="51"/>
  <c r="R79" i="51"/>
  <c r="Q79" i="51"/>
  <c r="P79" i="51"/>
  <c r="N79" i="51"/>
  <c r="M79" i="51"/>
  <c r="M77" i="51" s="1"/>
  <c r="L79" i="51"/>
  <c r="L77" i="51" s="1"/>
  <c r="K79" i="51"/>
  <c r="K77" i="51" s="1"/>
  <c r="N77" i="51"/>
  <c r="S76" i="51"/>
  <c r="R76" i="51"/>
  <c r="Q76" i="51"/>
  <c r="P76" i="51"/>
  <c r="M72" i="51"/>
  <c r="L72" i="51"/>
  <c r="K72" i="51"/>
  <c r="E2" i="51"/>
  <c r="K120" i="50"/>
  <c r="K115" i="50"/>
  <c r="M111" i="50"/>
  <c r="L111" i="50"/>
  <c r="K111" i="50"/>
  <c r="K104" i="50"/>
  <c r="K103" i="50"/>
  <c r="K102" i="50"/>
  <c r="L100" i="50"/>
  <c r="K100" i="50"/>
  <c r="L96" i="50"/>
  <c r="K96" i="50"/>
  <c r="L95" i="50"/>
  <c r="K95" i="50"/>
  <c r="L94" i="50"/>
  <c r="K94" i="50"/>
  <c r="L93" i="50"/>
  <c r="K93" i="50"/>
  <c r="L92" i="50"/>
  <c r="K92" i="50"/>
  <c r="L91" i="50"/>
  <c r="K91" i="50"/>
  <c r="L90" i="50"/>
  <c r="K90" i="50"/>
  <c r="M88" i="50"/>
  <c r="S85" i="50"/>
  <c r="R85" i="50"/>
  <c r="Q85" i="50"/>
  <c r="P85" i="50"/>
  <c r="N85" i="50"/>
  <c r="M85" i="50"/>
  <c r="L85" i="50"/>
  <c r="K85" i="50"/>
  <c r="N84" i="50"/>
  <c r="M84" i="50"/>
  <c r="L84" i="50"/>
  <c r="K84" i="50"/>
  <c r="S83" i="50"/>
  <c r="R83" i="50"/>
  <c r="Q83" i="50"/>
  <c r="P83" i="50"/>
  <c r="N83" i="50"/>
  <c r="M83" i="50"/>
  <c r="L83" i="50"/>
  <c r="K83" i="50"/>
  <c r="N82" i="50"/>
  <c r="M82" i="50"/>
  <c r="L82" i="50"/>
  <c r="K82" i="50"/>
  <c r="S81" i="50"/>
  <c r="R81" i="50"/>
  <c r="Q81" i="50"/>
  <c r="P81" i="50"/>
  <c r="N81" i="50"/>
  <c r="M81" i="50"/>
  <c r="L81" i="50"/>
  <c r="K81" i="50"/>
  <c r="N80" i="50"/>
  <c r="M80" i="50"/>
  <c r="L80" i="50"/>
  <c r="K80" i="50"/>
  <c r="S79" i="50"/>
  <c r="R79" i="50"/>
  <c r="Q79" i="50"/>
  <c r="P79" i="50"/>
  <c r="N79" i="50"/>
  <c r="N77" i="50" s="1"/>
  <c r="M79" i="50"/>
  <c r="M77" i="50" s="1"/>
  <c r="L79" i="50"/>
  <c r="L77" i="50" s="1"/>
  <c r="K79" i="50"/>
  <c r="K77" i="50" s="1"/>
  <c r="S76" i="50"/>
  <c r="R76" i="50"/>
  <c r="Q76" i="50"/>
  <c r="P76" i="50"/>
  <c r="M72" i="50"/>
  <c r="L72" i="50"/>
  <c r="K72" i="50"/>
  <c r="E2" i="50"/>
  <c r="K120" i="49"/>
  <c r="K115" i="49"/>
  <c r="M111" i="49"/>
  <c r="L111" i="49"/>
  <c r="K111" i="49"/>
  <c r="K104" i="49"/>
  <c r="K103" i="49"/>
  <c r="K102" i="49"/>
  <c r="L100" i="49"/>
  <c r="K100" i="49"/>
  <c r="L96" i="49"/>
  <c r="K96" i="49"/>
  <c r="L95" i="49"/>
  <c r="K95" i="49"/>
  <c r="L94" i="49"/>
  <c r="K94" i="49"/>
  <c r="L93" i="49"/>
  <c r="K93" i="49"/>
  <c r="L92" i="49"/>
  <c r="K92" i="49"/>
  <c r="L91" i="49"/>
  <c r="K91" i="49"/>
  <c r="L90" i="49"/>
  <c r="K90" i="49"/>
  <c r="M88" i="49"/>
  <c r="S85" i="49"/>
  <c r="R85" i="49"/>
  <c r="Q85" i="49"/>
  <c r="P85" i="49"/>
  <c r="N85" i="49"/>
  <c r="M85" i="49"/>
  <c r="L85" i="49"/>
  <c r="K85" i="49"/>
  <c r="N84" i="49"/>
  <c r="M84" i="49"/>
  <c r="L84" i="49"/>
  <c r="K84" i="49"/>
  <c r="S83" i="49"/>
  <c r="R83" i="49"/>
  <c r="Q83" i="49"/>
  <c r="P83" i="49"/>
  <c r="N83" i="49"/>
  <c r="M83" i="49"/>
  <c r="L83" i="49"/>
  <c r="K83" i="49"/>
  <c r="N82" i="49"/>
  <c r="M82" i="49"/>
  <c r="L82" i="49"/>
  <c r="K82" i="49"/>
  <c r="S81" i="49"/>
  <c r="R81" i="49"/>
  <c r="Q81" i="49"/>
  <c r="P81" i="49"/>
  <c r="N81" i="49"/>
  <c r="M81" i="49"/>
  <c r="L81" i="49"/>
  <c r="K81" i="49"/>
  <c r="N80" i="49"/>
  <c r="M80" i="49"/>
  <c r="L80" i="49"/>
  <c r="K80" i="49"/>
  <c r="S79" i="49"/>
  <c r="R79" i="49"/>
  <c r="Q79" i="49"/>
  <c r="P79" i="49"/>
  <c r="N79" i="49"/>
  <c r="N77" i="49" s="1"/>
  <c r="M79" i="49"/>
  <c r="M77" i="49" s="1"/>
  <c r="L79" i="49"/>
  <c r="L77" i="49" s="1"/>
  <c r="K79" i="49"/>
  <c r="K77" i="49" s="1"/>
  <c r="S76" i="49"/>
  <c r="R76" i="49"/>
  <c r="Q76" i="49"/>
  <c r="P76" i="49"/>
  <c r="M72" i="49"/>
  <c r="L72" i="49"/>
  <c r="K72" i="49"/>
  <c r="E2" i="49"/>
  <c r="K120" i="47"/>
  <c r="K115" i="47"/>
  <c r="M111" i="47"/>
  <c r="L111" i="47"/>
  <c r="K111" i="47"/>
  <c r="K104" i="47"/>
  <c r="K103" i="47"/>
  <c r="K102" i="47"/>
  <c r="L100" i="47"/>
  <c r="K100" i="47"/>
  <c r="L96" i="47"/>
  <c r="K96" i="47"/>
  <c r="L95" i="47"/>
  <c r="K95" i="47"/>
  <c r="L94" i="47"/>
  <c r="K94" i="47"/>
  <c r="L93" i="47"/>
  <c r="K93" i="47"/>
  <c r="L92" i="47"/>
  <c r="K92" i="47"/>
  <c r="L91" i="47"/>
  <c r="L88" i="47" s="1"/>
  <c r="K91" i="47"/>
  <c r="L90" i="47"/>
  <c r="K90" i="47"/>
  <c r="M88" i="47"/>
  <c r="S85" i="47"/>
  <c r="R85" i="47"/>
  <c r="Q85" i="47"/>
  <c r="P85" i="47"/>
  <c r="N85" i="47"/>
  <c r="M85" i="47"/>
  <c r="L85" i="47"/>
  <c r="K85" i="47"/>
  <c r="N84" i="47"/>
  <c r="M84" i="47"/>
  <c r="L84" i="47"/>
  <c r="K84" i="47"/>
  <c r="S83" i="47"/>
  <c r="R83" i="47"/>
  <c r="Q83" i="47"/>
  <c r="P83" i="47"/>
  <c r="N83" i="47"/>
  <c r="M83" i="47"/>
  <c r="L83" i="47"/>
  <c r="K83" i="47"/>
  <c r="N82" i="47"/>
  <c r="M82" i="47"/>
  <c r="L82" i="47"/>
  <c r="K82" i="47"/>
  <c r="S81" i="47"/>
  <c r="R81" i="47"/>
  <c r="Q81" i="47"/>
  <c r="P81" i="47"/>
  <c r="N81" i="47"/>
  <c r="M81" i="47"/>
  <c r="L81" i="47"/>
  <c r="K81" i="47"/>
  <c r="N80" i="47"/>
  <c r="M80" i="47"/>
  <c r="L80" i="47"/>
  <c r="K80" i="47"/>
  <c r="S79" i="47"/>
  <c r="R79" i="47"/>
  <c r="Q79" i="47"/>
  <c r="P79" i="47"/>
  <c r="N79" i="47"/>
  <c r="N77" i="47" s="1"/>
  <c r="M79" i="47"/>
  <c r="M77" i="47" s="1"/>
  <c r="L79" i="47"/>
  <c r="L77" i="47" s="1"/>
  <c r="K79" i="47"/>
  <c r="S76" i="47"/>
  <c r="R76" i="47"/>
  <c r="Q76" i="47"/>
  <c r="P76" i="47"/>
  <c r="M72" i="47"/>
  <c r="L72" i="47"/>
  <c r="K72" i="47"/>
  <c r="E2" i="47"/>
  <c r="K120" i="46"/>
  <c r="K115" i="46"/>
  <c r="M111" i="46"/>
  <c r="L111" i="46"/>
  <c r="K111" i="46"/>
  <c r="K104" i="46"/>
  <c r="K103" i="46"/>
  <c r="K102" i="46"/>
  <c r="L100" i="46"/>
  <c r="K100" i="46"/>
  <c r="L96" i="46"/>
  <c r="K96" i="46"/>
  <c r="L95" i="46"/>
  <c r="K95" i="46"/>
  <c r="L94" i="46"/>
  <c r="K94" i="46"/>
  <c r="L93" i="46"/>
  <c r="K93" i="46"/>
  <c r="L92" i="46"/>
  <c r="K92" i="46"/>
  <c r="L91" i="46"/>
  <c r="L88" i="46" s="1"/>
  <c r="K91" i="46"/>
  <c r="L90" i="46"/>
  <c r="K90" i="46"/>
  <c r="M88" i="46"/>
  <c r="S85" i="46"/>
  <c r="R85" i="46"/>
  <c r="Q85" i="46"/>
  <c r="P85" i="46"/>
  <c r="N85" i="46"/>
  <c r="M85" i="46"/>
  <c r="L85" i="46"/>
  <c r="K85" i="46"/>
  <c r="N84" i="46"/>
  <c r="M84" i="46"/>
  <c r="L84" i="46"/>
  <c r="K84" i="46"/>
  <c r="S83" i="46"/>
  <c r="R83" i="46"/>
  <c r="Q83" i="46"/>
  <c r="P83" i="46"/>
  <c r="N83" i="46"/>
  <c r="M83" i="46"/>
  <c r="L83" i="46"/>
  <c r="K83" i="46"/>
  <c r="N82" i="46"/>
  <c r="M82" i="46"/>
  <c r="L82" i="46"/>
  <c r="K82" i="46"/>
  <c r="S81" i="46"/>
  <c r="R81" i="46"/>
  <c r="Q81" i="46"/>
  <c r="P81" i="46"/>
  <c r="N81" i="46"/>
  <c r="M81" i="46"/>
  <c r="L81" i="46"/>
  <c r="K81" i="46"/>
  <c r="N80" i="46"/>
  <c r="M80" i="46"/>
  <c r="L80" i="46"/>
  <c r="K80" i="46"/>
  <c r="S79" i="46"/>
  <c r="R79" i="46"/>
  <c r="Q79" i="46"/>
  <c r="P79" i="46"/>
  <c r="N79" i="46"/>
  <c r="N77" i="46" s="1"/>
  <c r="M79" i="46"/>
  <c r="M77" i="46" s="1"/>
  <c r="L79" i="46"/>
  <c r="L77" i="46" s="1"/>
  <c r="K79" i="46"/>
  <c r="K77" i="46" s="1"/>
  <c r="S76" i="46"/>
  <c r="R76" i="46"/>
  <c r="Q76" i="46"/>
  <c r="P76" i="46"/>
  <c r="M72" i="46"/>
  <c r="L72" i="46"/>
  <c r="K72" i="46"/>
  <c r="E2" i="46"/>
  <c r="K120" i="45"/>
  <c r="K115" i="45"/>
  <c r="M111" i="45"/>
  <c r="L111" i="45"/>
  <c r="K111" i="45"/>
  <c r="K104" i="45"/>
  <c r="K103" i="45"/>
  <c r="K102" i="45"/>
  <c r="L100" i="45"/>
  <c r="K100" i="45"/>
  <c r="L96" i="45"/>
  <c r="K96" i="45"/>
  <c r="L95" i="45"/>
  <c r="K95" i="45"/>
  <c r="L94" i="45"/>
  <c r="K94" i="45"/>
  <c r="L93" i="45"/>
  <c r="K93" i="45"/>
  <c r="L92" i="45"/>
  <c r="K92" i="45"/>
  <c r="L91" i="45"/>
  <c r="L88" i="45" s="1"/>
  <c r="K91" i="45"/>
  <c r="L90" i="45"/>
  <c r="K90" i="45"/>
  <c r="M88" i="45"/>
  <c r="S85" i="45"/>
  <c r="R85" i="45"/>
  <c r="Q85" i="45"/>
  <c r="P85" i="45"/>
  <c r="N85" i="45"/>
  <c r="M85" i="45"/>
  <c r="L85" i="45"/>
  <c r="K85" i="45"/>
  <c r="N84" i="45"/>
  <c r="M84" i="45"/>
  <c r="L84" i="45"/>
  <c r="K84" i="45"/>
  <c r="S83" i="45"/>
  <c r="R83" i="45"/>
  <c r="Q83" i="45"/>
  <c r="P83" i="45"/>
  <c r="N83" i="45"/>
  <c r="M83" i="45"/>
  <c r="L83" i="45"/>
  <c r="K83" i="45"/>
  <c r="N82" i="45"/>
  <c r="M82" i="45"/>
  <c r="L82" i="45"/>
  <c r="K82" i="45"/>
  <c r="S81" i="45"/>
  <c r="R81" i="45"/>
  <c r="Q81" i="45"/>
  <c r="P81" i="45"/>
  <c r="N81" i="45"/>
  <c r="M81" i="45"/>
  <c r="L81" i="45"/>
  <c r="K81" i="45"/>
  <c r="N80" i="45"/>
  <c r="M80" i="45"/>
  <c r="L80" i="45"/>
  <c r="K80" i="45"/>
  <c r="S79" i="45"/>
  <c r="R79" i="45"/>
  <c r="Q79" i="45"/>
  <c r="P79" i="45"/>
  <c r="N79" i="45"/>
  <c r="N77" i="45" s="1"/>
  <c r="M79" i="45"/>
  <c r="M77" i="45" s="1"/>
  <c r="L79" i="45"/>
  <c r="L77" i="45" s="1"/>
  <c r="K79" i="45"/>
  <c r="K77" i="45" s="1"/>
  <c r="S76" i="45"/>
  <c r="R76" i="45"/>
  <c r="Q76" i="45"/>
  <c r="P76" i="45"/>
  <c r="M72" i="45"/>
  <c r="L72" i="45"/>
  <c r="K72" i="45"/>
  <c r="E2" i="45"/>
  <c r="K120" i="44"/>
  <c r="K115" i="44"/>
  <c r="M111" i="44"/>
  <c r="L111" i="44"/>
  <c r="K111" i="44"/>
  <c r="K104" i="44"/>
  <c r="K103" i="44"/>
  <c r="K102" i="44"/>
  <c r="L100" i="44"/>
  <c r="K100" i="44"/>
  <c r="L96" i="44"/>
  <c r="K96" i="44"/>
  <c r="L95" i="44"/>
  <c r="K95" i="44"/>
  <c r="L94" i="44"/>
  <c r="K94" i="44"/>
  <c r="L93" i="44"/>
  <c r="K93" i="44"/>
  <c r="L92" i="44"/>
  <c r="K92" i="44"/>
  <c r="L91" i="44"/>
  <c r="K91" i="44"/>
  <c r="L90" i="44"/>
  <c r="K90" i="44"/>
  <c r="M88" i="44"/>
  <c r="S85" i="44"/>
  <c r="R85" i="44"/>
  <c r="Q85" i="44"/>
  <c r="P85" i="44"/>
  <c r="N85" i="44"/>
  <c r="M85" i="44"/>
  <c r="L85" i="44"/>
  <c r="K85" i="44"/>
  <c r="N84" i="44"/>
  <c r="M84" i="44"/>
  <c r="L84" i="44"/>
  <c r="K84" i="44"/>
  <c r="S83" i="44"/>
  <c r="R83" i="44"/>
  <c r="Q83" i="44"/>
  <c r="P83" i="44"/>
  <c r="N83" i="44"/>
  <c r="M83" i="44"/>
  <c r="L83" i="44"/>
  <c r="K83" i="44"/>
  <c r="N82" i="44"/>
  <c r="M82" i="44"/>
  <c r="L82" i="44"/>
  <c r="K82" i="44"/>
  <c r="S81" i="44"/>
  <c r="R81" i="44"/>
  <c r="Q81" i="44"/>
  <c r="P81" i="44"/>
  <c r="N81" i="44"/>
  <c r="M81" i="44"/>
  <c r="L81" i="44"/>
  <c r="K81" i="44"/>
  <c r="N80" i="44"/>
  <c r="M80" i="44"/>
  <c r="L80" i="44"/>
  <c r="K80" i="44"/>
  <c r="S79" i="44"/>
  <c r="R79" i="44"/>
  <c r="Q79" i="44"/>
  <c r="P79" i="44"/>
  <c r="N79" i="44"/>
  <c r="M79" i="44"/>
  <c r="M77" i="44" s="1"/>
  <c r="L79" i="44"/>
  <c r="L77" i="44" s="1"/>
  <c r="K79" i="44"/>
  <c r="K77" i="44" s="1"/>
  <c r="N77" i="44"/>
  <c r="S76" i="44"/>
  <c r="R76" i="44"/>
  <c r="Q76" i="44"/>
  <c r="P76" i="44"/>
  <c r="M72" i="44"/>
  <c r="L72" i="44"/>
  <c r="K72" i="44"/>
  <c r="E2" i="44"/>
  <c r="K120" i="43"/>
  <c r="K115" i="43"/>
  <c r="M111" i="43"/>
  <c r="L111" i="43"/>
  <c r="K111" i="43"/>
  <c r="K104" i="43"/>
  <c r="K103" i="43"/>
  <c r="K102" i="43"/>
  <c r="L100" i="43"/>
  <c r="K100" i="43"/>
  <c r="L96" i="43"/>
  <c r="K96" i="43"/>
  <c r="L95" i="43"/>
  <c r="K95" i="43"/>
  <c r="L94" i="43"/>
  <c r="K94" i="43"/>
  <c r="L93" i="43"/>
  <c r="K93" i="43"/>
  <c r="L92" i="43"/>
  <c r="K92" i="43"/>
  <c r="L91" i="43"/>
  <c r="K91" i="43"/>
  <c r="L90" i="43"/>
  <c r="L88" i="43" s="1"/>
  <c r="K90" i="43"/>
  <c r="M88" i="43"/>
  <c r="S85" i="43"/>
  <c r="R85" i="43"/>
  <c r="Q85" i="43"/>
  <c r="P85" i="43"/>
  <c r="N85" i="43"/>
  <c r="M85" i="43"/>
  <c r="L85" i="43"/>
  <c r="K85" i="43"/>
  <c r="N84" i="43"/>
  <c r="M84" i="43"/>
  <c r="L84" i="43"/>
  <c r="K84" i="43"/>
  <c r="S83" i="43"/>
  <c r="R83" i="43"/>
  <c r="Q83" i="43"/>
  <c r="P83" i="43"/>
  <c r="N83" i="43"/>
  <c r="M83" i="43"/>
  <c r="L83" i="43"/>
  <c r="K83" i="43"/>
  <c r="N82" i="43"/>
  <c r="M82" i="43"/>
  <c r="L82" i="43"/>
  <c r="K82" i="43"/>
  <c r="S81" i="43"/>
  <c r="R81" i="43"/>
  <c r="Q81" i="43"/>
  <c r="P81" i="43"/>
  <c r="N81" i="43"/>
  <c r="M81" i="43"/>
  <c r="L81" i="43"/>
  <c r="K81" i="43"/>
  <c r="N80" i="43"/>
  <c r="M80" i="43"/>
  <c r="L80" i="43"/>
  <c r="K80" i="43"/>
  <c r="S79" i="43"/>
  <c r="R79" i="43"/>
  <c r="Q79" i="43"/>
  <c r="P79" i="43"/>
  <c r="N79" i="43"/>
  <c r="N77" i="43" s="1"/>
  <c r="M79" i="43"/>
  <c r="M77" i="43" s="1"/>
  <c r="L79" i="43"/>
  <c r="L77" i="43" s="1"/>
  <c r="K79" i="43"/>
  <c r="K77" i="43" s="1"/>
  <c r="S76" i="43"/>
  <c r="R76" i="43"/>
  <c r="Q76" i="43"/>
  <c r="P76" i="43"/>
  <c r="M72" i="43"/>
  <c r="L72" i="43"/>
  <c r="K72" i="43"/>
  <c r="E2" i="43"/>
  <c r="K120" i="42"/>
  <c r="K115" i="42"/>
  <c r="M111" i="42"/>
  <c r="L111" i="42"/>
  <c r="K111" i="42"/>
  <c r="K104" i="42"/>
  <c r="K103" i="42"/>
  <c r="K102" i="42"/>
  <c r="L100" i="42"/>
  <c r="K100" i="42"/>
  <c r="L96" i="42"/>
  <c r="K96" i="42"/>
  <c r="L95" i="42"/>
  <c r="K95" i="42"/>
  <c r="L94" i="42"/>
  <c r="K94" i="42"/>
  <c r="L93" i="42"/>
  <c r="K93" i="42"/>
  <c r="L92" i="42"/>
  <c r="K92" i="42"/>
  <c r="L91" i="42"/>
  <c r="L88" i="42" s="1"/>
  <c r="K91" i="42"/>
  <c r="L90" i="42"/>
  <c r="K90" i="42"/>
  <c r="M88" i="42"/>
  <c r="S85" i="42"/>
  <c r="R85" i="42"/>
  <c r="Q85" i="42"/>
  <c r="P85" i="42"/>
  <c r="N85" i="42"/>
  <c r="M85" i="42"/>
  <c r="L85" i="42"/>
  <c r="K85" i="42"/>
  <c r="N84" i="42"/>
  <c r="M84" i="42"/>
  <c r="L84" i="42"/>
  <c r="K84" i="42"/>
  <c r="S83" i="42"/>
  <c r="R83" i="42"/>
  <c r="Q83" i="42"/>
  <c r="P83" i="42"/>
  <c r="N83" i="42"/>
  <c r="M83" i="42"/>
  <c r="L83" i="42"/>
  <c r="K83" i="42"/>
  <c r="N82" i="42"/>
  <c r="M82" i="42"/>
  <c r="L82" i="42"/>
  <c r="K82" i="42"/>
  <c r="S81" i="42"/>
  <c r="R81" i="42"/>
  <c r="Q81" i="42"/>
  <c r="P81" i="42"/>
  <c r="N81" i="42"/>
  <c r="M81" i="42"/>
  <c r="L81" i="42"/>
  <c r="K81" i="42"/>
  <c r="N80" i="42"/>
  <c r="M80" i="42"/>
  <c r="L80" i="42"/>
  <c r="K80" i="42"/>
  <c r="S79" i="42"/>
  <c r="R79" i="42"/>
  <c r="Q79" i="42"/>
  <c r="P79" i="42"/>
  <c r="N79" i="42"/>
  <c r="N77" i="42" s="1"/>
  <c r="M79" i="42"/>
  <c r="M77" i="42" s="1"/>
  <c r="L79" i="42"/>
  <c r="L77" i="42" s="1"/>
  <c r="K79" i="42"/>
  <c r="S76" i="42"/>
  <c r="R76" i="42"/>
  <c r="Q76" i="42"/>
  <c r="P76" i="42"/>
  <c r="M72" i="42"/>
  <c r="L72" i="42"/>
  <c r="K72" i="42"/>
  <c r="E2" i="42"/>
  <c r="K120" i="41"/>
  <c r="K115" i="41"/>
  <c r="M111" i="41"/>
  <c r="L111" i="41"/>
  <c r="K111" i="41"/>
  <c r="K104" i="41"/>
  <c r="K103" i="41"/>
  <c r="K102" i="41"/>
  <c r="L100" i="41"/>
  <c r="K100" i="41"/>
  <c r="L96" i="41"/>
  <c r="K96" i="41"/>
  <c r="L95" i="41"/>
  <c r="K95" i="41"/>
  <c r="L94" i="41"/>
  <c r="K94" i="41"/>
  <c r="L93" i="41"/>
  <c r="K93" i="41"/>
  <c r="L92" i="41"/>
  <c r="K92" i="41"/>
  <c r="L91" i="41"/>
  <c r="K91" i="41"/>
  <c r="L90" i="41"/>
  <c r="K90" i="41"/>
  <c r="M88" i="41"/>
  <c r="S85" i="41"/>
  <c r="R85" i="41"/>
  <c r="Q85" i="41"/>
  <c r="P85" i="41"/>
  <c r="N85" i="41"/>
  <c r="M85" i="41"/>
  <c r="L85" i="41"/>
  <c r="K85" i="41"/>
  <c r="N84" i="41"/>
  <c r="M84" i="41"/>
  <c r="L84" i="41"/>
  <c r="K84" i="41"/>
  <c r="S83" i="41"/>
  <c r="R83" i="41"/>
  <c r="Q83" i="41"/>
  <c r="P83" i="41"/>
  <c r="N83" i="41"/>
  <c r="M83" i="41"/>
  <c r="L83" i="41"/>
  <c r="K83" i="41"/>
  <c r="N82" i="41"/>
  <c r="M82" i="41"/>
  <c r="L82" i="41"/>
  <c r="K82" i="41"/>
  <c r="S81" i="41"/>
  <c r="R81" i="41"/>
  <c r="Q81" i="41"/>
  <c r="P81" i="41"/>
  <c r="N81" i="41"/>
  <c r="M81" i="41"/>
  <c r="L81" i="41"/>
  <c r="K81" i="41"/>
  <c r="N80" i="41"/>
  <c r="M80" i="41"/>
  <c r="L80" i="41"/>
  <c r="K80" i="41"/>
  <c r="S79" i="41"/>
  <c r="R79" i="41"/>
  <c r="Q79" i="41"/>
  <c r="P79" i="41"/>
  <c r="N79" i="41"/>
  <c r="M79" i="41"/>
  <c r="M77" i="41" s="1"/>
  <c r="L79" i="41"/>
  <c r="K79" i="41"/>
  <c r="K77" i="41" s="1"/>
  <c r="S76" i="41"/>
  <c r="R76" i="41"/>
  <c r="Q76" i="41"/>
  <c r="P76" i="41"/>
  <c r="M72" i="41"/>
  <c r="L72" i="41"/>
  <c r="K72" i="41"/>
  <c r="E2" i="41"/>
  <c r="K120" i="40"/>
  <c r="K115" i="40"/>
  <c r="M111" i="40"/>
  <c r="L111" i="40"/>
  <c r="K111" i="40"/>
  <c r="K104" i="40"/>
  <c r="K103" i="40"/>
  <c r="K102" i="40"/>
  <c r="L100" i="40"/>
  <c r="K100" i="40"/>
  <c r="L96" i="40"/>
  <c r="K96" i="40"/>
  <c r="L95" i="40"/>
  <c r="K95" i="40"/>
  <c r="L94" i="40"/>
  <c r="K94" i="40"/>
  <c r="L93" i="40"/>
  <c r="K93" i="40"/>
  <c r="L92" i="40"/>
  <c r="K92" i="40"/>
  <c r="L91" i="40"/>
  <c r="K91" i="40"/>
  <c r="L90" i="40"/>
  <c r="K90" i="40"/>
  <c r="M88" i="40"/>
  <c r="S85" i="40"/>
  <c r="R85" i="40"/>
  <c r="Q85" i="40"/>
  <c r="P85" i="40"/>
  <c r="N85" i="40"/>
  <c r="M85" i="40"/>
  <c r="L85" i="40"/>
  <c r="K85" i="40"/>
  <c r="N84" i="40"/>
  <c r="M84" i="40"/>
  <c r="L84" i="40"/>
  <c r="K84" i="40"/>
  <c r="S83" i="40"/>
  <c r="R83" i="40"/>
  <c r="Q83" i="40"/>
  <c r="P83" i="40"/>
  <c r="N83" i="40"/>
  <c r="M83" i="40"/>
  <c r="L83" i="40"/>
  <c r="K83" i="40"/>
  <c r="N82" i="40"/>
  <c r="M82" i="40"/>
  <c r="L82" i="40"/>
  <c r="K82" i="40"/>
  <c r="S81" i="40"/>
  <c r="R81" i="40"/>
  <c r="Q81" i="40"/>
  <c r="P81" i="40"/>
  <c r="N81" i="40"/>
  <c r="M81" i="40"/>
  <c r="L81" i="40"/>
  <c r="K81" i="40"/>
  <c r="N80" i="40"/>
  <c r="M80" i="40"/>
  <c r="L80" i="40"/>
  <c r="K80" i="40"/>
  <c r="S79" i="40"/>
  <c r="R79" i="40"/>
  <c r="Q79" i="40"/>
  <c r="P79" i="40"/>
  <c r="N79" i="40"/>
  <c r="M79" i="40"/>
  <c r="M77" i="40" s="1"/>
  <c r="L79" i="40"/>
  <c r="L77" i="40" s="1"/>
  <c r="K79" i="40"/>
  <c r="S76" i="40"/>
  <c r="R76" i="40"/>
  <c r="Q76" i="40"/>
  <c r="P76" i="40"/>
  <c r="M72" i="40"/>
  <c r="L72" i="40"/>
  <c r="K72" i="40"/>
  <c r="E2" i="40"/>
  <c r="K120" i="39"/>
  <c r="K115" i="39"/>
  <c r="M111" i="39"/>
  <c r="L111" i="39"/>
  <c r="K111" i="39"/>
  <c r="K104" i="39"/>
  <c r="K103" i="39"/>
  <c r="K102" i="39"/>
  <c r="L100" i="39"/>
  <c r="K100" i="39"/>
  <c r="L96" i="39"/>
  <c r="K96" i="39"/>
  <c r="L95" i="39"/>
  <c r="K95" i="39"/>
  <c r="L94" i="39"/>
  <c r="K94" i="39"/>
  <c r="L93" i="39"/>
  <c r="K93" i="39"/>
  <c r="L92" i="39"/>
  <c r="K92" i="39"/>
  <c r="L91" i="39"/>
  <c r="K91" i="39"/>
  <c r="L90" i="39"/>
  <c r="K90" i="39"/>
  <c r="M88" i="39"/>
  <c r="S85" i="39"/>
  <c r="R85" i="39"/>
  <c r="Q85" i="39"/>
  <c r="P85" i="39"/>
  <c r="N85" i="39"/>
  <c r="M85" i="39"/>
  <c r="L85" i="39"/>
  <c r="K85" i="39"/>
  <c r="N84" i="39"/>
  <c r="M84" i="39"/>
  <c r="L84" i="39"/>
  <c r="K84" i="39"/>
  <c r="S83" i="39"/>
  <c r="R83" i="39"/>
  <c r="Q83" i="39"/>
  <c r="P83" i="39"/>
  <c r="N83" i="39"/>
  <c r="M83" i="39"/>
  <c r="L83" i="39"/>
  <c r="K83" i="39"/>
  <c r="N82" i="39"/>
  <c r="M82" i="39"/>
  <c r="L82" i="39"/>
  <c r="K82" i="39"/>
  <c r="S81" i="39"/>
  <c r="R81" i="39"/>
  <c r="Q81" i="39"/>
  <c r="P81" i="39"/>
  <c r="N81" i="39"/>
  <c r="M81" i="39"/>
  <c r="L81" i="39"/>
  <c r="K81" i="39"/>
  <c r="N80" i="39"/>
  <c r="M80" i="39"/>
  <c r="L80" i="39"/>
  <c r="K80" i="39"/>
  <c r="S79" i="39"/>
  <c r="R79" i="39"/>
  <c r="Q79" i="39"/>
  <c r="P79" i="39"/>
  <c r="N79" i="39"/>
  <c r="N77" i="39" s="1"/>
  <c r="M79" i="39"/>
  <c r="M77" i="39" s="1"/>
  <c r="L79" i="39"/>
  <c r="L77" i="39" s="1"/>
  <c r="K79" i="39"/>
  <c r="K77" i="39" s="1"/>
  <c r="S76" i="39"/>
  <c r="R76" i="39"/>
  <c r="Q76" i="39"/>
  <c r="P76" i="39"/>
  <c r="M72" i="39"/>
  <c r="L72" i="39"/>
  <c r="K72" i="39"/>
  <c r="E2" i="39"/>
  <c r="K120" i="38"/>
  <c r="K115" i="38"/>
  <c r="M111" i="38"/>
  <c r="L111" i="38"/>
  <c r="K111" i="38"/>
  <c r="K104" i="38"/>
  <c r="K103" i="38"/>
  <c r="K102" i="38"/>
  <c r="L100" i="38"/>
  <c r="K100" i="38"/>
  <c r="L96" i="38"/>
  <c r="K96" i="38"/>
  <c r="L95" i="38"/>
  <c r="K95" i="38"/>
  <c r="L94" i="38"/>
  <c r="K94" i="38"/>
  <c r="L93" i="38"/>
  <c r="K93" i="38"/>
  <c r="L92" i="38"/>
  <c r="K92" i="38"/>
  <c r="L91" i="38"/>
  <c r="K91" i="38"/>
  <c r="L90" i="38"/>
  <c r="K90" i="38"/>
  <c r="M88" i="38"/>
  <c r="L88" i="38"/>
  <c r="S85" i="38"/>
  <c r="R85" i="38"/>
  <c r="Q85" i="38"/>
  <c r="P85" i="38"/>
  <c r="N85" i="38"/>
  <c r="M85" i="38"/>
  <c r="L85" i="38"/>
  <c r="K85" i="38"/>
  <c r="N84" i="38"/>
  <c r="M84" i="38"/>
  <c r="L84" i="38"/>
  <c r="K84" i="38"/>
  <c r="S83" i="38"/>
  <c r="R83" i="38"/>
  <c r="Q83" i="38"/>
  <c r="P83" i="38"/>
  <c r="N83" i="38"/>
  <c r="M83" i="38"/>
  <c r="L83" i="38"/>
  <c r="K83" i="38"/>
  <c r="N82" i="38"/>
  <c r="M82" i="38"/>
  <c r="L82" i="38"/>
  <c r="K82" i="38"/>
  <c r="S81" i="38"/>
  <c r="R81" i="38"/>
  <c r="Q81" i="38"/>
  <c r="P81" i="38"/>
  <c r="N81" i="38"/>
  <c r="M81" i="38"/>
  <c r="L81" i="38"/>
  <c r="K81" i="38"/>
  <c r="N80" i="38"/>
  <c r="M80" i="38"/>
  <c r="L80" i="38"/>
  <c r="K80" i="38"/>
  <c r="S79" i="38"/>
  <c r="R79" i="38"/>
  <c r="Q79" i="38"/>
  <c r="P79" i="38"/>
  <c r="N79" i="38"/>
  <c r="N77" i="38" s="1"/>
  <c r="M79" i="38"/>
  <c r="M77" i="38" s="1"/>
  <c r="L79" i="38"/>
  <c r="L77" i="38" s="1"/>
  <c r="K79" i="38"/>
  <c r="K77" i="38" s="1"/>
  <c r="S76" i="38"/>
  <c r="R76" i="38"/>
  <c r="Q76" i="38"/>
  <c r="P76" i="38"/>
  <c r="M72" i="38"/>
  <c r="L72" i="38"/>
  <c r="K72" i="38"/>
  <c r="E2" i="38"/>
  <c r="K120" i="37"/>
  <c r="K115" i="37"/>
  <c r="M111" i="37"/>
  <c r="L111" i="37"/>
  <c r="K111" i="37"/>
  <c r="K104" i="37"/>
  <c r="K103" i="37"/>
  <c r="K102" i="37"/>
  <c r="L100" i="37"/>
  <c r="K100" i="37"/>
  <c r="L96" i="37"/>
  <c r="K96" i="37"/>
  <c r="L95" i="37"/>
  <c r="K95" i="37"/>
  <c r="L94" i="37"/>
  <c r="K94" i="37"/>
  <c r="L93" i="37"/>
  <c r="K93" i="37"/>
  <c r="L92" i="37"/>
  <c r="K92" i="37"/>
  <c r="L91" i="37"/>
  <c r="K91" i="37"/>
  <c r="L90" i="37"/>
  <c r="L88" i="37" s="1"/>
  <c r="K90" i="37"/>
  <c r="M88" i="37"/>
  <c r="S85" i="37"/>
  <c r="R85" i="37"/>
  <c r="Q85" i="37"/>
  <c r="P85" i="37"/>
  <c r="N85" i="37"/>
  <c r="M85" i="37"/>
  <c r="L85" i="37"/>
  <c r="K85" i="37"/>
  <c r="N84" i="37"/>
  <c r="M84" i="37"/>
  <c r="L84" i="37"/>
  <c r="K84" i="37"/>
  <c r="S83" i="37"/>
  <c r="R83" i="37"/>
  <c r="Q83" i="37"/>
  <c r="P83" i="37"/>
  <c r="N83" i="37"/>
  <c r="M83" i="37"/>
  <c r="L83" i="37"/>
  <c r="K83" i="37"/>
  <c r="N82" i="37"/>
  <c r="M82" i="37"/>
  <c r="L82" i="37"/>
  <c r="K82" i="37"/>
  <c r="S81" i="37"/>
  <c r="R81" i="37"/>
  <c r="Q81" i="37"/>
  <c r="P81" i="37"/>
  <c r="N81" i="37"/>
  <c r="M81" i="37"/>
  <c r="L81" i="37"/>
  <c r="K81" i="37"/>
  <c r="N80" i="37"/>
  <c r="M80" i="37"/>
  <c r="L80" i="37"/>
  <c r="K80" i="37"/>
  <c r="S79" i="37"/>
  <c r="R79" i="37"/>
  <c r="Q79" i="37"/>
  <c r="P79" i="37"/>
  <c r="N79" i="37"/>
  <c r="N77" i="37" s="1"/>
  <c r="M79" i="37"/>
  <c r="M77" i="37" s="1"/>
  <c r="L79" i="37"/>
  <c r="L77" i="37" s="1"/>
  <c r="K79" i="37"/>
  <c r="K77" i="37" s="1"/>
  <c r="S76" i="37"/>
  <c r="R76" i="37"/>
  <c r="Q76" i="37"/>
  <c r="P76" i="37"/>
  <c r="M72" i="37"/>
  <c r="L72" i="37"/>
  <c r="K72" i="37"/>
  <c r="E2" i="37"/>
  <c r="K120" i="36"/>
  <c r="K115" i="36"/>
  <c r="M111" i="36"/>
  <c r="L111" i="36"/>
  <c r="K111" i="36"/>
  <c r="K104" i="36"/>
  <c r="K103" i="36"/>
  <c r="K102" i="36"/>
  <c r="L100" i="36"/>
  <c r="K100" i="36"/>
  <c r="L96" i="36"/>
  <c r="K96" i="36"/>
  <c r="L95" i="36"/>
  <c r="K95" i="36"/>
  <c r="L94" i="36"/>
  <c r="K94" i="36"/>
  <c r="L93" i="36"/>
  <c r="K93" i="36"/>
  <c r="L92" i="36"/>
  <c r="K92" i="36"/>
  <c r="L91" i="36"/>
  <c r="K91" i="36"/>
  <c r="L90" i="36"/>
  <c r="L88" i="36" s="1"/>
  <c r="K90" i="36"/>
  <c r="M88" i="36"/>
  <c r="S85" i="36"/>
  <c r="R85" i="36"/>
  <c r="Q85" i="36"/>
  <c r="P85" i="36"/>
  <c r="N85" i="36"/>
  <c r="M85" i="36"/>
  <c r="L85" i="36"/>
  <c r="K85" i="36"/>
  <c r="N84" i="36"/>
  <c r="M84" i="36"/>
  <c r="L84" i="36"/>
  <c r="K84" i="36"/>
  <c r="S83" i="36"/>
  <c r="R83" i="36"/>
  <c r="Q83" i="36"/>
  <c r="P83" i="36"/>
  <c r="N83" i="36"/>
  <c r="M83" i="36"/>
  <c r="L83" i="36"/>
  <c r="K83" i="36"/>
  <c r="N82" i="36"/>
  <c r="M82" i="36"/>
  <c r="L82" i="36"/>
  <c r="K82" i="36"/>
  <c r="S81" i="36"/>
  <c r="R81" i="36"/>
  <c r="Q81" i="36"/>
  <c r="P81" i="36"/>
  <c r="N81" i="36"/>
  <c r="M81" i="36"/>
  <c r="L81" i="36"/>
  <c r="K81" i="36"/>
  <c r="N80" i="36"/>
  <c r="M80" i="36"/>
  <c r="L80" i="36"/>
  <c r="K80" i="36"/>
  <c r="S79" i="36"/>
  <c r="R79" i="36"/>
  <c r="Q79" i="36"/>
  <c r="P79" i="36"/>
  <c r="N79" i="36"/>
  <c r="N77" i="36" s="1"/>
  <c r="M79" i="36"/>
  <c r="M77" i="36" s="1"/>
  <c r="L79" i="36"/>
  <c r="K79" i="36"/>
  <c r="S76" i="36"/>
  <c r="R76" i="36"/>
  <c r="Q76" i="36"/>
  <c r="P76" i="36"/>
  <c r="M72" i="36"/>
  <c r="L72" i="36"/>
  <c r="K72" i="36"/>
  <c r="E2" i="36"/>
  <c r="K120" i="35"/>
  <c r="K115" i="35"/>
  <c r="M111" i="35"/>
  <c r="L111" i="35"/>
  <c r="K111" i="35"/>
  <c r="K104" i="35"/>
  <c r="K103" i="35"/>
  <c r="K102" i="35"/>
  <c r="L100" i="35"/>
  <c r="K100" i="35"/>
  <c r="L96" i="35"/>
  <c r="K96" i="35"/>
  <c r="L95" i="35"/>
  <c r="K95" i="35"/>
  <c r="L94" i="35"/>
  <c r="K94" i="35"/>
  <c r="L93" i="35"/>
  <c r="K93" i="35"/>
  <c r="L92" i="35"/>
  <c r="K92" i="35"/>
  <c r="L91" i="35"/>
  <c r="K91" i="35"/>
  <c r="L90" i="35"/>
  <c r="K90" i="35"/>
  <c r="M88" i="35"/>
  <c r="S85" i="35"/>
  <c r="R85" i="35"/>
  <c r="Q85" i="35"/>
  <c r="P85" i="35"/>
  <c r="N85" i="35"/>
  <c r="M85" i="35"/>
  <c r="L85" i="35"/>
  <c r="K85" i="35"/>
  <c r="N84" i="35"/>
  <c r="M84" i="35"/>
  <c r="L84" i="35"/>
  <c r="K84" i="35"/>
  <c r="S83" i="35"/>
  <c r="R83" i="35"/>
  <c r="Q83" i="35"/>
  <c r="P83" i="35"/>
  <c r="N83" i="35"/>
  <c r="M83" i="35"/>
  <c r="L83" i="35"/>
  <c r="K83" i="35"/>
  <c r="N82" i="35"/>
  <c r="M82" i="35"/>
  <c r="L82" i="35"/>
  <c r="K82" i="35"/>
  <c r="S81" i="35"/>
  <c r="R81" i="35"/>
  <c r="Q81" i="35"/>
  <c r="P81" i="35"/>
  <c r="N81" i="35"/>
  <c r="M81" i="35"/>
  <c r="L81" i="35"/>
  <c r="K81" i="35"/>
  <c r="N80" i="35"/>
  <c r="M80" i="35"/>
  <c r="L80" i="35"/>
  <c r="K80" i="35"/>
  <c r="S79" i="35"/>
  <c r="R79" i="35"/>
  <c r="Q79" i="35"/>
  <c r="P79" i="35"/>
  <c r="N79" i="35"/>
  <c r="M79" i="35"/>
  <c r="L79" i="35"/>
  <c r="L77" i="35" s="1"/>
  <c r="K79" i="35"/>
  <c r="K77" i="35" s="1"/>
  <c r="S76" i="35"/>
  <c r="R76" i="35"/>
  <c r="Q76" i="35"/>
  <c r="P76" i="35"/>
  <c r="M72" i="35"/>
  <c r="L72" i="35"/>
  <c r="K72" i="35"/>
  <c r="E2" i="35"/>
  <c r="K120" i="34"/>
  <c r="K115" i="34"/>
  <c r="M111" i="34"/>
  <c r="L111" i="34"/>
  <c r="K111" i="34"/>
  <c r="K104" i="34"/>
  <c r="K103" i="34"/>
  <c r="K102" i="34"/>
  <c r="L100" i="34"/>
  <c r="K100" i="34"/>
  <c r="L96" i="34"/>
  <c r="K96" i="34"/>
  <c r="L95" i="34"/>
  <c r="K95" i="34"/>
  <c r="L94" i="34"/>
  <c r="K94" i="34"/>
  <c r="L93" i="34"/>
  <c r="K93" i="34"/>
  <c r="L92" i="34"/>
  <c r="K92" i="34"/>
  <c r="L91" i="34"/>
  <c r="L88" i="34" s="1"/>
  <c r="K91" i="34"/>
  <c r="L90" i="34"/>
  <c r="K90" i="34"/>
  <c r="M88" i="34"/>
  <c r="S85" i="34"/>
  <c r="R85" i="34"/>
  <c r="Q85" i="34"/>
  <c r="P85" i="34"/>
  <c r="N85" i="34"/>
  <c r="M85" i="34"/>
  <c r="L85" i="34"/>
  <c r="K85" i="34"/>
  <c r="N84" i="34"/>
  <c r="M84" i="34"/>
  <c r="L84" i="34"/>
  <c r="K84" i="34"/>
  <c r="S83" i="34"/>
  <c r="R83" i="34"/>
  <c r="Q83" i="34"/>
  <c r="P83" i="34"/>
  <c r="N83" i="34"/>
  <c r="M83" i="34"/>
  <c r="L83" i="34"/>
  <c r="K83" i="34"/>
  <c r="N82" i="34"/>
  <c r="M82" i="34"/>
  <c r="L82" i="34"/>
  <c r="K82" i="34"/>
  <c r="S81" i="34"/>
  <c r="R81" i="34"/>
  <c r="Q81" i="34"/>
  <c r="P81" i="34"/>
  <c r="N81" i="34"/>
  <c r="M81" i="34"/>
  <c r="L81" i="34"/>
  <c r="K81" i="34"/>
  <c r="N80" i="34"/>
  <c r="M80" i="34"/>
  <c r="L80" i="34"/>
  <c r="K80" i="34"/>
  <c r="S79" i="34"/>
  <c r="R79" i="34"/>
  <c r="Q79" i="34"/>
  <c r="P79" i="34"/>
  <c r="N79" i="34"/>
  <c r="N77" i="34" s="1"/>
  <c r="M79" i="34"/>
  <c r="M77" i="34" s="1"/>
  <c r="L79" i="34"/>
  <c r="L77" i="34" s="1"/>
  <c r="K79" i="34"/>
  <c r="K77" i="34" s="1"/>
  <c r="S76" i="34"/>
  <c r="R76" i="34"/>
  <c r="Q76" i="34"/>
  <c r="P76" i="34"/>
  <c r="M72" i="34"/>
  <c r="L72" i="34"/>
  <c r="K72" i="34"/>
  <c r="E2" i="34"/>
  <c r="K120" i="33"/>
  <c r="K115" i="33"/>
  <c r="M111" i="33"/>
  <c r="L111" i="33"/>
  <c r="K111" i="33"/>
  <c r="K104" i="33"/>
  <c r="K103" i="33"/>
  <c r="K102" i="33"/>
  <c r="L100" i="33"/>
  <c r="K100" i="33"/>
  <c r="L96" i="33"/>
  <c r="K96" i="33"/>
  <c r="L95" i="33"/>
  <c r="K95" i="33"/>
  <c r="L94" i="33"/>
  <c r="K94" i="33"/>
  <c r="L93" i="33"/>
  <c r="K93" i="33"/>
  <c r="L92" i="33"/>
  <c r="K92" i="33"/>
  <c r="L91" i="33"/>
  <c r="K91" i="33"/>
  <c r="L90" i="33"/>
  <c r="L88" i="33" s="1"/>
  <c r="K90" i="33"/>
  <c r="M88" i="33"/>
  <c r="S85" i="33"/>
  <c r="R85" i="33"/>
  <c r="Q85" i="33"/>
  <c r="P85" i="33"/>
  <c r="N85" i="33"/>
  <c r="M85" i="33"/>
  <c r="L85" i="33"/>
  <c r="K85" i="33"/>
  <c r="N84" i="33"/>
  <c r="M84" i="33"/>
  <c r="L84" i="33"/>
  <c r="K84" i="33"/>
  <c r="S83" i="33"/>
  <c r="R83" i="33"/>
  <c r="Q83" i="33"/>
  <c r="P83" i="33"/>
  <c r="N83" i="33"/>
  <c r="M83" i="33"/>
  <c r="L83" i="33"/>
  <c r="K83" i="33"/>
  <c r="N82" i="33"/>
  <c r="M82" i="33"/>
  <c r="L82" i="33"/>
  <c r="K82" i="33"/>
  <c r="S81" i="33"/>
  <c r="R81" i="33"/>
  <c r="Q81" i="33"/>
  <c r="P81" i="33"/>
  <c r="N81" i="33"/>
  <c r="M81" i="33"/>
  <c r="L81" i="33"/>
  <c r="K81" i="33"/>
  <c r="N80" i="33"/>
  <c r="M80" i="33"/>
  <c r="L80" i="33"/>
  <c r="K80" i="33"/>
  <c r="S79" i="33"/>
  <c r="R79" i="33"/>
  <c r="Q79" i="33"/>
  <c r="P79" i="33"/>
  <c r="N79" i="33"/>
  <c r="N77" i="33" s="1"/>
  <c r="M79" i="33"/>
  <c r="L79" i="33"/>
  <c r="K79" i="33"/>
  <c r="K77" i="33" s="1"/>
  <c r="S76" i="33"/>
  <c r="R76" i="33"/>
  <c r="Q76" i="33"/>
  <c r="P76" i="33"/>
  <c r="M72" i="33"/>
  <c r="L72" i="33"/>
  <c r="K72" i="33"/>
  <c r="E2" i="33"/>
  <c r="K120" i="32"/>
  <c r="K115" i="32"/>
  <c r="M111" i="32"/>
  <c r="L111" i="32"/>
  <c r="K111" i="32"/>
  <c r="K104" i="32"/>
  <c r="K103" i="32"/>
  <c r="K102" i="32"/>
  <c r="L100" i="32"/>
  <c r="K100" i="32"/>
  <c r="L96" i="32"/>
  <c r="K96" i="32"/>
  <c r="L95" i="32"/>
  <c r="K95" i="32"/>
  <c r="L94" i="32"/>
  <c r="K94" i="32"/>
  <c r="L93" i="32"/>
  <c r="K93" i="32"/>
  <c r="L92" i="32"/>
  <c r="K92" i="32"/>
  <c r="L91" i="32"/>
  <c r="K91" i="32"/>
  <c r="L90" i="32"/>
  <c r="K90" i="32"/>
  <c r="M88" i="32"/>
  <c r="S85" i="32"/>
  <c r="R85" i="32"/>
  <c r="Q85" i="32"/>
  <c r="P85" i="32"/>
  <c r="N85" i="32"/>
  <c r="M85" i="32"/>
  <c r="L85" i="32"/>
  <c r="K85" i="32"/>
  <c r="N84" i="32"/>
  <c r="M84" i="32"/>
  <c r="L84" i="32"/>
  <c r="K84" i="32"/>
  <c r="S83" i="32"/>
  <c r="R83" i="32"/>
  <c r="Q83" i="32"/>
  <c r="P83" i="32"/>
  <c r="N83" i="32"/>
  <c r="M83" i="32"/>
  <c r="L83" i="32"/>
  <c r="K83" i="32"/>
  <c r="N82" i="32"/>
  <c r="M82" i="32"/>
  <c r="L82" i="32"/>
  <c r="K82" i="32"/>
  <c r="S81" i="32"/>
  <c r="R81" i="32"/>
  <c r="Q81" i="32"/>
  <c r="P81" i="32"/>
  <c r="N81" i="32"/>
  <c r="M81" i="32"/>
  <c r="L81" i="32"/>
  <c r="K81" i="32"/>
  <c r="N80" i="32"/>
  <c r="M80" i="32"/>
  <c r="L80" i="32"/>
  <c r="K80" i="32"/>
  <c r="S79" i="32"/>
  <c r="R79" i="32"/>
  <c r="Q79" i="32"/>
  <c r="P79" i="32"/>
  <c r="N79" i="32"/>
  <c r="M79" i="32"/>
  <c r="M77" i="32" s="1"/>
  <c r="L79" i="32"/>
  <c r="L77" i="32" s="1"/>
  <c r="K79" i="32"/>
  <c r="K77" i="32" s="1"/>
  <c r="S76" i="32"/>
  <c r="R76" i="32"/>
  <c r="Q76" i="32"/>
  <c r="P76" i="32"/>
  <c r="M72" i="32"/>
  <c r="L72" i="32"/>
  <c r="K72" i="32"/>
  <c r="E2" i="32"/>
  <c r="K120" i="31"/>
  <c r="K115" i="31"/>
  <c r="M111" i="31"/>
  <c r="L111" i="31"/>
  <c r="K111" i="31"/>
  <c r="K104" i="31"/>
  <c r="K103" i="31"/>
  <c r="K102" i="31"/>
  <c r="L100" i="31"/>
  <c r="K100" i="31"/>
  <c r="L96" i="31"/>
  <c r="K96" i="31"/>
  <c r="L95" i="31"/>
  <c r="K95" i="31"/>
  <c r="L94" i="31"/>
  <c r="K94" i="31"/>
  <c r="L93" i="31"/>
  <c r="K93" i="31"/>
  <c r="L92" i="31"/>
  <c r="K92" i="31"/>
  <c r="L91" i="31"/>
  <c r="K91" i="31"/>
  <c r="L90" i="31"/>
  <c r="K90" i="31"/>
  <c r="M88" i="31"/>
  <c r="S85" i="31"/>
  <c r="R85" i="31"/>
  <c r="Q85" i="31"/>
  <c r="P85" i="31"/>
  <c r="N85" i="31"/>
  <c r="M85" i="31"/>
  <c r="L85" i="31"/>
  <c r="K85" i="31"/>
  <c r="N84" i="31"/>
  <c r="M84" i="31"/>
  <c r="L84" i="31"/>
  <c r="K84" i="31"/>
  <c r="S83" i="31"/>
  <c r="R83" i="31"/>
  <c r="Q83" i="31"/>
  <c r="P83" i="31"/>
  <c r="N83" i="31"/>
  <c r="M83" i="31"/>
  <c r="L83" i="31"/>
  <c r="K83" i="31"/>
  <c r="N82" i="31"/>
  <c r="M82" i="31"/>
  <c r="L82" i="31"/>
  <c r="K82" i="31"/>
  <c r="S81" i="31"/>
  <c r="R81" i="31"/>
  <c r="Q81" i="31"/>
  <c r="P81" i="31"/>
  <c r="N81" i="31"/>
  <c r="M81" i="31"/>
  <c r="L81" i="31"/>
  <c r="K81" i="31"/>
  <c r="N80" i="31"/>
  <c r="M80" i="31"/>
  <c r="L80" i="31"/>
  <c r="K80" i="31"/>
  <c r="S79" i="31"/>
  <c r="R79" i="31"/>
  <c r="Q79" i="31"/>
  <c r="P79" i="31"/>
  <c r="N79" i="31"/>
  <c r="M79" i="31"/>
  <c r="L79" i="31"/>
  <c r="K79" i="31"/>
  <c r="S76" i="31"/>
  <c r="R76" i="31"/>
  <c r="Q76" i="31"/>
  <c r="P76" i="31"/>
  <c r="M72" i="31"/>
  <c r="L72" i="31"/>
  <c r="K72" i="31"/>
  <c r="E2" i="31"/>
  <c r="K120" i="29"/>
  <c r="K115" i="29"/>
  <c r="M111" i="29"/>
  <c r="L111" i="29"/>
  <c r="K111" i="29"/>
  <c r="K104" i="29"/>
  <c r="K103" i="29"/>
  <c r="K102" i="29"/>
  <c r="L100" i="29"/>
  <c r="K100" i="29"/>
  <c r="L96" i="29"/>
  <c r="K96" i="29"/>
  <c r="L95" i="29"/>
  <c r="K95" i="29"/>
  <c r="L94" i="29"/>
  <c r="K94" i="29"/>
  <c r="L93" i="29"/>
  <c r="K93" i="29"/>
  <c r="L92" i="29"/>
  <c r="K92" i="29"/>
  <c r="L91" i="29"/>
  <c r="K91" i="29"/>
  <c r="L90" i="29"/>
  <c r="L88" i="29" s="1"/>
  <c r="K90" i="29"/>
  <c r="M88" i="29"/>
  <c r="S85" i="29"/>
  <c r="R85" i="29"/>
  <c r="Q85" i="29"/>
  <c r="P85" i="29"/>
  <c r="N85" i="29"/>
  <c r="M85" i="29"/>
  <c r="L85" i="29"/>
  <c r="K85" i="29"/>
  <c r="N84" i="29"/>
  <c r="M84" i="29"/>
  <c r="L84" i="29"/>
  <c r="K84" i="29"/>
  <c r="S83" i="29"/>
  <c r="R83" i="29"/>
  <c r="Q83" i="29"/>
  <c r="P83" i="29"/>
  <c r="N83" i="29"/>
  <c r="M83" i="29"/>
  <c r="L83" i="29"/>
  <c r="K83" i="29"/>
  <c r="N82" i="29"/>
  <c r="M82" i="29"/>
  <c r="L82" i="29"/>
  <c r="K82" i="29"/>
  <c r="S81" i="29"/>
  <c r="R81" i="29"/>
  <c r="Q81" i="29"/>
  <c r="P81" i="29"/>
  <c r="N81" i="29"/>
  <c r="M81" i="29"/>
  <c r="L81" i="29"/>
  <c r="K81" i="29"/>
  <c r="N80" i="29"/>
  <c r="M80" i="29"/>
  <c r="L80" i="29"/>
  <c r="K80" i="29"/>
  <c r="S79" i="29"/>
  <c r="R79" i="29"/>
  <c r="Q79" i="29"/>
  <c r="P79" i="29"/>
  <c r="N79" i="29"/>
  <c r="M79" i="29"/>
  <c r="M77" i="29" s="1"/>
  <c r="L79" i="29"/>
  <c r="L77" i="29" s="1"/>
  <c r="K79" i="29"/>
  <c r="S76" i="29"/>
  <c r="R76" i="29"/>
  <c r="Q76" i="29"/>
  <c r="P76" i="29"/>
  <c r="M72" i="29"/>
  <c r="L72" i="29"/>
  <c r="K72" i="29"/>
  <c r="E2" i="29"/>
  <c r="K120" i="28"/>
  <c r="K115" i="28"/>
  <c r="M111" i="28"/>
  <c r="L111" i="28"/>
  <c r="K111" i="28"/>
  <c r="K104" i="28"/>
  <c r="K103" i="28"/>
  <c r="K102" i="28"/>
  <c r="L100" i="28"/>
  <c r="K100" i="28"/>
  <c r="L96" i="28"/>
  <c r="K96" i="28"/>
  <c r="L95" i="28"/>
  <c r="K95" i="28"/>
  <c r="L94" i="28"/>
  <c r="K94" i="28"/>
  <c r="L93" i="28"/>
  <c r="K93" i="28"/>
  <c r="L92" i="28"/>
  <c r="K92" i="28"/>
  <c r="L91" i="28"/>
  <c r="K91" i="28"/>
  <c r="L90" i="28"/>
  <c r="K90" i="28"/>
  <c r="M88" i="28"/>
  <c r="L88" i="28"/>
  <c r="S85" i="28"/>
  <c r="R85" i="28"/>
  <c r="Q85" i="28"/>
  <c r="P85" i="28"/>
  <c r="N85" i="28"/>
  <c r="M85" i="28"/>
  <c r="L85" i="28"/>
  <c r="K85" i="28"/>
  <c r="N84" i="28"/>
  <c r="M84" i="28"/>
  <c r="L84" i="28"/>
  <c r="K84" i="28"/>
  <c r="S83" i="28"/>
  <c r="R83" i="28"/>
  <c r="Q83" i="28"/>
  <c r="P83" i="28"/>
  <c r="N83" i="28"/>
  <c r="M83" i="28"/>
  <c r="L83" i="28"/>
  <c r="K83" i="28"/>
  <c r="N82" i="28"/>
  <c r="M82" i="28"/>
  <c r="L82" i="28"/>
  <c r="K82" i="28"/>
  <c r="S81" i="28"/>
  <c r="R81" i="28"/>
  <c r="Q81" i="28"/>
  <c r="P81" i="28"/>
  <c r="N81" i="28"/>
  <c r="M81" i="28"/>
  <c r="L81" i="28"/>
  <c r="K81" i="28"/>
  <c r="N80" i="28"/>
  <c r="M80" i="28"/>
  <c r="L80" i="28"/>
  <c r="K80" i="28"/>
  <c r="S79" i="28"/>
  <c r="R79" i="28"/>
  <c r="Q79" i="28"/>
  <c r="P79" i="28"/>
  <c r="N79" i="28"/>
  <c r="M79" i="28"/>
  <c r="M77" i="28" s="1"/>
  <c r="L79" i="28"/>
  <c r="K79" i="28"/>
  <c r="K77" i="28" s="1"/>
  <c r="S76" i="28"/>
  <c r="R76" i="28"/>
  <c r="Q76" i="28"/>
  <c r="P76" i="28"/>
  <c r="M72" i="28"/>
  <c r="L72" i="28"/>
  <c r="K72" i="28"/>
  <c r="E2" i="28"/>
  <c r="K120" i="27"/>
  <c r="K115" i="27"/>
  <c r="M111" i="27"/>
  <c r="L111" i="27"/>
  <c r="K111" i="27"/>
  <c r="K104" i="27"/>
  <c r="K103" i="27"/>
  <c r="K102" i="27"/>
  <c r="L100" i="27"/>
  <c r="K100" i="27"/>
  <c r="L96" i="27"/>
  <c r="K96" i="27"/>
  <c r="L95" i="27"/>
  <c r="K95" i="27"/>
  <c r="L94" i="27"/>
  <c r="K94" i="27"/>
  <c r="L93" i="27"/>
  <c r="K93" i="27"/>
  <c r="L92" i="27"/>
  <c r="K92" i="27"/>
  <c r="L91" i="27"/>
  <c r="K91" i="27"/>
  <c r="L90" i="27"/>
  <c r="L88" i="27" s="1"/>
  <c r="K90" i="27"/>
  <c r="M88" i="27"/>
  <c r="S85" i="27"/>
  <c r="R85" i="27"/>
  <c r="Q85" i="27"/>
  <c r="P85" i="27"/>
  <c r="N85" i="27"/>
  <c r="M85" i="27"/>
  <c r="L85" i="27"/>
  <c r="K85" i="27"/>
  <c r="N84" i="27"/>
  <c r="M84" i="27"/>
  <c r="L84" i="27"/>
  <c r="K84" i="27"/>
  <c r="S83" i="27"/>
  <c r="R83" i="27"/>
  <c r="Q83" i="27"/>
  <c r="P83" i="27"/>
  <c r="N83" i="27"/>
  <c r="M83" i="27"/>
  <c r="L83" i="27"/>
  <c r="K83" i="27"/>
  <c r="N82" i="27"/>
  <c r="M82" i="27"/>
  <c r="L82" i="27"/>
  <c r="K82" i="27"/>
  <c r="S81" i="27"/>
  <c r="R81" i="27"/>
  <c r="Q81" i="27"/>
  <c r="P81" i="27"/>
  <c r="N81" i="27"/>
  <c r="M81" i="27"/>
  <c r="L81" i="27"/>
  <c r="K81" i="27"/>
  <c r="N80" i="27"/>
  <c r="M80" i="27"/>
  <c r="L80" i="27"/>
  <c r="K80" i="27"/>
  <c r="S79" i="27"/>
  <c r="R79" i="27"/>
  <c r="Q79" i="27"/>
  <c r="P79" i="27"/>
  <c r="N79" i="27"/>
  <c r="N77" i="27" s="1"/>
  <c r="M79" i="27"/>
  <c r="M77" i="27" s="1"/>
  <c r="L79" i="27"/>
  <c r="K79" i="27"/>
  <c r="K77" i="27" s="1"/>
  <c r="S76" i="27"/>
  <c r="R76" i="27"/>
  <c r="Q76" i="27"/>
  <c r="P76" i="27"/>
  <c r="M72" i="27"/>
  <c r="L72" i="27"/>
  <c r="K72" i="27"/>
  <c r="E2" i="27"/>
  <c r="K120" i="26"/>
  <c r="K115" i="26"/>
  <c r="M111" i="26"/>
  <c r="L111" i="26"/>
  <c r="K111" i="26"/>
  <c r="K104" i="26"/>
  <c r="K103" i="26"/>
  <c r="K102" i="26"/>
  <c r="L100" i="26"/>
  <c r="K100" i="26"/>
  <c r="L96" i="26"/>
  <c r="K96" i="26"/>
  <c r="L95" i="26"/>
  <c r="K95" i="26"/>
  <c r="L94" i="26"/>
  <c r="K94" i="26"/>
  <c r="L93" i="26"/>
  <c r="K93" i="26"/>
  <c r="L92" i="26"/>
  <c r="K92" i="26"/>
  <c r="L91" i="26"/>
  <c r="L88" i="26" s="1"/>
  <c r="K91" i="26"/>
  <c r="L90" i="26"/>
  <c r="K90" i="26"/>
  <c r="M88" i="26"/>
  <c r="S85" i="26"/>
  <c r="R85" i="26"/>
  <c r="Q85" i="26"/>
  <c r="P85" i="26"/>
  <c r="N85" i="26"/>
  <c r="M85" i="26"/>
  <c r="L85" i="26"/>
  <c r="K85" i="26"/>
  <c r="N84" i="26"/>
  <c r="M84" i="26"/>
  <c r="L84" i="26"/>
  <c r="K84" i="26"/>
  <c r="S83" i="26"/>
  <c r="R83" i="26"/>
  <c r="Q83" i="26"/>
  <c r="P83" i="26"/>
  <c r="N83" i="26"/>
  <c r="M83" i="26"/>
  <c r="L83" i="26"/>
  <c r="K83" i="26"/>
  <c r="N82" i="26"/>
  <c r="M82" i="26"/>
  <c r="L82" i="26"/>
  <c r="K82" i="26"/>
  <c r="S81" i="26"/>
  <c r="R81" i="26"/>
  <c r="Q81" i="26"/>
  <c r="P81" i="26"/>
  <c r="N81" i="26"/>
  <c r="M81" i="26"/>
  <c r="L81" i="26"/>
  <c r="K81" i="26"/>
  <c r="N80" i="26"/>
  <c r="M80" i="26"/>
  <c r="L80" i="26"/>
  <c r="K80" i="26"/>
  <c r="S79" i="26"/>
  <c r="R79" i="26"/>
  <c r="Q79" i="26"/>
  <c r="P79" i="26"/>
  <c r="N79" i="26"/>
  <c r="M79" i="26"/>
  <c r="M77" i="26" s="1"/>
  <c r="L79" i="26"/>
  <c r="K79" i="26"/>
  <c r="S76" i="26"/>
  <c r="R76" i="26"/>
  <c r="Q76" i="26"/>
  <c r="P76" i="26"/>
  <c r="M72" i="26"/>
  <c r="L72" i="26"/>
  <c r="K72" i="26"/>
  <c r="E2" i="26"/>
  <c r="K120" i="25"/>
  <c r="K115" i="25"/>
  <c r="M111" i="25"/>
  <c r="L111" i="25"/>
  <c r="K111" i="25"/>
  <c r="K104" i="25"/>
  <c r="K103" i="25"/>
  <c r="K102" i="25"/>
  <c r="L100" i="25"/>
  <c r="K100" i="25"/>
  <c r="L96" i="25"/>
  <c r="K96" i="25"/>
  <c r="L95" i="25"/>
  <c r="K95" i="25"/>
  <c r="L94" i="25"/>
  <c r="K94" i="25"/>
  <c r="L93" i="25"/>
  <c r="K93" i="25"/>
  <c r="L92" i="25"/>
  <c r="K92" i="25"/>
  <c r="L91" i="25"/>
  <c r="K91" i="25"/>
  <c r="L90" i="25"/>
  <c r="K90" i="25"/>
  <c r="M88" i="25"/>
  <c r="S85" i="25"/>
  <c r="R85" i="25"/>
  <c r="Q85" i="25"/>
  <c r="P85" i="25"/>
  <c r="N85" i="25"/>
  <c r="M85" i="25"/>
  <c r="L85" i="25"/>
  <c r="K85" i="25"/>
  <c r="N84" i="25"/>
  <c r="M84" i="25"/>
  <c r="L84" i="25"/>
  <c r="K84" i="25"/>
  <c r="S83" i="25"/>
  <c r="R83" i="25"/>
  <c r="Q83" i="25"/>
  <c r="P83" i="25"/>
  <c r="N83" i="25"/>
  <c r="M83" i="25"/>
  <c r="L83" i="25"/>
  <c r="K83" i="25"/>
  <c r="N82" i="25"/>
  <c r="M82" i="25"/>
  <c r="L82" i="25"/>
  <c r="K82" i="25"/>
  <c r="S81" i="25"/>
  <c r="R81" i="25"/>
  <c r="Q81" i="25"/>
  <c r="P81" i="25"/>
  <c r="N81" i="25"/>
  <c r="M81" i="25"/>
  <c r="L81" i="25"/>
  <c r="K81" i="25"/>
  <c r="N80" i="25"/>
  <c r="M80" i="25"/>
  <c r="L80" i="25"/>
  <c r="K80" i="25"/>
  <c r="S79" i="25"/>
  <c r="R79" i="25"/>
  <c r="Q79" i="25"/>
  <c r="P79" i="25"/>
  <c r="N79" i="25"/>
  <c r="N77" i="25" s="1"/>
  <c r="M79" i="25"/>
  <c r="L79" i="25"/>
  <c r="K79" i="25"/>
  <c r="K77" i="25" s="1"/>
  <c r="S76" i="25"/>
  <c r="R76" i="25"/>
  <c r="Q76" i="25"/>
  <c r="P76" i="25"/>
  <c r="M72" i="25"/>
  <c r="L72" i="25"/>
  <c r="K72" i="25"/>
  <c r="E2" i="25"/>
  <c r="Q67" i="49" l="1"/>
  <c r="K77" i="36"/>
  <c r="N77" i="41"/>
  <c r="N77" i="26"/>
  <c r="L88" i="54"/>
  <c r="L88" i="51"/>
  <c r="L88" i="53"/>
  <c r="L88" i="49"/>
  <c r="K77" i="47"/>
  <c r="V75" i="47" s="1"/>
  <c r="L88" i="44"/>
  <c r="L88" i="50"/>
  <c r="L88" i="35"/>
  <c r="L88" i="40"/>
  <c r="L88" i="41"/>
  <c r="L77" i="41"/>
  <c r="V75" i="41" s="1"/>
  <c r="L88" i="39"/>
  <c r="L88" i="32"/>
  <c r="L88" i="31"/>
  <c r="L77" i="31"/>
  <c r="M77" i="33"/>
  <c r="L88" i="25"/>
  <c r="N77" i="32"/>
  <c r="K88" i="53"/>
  <c r="O88" i="53" s="1"/>
  <c r="K77" i="40"/>
  <c r="V75" i="54"/>
  <c r="L77" i="28"/>
  <c r="K88" i="54"/>
  <c r="O88" i="54" s="1"/>
  <c r="N100" i="54"/>
  <c r="K88" i="49"/>
  <c r="V75" i="53"/>
  <c r="V75" i="51"/>
  <c r="N100" i="53"/>
  <c r="V75" i="52"/>
  <c r="K77" i="26"/>
  <c r="K88" i="52"/>
  <c r="O88" i="52" s="1"/>
  <c r="N100" i="52"/>
  <c r="K88" i="51"/>
  <c r="O88" i="51" s="1"/>
  <c r="N100" i="51"/>
  <c r="K77" i="42"/>
  <c r="V75" i="42" s="1"/>
  <c r="V75" i="50"/>
  <c r="K88" i="50"/>
  <c r="O88" i="50" s="1"/>
  <c r="N100" i="50"/>
  <c r="V75" i="49"/>
  <c r="N100" i="49"/>
  <c r="N77" i="35"/>
  <c r="N77" i="40"/>
  <c r="N77" i="31"/>
  <c r="L77" i="27"/>
  <c r="V75" i="27" s="1"/>
  <c r="K77" i="29"/>
  <c r="V75" i="46"/>
  <c r="V75" i="44"/>
  <c r="K88" i="47"/>
  <c r="O88" i="47" s="1"/>
  <c r="N100" i="47"/>
  <c r="V75" i="45"/>
  <c r="K77" i="31"/>
  <c r="K88" i="46"/>
  <c r="O88" i="46" s="1"/>
  <c r="N100" i="46"/>
  <c r="K88" i="44"/>
  <c r="O88" i="44" s="1"/>
  <c r="K88" i="45"/>
  <c r="O88" i="45" s="1"/>
  <c r="N100" i="45"/>
  <c r="N100" i="44"/>
  <c r="L77" i="26"/>
  <c r="K88" i="42"/>
  <c r="O88" i="42" s="1"/>
  <c r="V75" i="43"/>
  <c r="K88" i="43"/>
  <c r="O88" i="43" s="1"/>
  <c r="N100" i="43"/>
  <c r="N100" i="42"/>
  <c r="N77" i="28"/>
  <c r="V75" i="28" s="1"/>
  <c r="M77" i="31"/>
  <c r="K88" i="41"/>
  <c r="O88" i="41" s="1"/>
  <c r="N100" i="41"/>
  <c r="V75" i="39"/>
  <c r="M77" i="35"/>
  <c r="K88" i="39"/>
  <c r="O88" i="39" s="1"/>
  <c r="K88" i="40"/>
  <c r="O88" i="40" s="1"/>
  <c r="N100" i="40"/>
  <c r="V75" i="38"/>
  <c r="V75" i="37"/>
  <c r="N100" i="39"/>
  <c r="K88" i="36"/>
  <c r="O88" i="36" s="1"/>
  <c r="K88" i="37"/>
  <c r="O88" i="37" s="1"/>
  <c r="K88" i="38"/>
  <c r="O88" i="38" s="1"/>
  <c r="N100" i="38"/>
  <c r="K88" i="35"/>
  <c r="O88" i="35" s="1"/>
  <c r="L77" i="36"/>
  <c r="N100" i="37"/>
  <c r="V75" i="36"/>
  <c r="L77" i="25"/>
  <c r="N77" i="29"/>
  <c r="N100" i="36"/>
  <c r="L77" i="33"/>
  <c r="V75" i="33" s="1"/>
  <c r="V75" i="34"/>
  <c r="K88" i="33"/>
  <c r="O88" i="33" s="1"/>
  <c r="N100" i="35"/>
  <c r="K88" i="34"/>
  <c r="O88" i="34" s="1"/>
  <c r="N100" i="34"/>
  <c r="K88" i="31"/>
  <c r="O88" i="31" s="1"/>
  <c r="N100" i="33"/>
  <c r="V75" i="32"/>
  <c r="K88" i="32"/>
  <c r="O88" i="32" s="1"/>
  <c r="N100" i="32"/>
  <c r="M77" i="25"/>
  <c r="V75" i="25" s="1"/>
  <c r="N100" i="31"/>
  <c r="K88" i="27"/>
  <c r="O88" i="27" s="1"/>
  <c r="K88" i="28"/>
  <c r="O88" i="28" s="1"/>
  <c r="K88" i="29"/>
  <c r="O88" i="29" s="1"/>
  <c r="N100" i="29"/>
  <c r="K88" i="26"/>
  <c r="O88" i="26" s="1"/>
  <c r="N100" i="28"/>
  <c r="N100" i="27"/>
  <c r="K88" i="25"/>
  <c r="O88" i="25" s="1"/>
  <c r="N100" i="26"/>
  <c r="N100" i="25"/>
  <c r="N85" i="24"/>
  <c r="K79" i="24"/>
  <c r="V75" i="26" l="1"/>
  <c r="V75" i="29"/>
  <c r="V75" i="35"/>
  <c r="E125" i="26"/>
  <c r="E125" i="31"/>
  <c r="V75" i="31"/>
  <c r="E125" i="54"/>
  <c r="E125" i="53"/>
  <c r="E122" i="8" s="1"/>
  <c r="O88" i="49"/>
  <c r="V75" i="40"/>
  <c r="E125" i="51"/>
  <c r="E130" i="8" s="1"/>
  <c r="R32" i="23"/>
  <c r="E125" i="50"/>
  <c r="E125" i="43"/>
  <c r="E125" i="42"/>
  <c r="E125" i="39"/>
  <c r="E125" i="40"/>
  <c r="E125" i="41"/>
  <c r="E125" i="37"/>
  <c r="E125" i="33"/>
  <c r="E125" i="34"/>
  <c r="E42" i="8"/>
  <c r="E125" i="29"/>
  <c r="E125" i="25"/>
  <c r="AF26" i="23"/>
  <c r="E26" i="8" l="1"/>
  <c r="E125" i="47"/>
  <c r="E114" i="8" s="1"/>
  <c r="E125" i="38"/>
  <c r="E74" i="8" s="1"/>
  <c r="E86" i="8"/>
  <c r="E78" i="8"/>
  <c r="E94" i="8"/>
  <c r="E125" i="46"/>
  <c r="E106" i="8" s="1"/>
  <c r="E125" i="35"/>
  <c r="E90" i="8" s="1"/>
  <c r="E125" i="27"/>
  <c r="E30" i="8" s="1"/>
  <c r="E125" i="36"/>
  <c r="E58" i="8" s="1"/>
  <c r="E38" i="8"/>
  <c r="E46" i="8"/>
  <c r="E70" i="8"/>
  <c r="E125" i="49"/>
  <c r="E118" i="8" s="1"/>
  <c r="E50" i="8"/>
  <c r="E54" i="8"/>
  <c r="E66" i="8"/>
  <c r="E82" i="8"/>
  <c r="E98" i="8"/>
  <c r="E125" i="44"/>
  <c r="E125" i="32"/>
  <c r="E62" i="8" s="1"/>
  <c r="E125" i="52"/>
  <c r="E126" i="8" s="1"/>
  <c r="E125" i="45"/>
  <c r="E102" i="8" s="1"/>
  <c r="E125" i="28"/>
  <c r="E34" i="8" s="1"/>
  <c r="R36" i="23"/>
  <c r="R55" i="23"/>
  <c r="R54" i="23"/>
  <c r="E134" i="8"/>
  <c r="R56" i="23"/>
  <c r="R46" i="23"/>
  <c r="R42" i="23"/>
  <c r="E22" i="8"/>
  <c r="R27" i="23"/>
  <c r="R34" i="23"/>
  <c r="R50" i="23"/>
  <c r="R33" i="23"/>
  <c r="R39" i="23"/>
  <c r="R43" i="23"/>
  <c r="R29" i="23"/>
  <c r="R41" i="23"/>
  <c r="R45" i="23"/>
  <c r="R40" i="23"/>
  <c r="R51" i="23"/>
  <c r="R38" i="23"/>
  <c r="R35" i="23"/>
  <c r="R48" i="23"/>
  <c r="R37" i="23"/>
  <c r="R52" i="23"/>
  <c r="R28" i="23"/>
  <c r="R31" i="23"/>
  <c r="D30" i="2"/>
  <c r="R44" i="23" l="1"/>
  <c r="E110" i="8"/>
  <c r="R49" i="23"/>
  <c r="R30" i="23"/>
  <c r="R47" i="23"/>
  <c r="M111" i="24"/>
  <c r="L111" i="24"/>
  <c r="K111" i="24"/>
  <c r="L100" i="24"/>
  <c r="K100" i="24"/>
  <c r="M88" i="24" l="1"/>
  <c r="Q83" i="24" l="1"/>
  <c r="R83" i="24"/>
  <c r="S83" i="24"/>
  <c r="P83" i="24"/>
  <c r="Q79" i="24"/>
  <c r="R79" i="24"/>
  <c r="S79" i="24"/>
  <c r="P79" i="24"/>
  <c r="S85" i="24"/>
  <c r="P85" i="24"/>
  <c r="Q85" i="24"/>
  <c r="R85" i="24"/>
  <c r="M72" i="24" l="1"/>
  <c r="K40" i="24" l="1"/>
  <c r="W38" i="24" s="1"/>
  <c r="AG26" i="23" l="1"/>
  <c r="E10" i="8" l="1"/>
  <c r="K103" i="24" l="1"/>
  <c r="K104" i="24"/>
  <c r="K102" i="24"/>
  <c r="Q81" i="24"/>
  <c r="R81" i="24"/>
  <c r="S81" i="24"/>
  <c r="P81" i="24"/>
  <c r="K85" i="24"/>
  <c r="L85" i="24"/>
  <c r="M85" i="24"/>
  <c r="S77" i="24"/>
  <c r="R77" i="24"/>
  <c r="Q77" i="24"/>
  <c r="P77" i="24"/>
  <c r="L91" i="24"/>
  <c r="L92" i="24"/>
  <c r="L93" i="24"/>
  <c r="L94" i="24"/>
  <c r="L95" i="24"/>
  <c r="L96" i="24"/>
  <c r="L90" i="24"/>
  <c r="K91" i="24"/>
  <c r="K92" i="24"/>
  <c r="K93" i="24"/>
  <c r="K94" i="24"/>
  <c r="K95" i="24"/>
  <c r="K96" i="24"/>
  <c r="K84" i="24"/>
  <c r="L84" i="24"/>
  <c r="M84" i="24"/>
  <c r="N84" i="24"/>
  <c r="K83" i="24"/>
  <c r="L83" i="24"/>
  <c r="M83" i="24"/>
  <c r="N83" i="24"/>
  <c r="K80" i="24"/>
  <c r="L80" i="24"/>
  <c r="M80" i="24"/>
  <c r="N80" i="24"/>
  <c r="K81" i="24"/>
  <c r="L81" i="24"/>
  <c r="M81" i="24"/>
  <c r="N81" i="24"/>
  <c r="K82" i="24"/>
  <c r="L82" i="24"/>
  <c r="M82" i="24"/>
  <c r="N82" i="24"/>
  <c r="N79" i="24"/>
  <c r="L79" i="24"/>
  <c r="M79" i="24"/>
  <c r="S76" i="24"/>
  <c r="Q76" i="24"/>
  <c r="R76" i="24"/>
  <c r="P76" i="24"/>
  <c r="M77" i="24" l="1"/>
  <c r="L88" i="24"/>
  <c r="L77" i="24"/>
  <c r="K77" i="24"/>
  <c r="N77" i="24"/>
  <c r="L72" i="24"/>
  <c r="K72" i="24"/>
  <c r="Q67" i="24" s="1"/>
  <c r="V75" i="24" l="1"/>
  <c r="AG54" i="23"/>
  <c r="AG55" i="23"/>
  <c r="AG56" i="23"/>
  <c r="AG27" i="23"/>
  <c r="AG28" i="23"/>
  <c r="AG29" i="23"/>
  <c r="AG30" i="23"/>
  <c r="AG31" i="23"/>
  <c r="AG32" i="23"/>
  <c r="AG33" i="23"/>
  <c r="AG34" i="23"/>
  <c r="AG35" i="23"/>
  <c r="AG36" i="23"/>
  <c r="AG37" i="23"/>
  <c r="AG38" i="23"/>
  <c r="AG39" i="23"/>
  <c r="AG40" i="23"/>
  <c r="AG41" i="23"/>
  <c r="AG42" i="23"/>
  <c r="AG43" i="23"/>
  <c r="AG44" i="23"/>
  <c r="AG45" i="23"/>
  <c r="AG46" i="23"/>
  <c r="AG47" i="23"/>
  <c r="AG48" i="23"/>
  <c r="AG49" i="23"/>
  <c r="AG50" i="23"/>
  <c r="AG51" i="23"/>
  <c r="AG52" i="23"/>
  <c r="AF27" i="23"/>
  <c r="AF28" i="23"/>
  <c r="AF29" i="23"/>
  <c r="AF30" i="23"/>
  <c r="AF31" i="23"/>
  <c r="AF32" i="23"/>
  <c r="AF33" i="23"/>
  <c r="AF34" i="23"/>
  <c r="AF35" i="23"/>
  <c r="AF36" i="23"/>
  <c r="AF37" i="23"/>
  <c r="AF38" i="23"/>
  <c r="AF39" i="23"/>
  <c r="AF40" i="23"/>
  <c r="AF41" i="23"/>
  <c r="AF42" i="23"/>
  <c r="AF43" i="23"/>
  <c r="AF44" i="23"/>
  <c r="AF45" i="23"/>
  <c r="AF46" i="23"/>
  <c r="AF47" i="23"/>
  <c r="AF48" i="23"/>
  <c r="AF49" i="23"/>
  <c r="AF50" i="23"/>
  <c r="AF51" i="23"/>
  <c r="AF52" i="23"/>
  <c r="AF54" i="23"/>
  <c r="AF55" i="23"/>
  <c r="AF56" i="23"/>
  <c r="AG24" i="23" l="1"/>
  <c r="AF24" i="23"/>
  <c r="K90" i="24" l="1"/>
  <c r="K88" i="24" s="1"/>
  <c r="O88" i="24" s="1"/>
  <c r="AC56" i="23"/>
  <c r="AB56" i="23"/>
  <c r="AA56" i="23"/>
  <c r="Z56" i="23"/>
  <c r="Y56" i="23"/>
  <c r="X56" i="23"/>
  <c r="W56" i="23"/>
  <c r="V56" i="23"/>
  <c r="AC55" i="23"/>
  <c r="AB55" i="23"/>
  <c r="AA55" i="23"/>
  <c r="Z55" i="23"/>
  <c r="Y55" i="23"/>
  <c r="X55" i="23"/>
  <c r="W55" i="23"/>
  <c r="V55" i="23"/>
  <c r="AC54" i="23"/>
  <c r="AB54" i="23"/>
  <c r="AA54" i="23"/>
  <c r="Z54" i="23"/>
  <c r="Y54" i="23"/>
  <c r="X54" i="23"/>
  <c r="W54" i="23"/>
  <c r="V54" i="23"/>
  <c r="AC52" i="23"/>
  <c r="AB52" i="23"/>
  <c r="AA52" i="23"/>
  <c r="Z52" i="23"/>
  <c r="Y52" i="23"/>
  <c r="X52" i="23"/>
  <c r="W52" i="23"/>
  <c r="V52" i="23"/>
  <c r="AC51" i="23"/>
  <c r="AB51" i="23"/>
  <c r="AA51" i="23"/>
  <c r="Z51" i="23"/>
  <c r="Y51" i="23"/>
  <c r="X51" i="23"/>
  <c r="W51" i="23"/>
  <c r="V51" i="23"/>
  <c r="AC50" i="23"/>
  <c r="AB50" i="23"/>
  <c r="AA50" i="23"/>
  <c r="Z50" i="23"/>
  <c r="Y50" i="23"/>
  <c r="X50" i="23"/>
  <c r="W50" i="23"/>
  <c r="V50" i="23"/>
  <c r="AC49" i="23"/>
  <c r="AB49" i="23"/>
  <c r="AA49" i="23"/>
  <c r="Z49" i="23"/>
  <c r="Y49" i="23"/>
  <c r="X49" i="23"/>
  <c r="W49" i="23"/>
  <c r="V49" i="23"/>
  <c r="AC48" i="23"/>
  <c r="AB48" i="23"/>
  <c r="AA48" i="23"/>
  <c r="Z48" i="23"/>
  <c r="Y48" i="23"/>
  <c r="X48" i="23"/>
  <c r="W48" i="23"/>
  <c r="V48" i="23"/>
  <c r="AC47" i="23"/>
  <c r="AB47" i="23"/>
  <c r="AA47" i="23"/>
  <c r="Z47" i="23"/>
  <c r="Y47" i="23"/>
  <c r="X47" i="23"/>
  <c r="W47" i="23"/>
  <c r="V47" i="23"/>
  <c r="AC46" i="23"/>
  <c r="AB46" i="23"/>
  <c r="AA46" i="23"/>
  <c r="Z46" i="23"/>
  <c r="Y46" i="23"/>
  <c r="X46" i="23"/>
  <c r="W46" i="23"/>
  <c r="V46" i="23"/>
  <c r="AC45" i="23"/>
  <c r="AB45" i="23"/>
  <c r="AA45" i="23"/>
  <c r="Z45" i="23"/>
  <c r="Y45" i="23"/>
  <c r="X45" i="23"/>
  <c r="W45" i="23"/>
  <c r="V45" i="23"/>
  <c r="AC44" i="23"/>
  <c r="AB44" i="23"/>
  <c r="AA44" i="23"/>
  <c r="Z44" i="23"/>
  <c r="Y44" i="23"/>
  <c r="X44" i="23"/>
  <c r="W44" i="23"/>
  <c r="V44" i="23"/>
  <c r="AC43" i="23"/>
  <c r="AB43" i="23"/>
  <c r="AA43" i="23"/>
  <c r="Z43" i="23"/>
  <c r="Y43" i="23"/>
  <c r="X43" i="23"/>
  <c r="W43" i="23"/>
  <c r="V43" i="23"/>
  <c r="AC42" i="23"/>
  <c r="AB42" i="23"/>
  <c r="AA42" i="23"/>
  <c r="Z42" i="23"/>
  <c r="Y42" i="23"/>
  <c r="X42" i="23"/>
  <c r="W42" i="23"/>
  <c r="V42" i="23"/>
  <c r="AC41" i="23"/>
  <c r="AB41" i="23"/>
  <c r="AA41" i="23"/>
  <c r="Z41" i="23"/>
  <c r="Y41" i="23"/>
  <c r="X41" i="23"/>
  <c r="W41" i="23"/>
  <c r="V41" i="23"/>
  <c r="AC40" i="23"/>
  <c r="AB40" i="23"/>
  <c r="AA40" i="23"/>
  <c r="Z40" i="23"/>
  <c r="Y40" i="23"/>
  <c r="X40" i="23"/>
  <c r="W40" i="23"/>
  <c r="V40" i="23"/>
  <c r="AC39" i="23"/>
  <c r="AB39" i="23"/>
  <c r="AA39" i="23"/>
  <c r="Z39" i="23"/>
  <c r="Y39" i="23"/>
  <c r="X39" i="23"/>
  <c r="W39" i="23"/>
  <c r="V39" i="23"/>
  <c r="AC38" i="23"/>
  <c r="AB38" i="23"/>
  <c r="AA38" i="23"/>
  <c r="Z38" i="23"/>
  <c r="Y38" i="23"/>
  <c r="X38" i="23"/>
  <c r="W38" i="23"/>
  <c r="V38" i="23"/>
  <c r="AC37" i="23"/>
  <c r="AB37" i="23"/>
  <c r="AA37" i="23"/>
  <c r="Z37" i="23"/>
  <c r="Y37" i="23"/>
  <c r="X37" i="23"/>
  <c r="W37" i="23"/>
  <c r="V37" i="23"/>
  <c r="AC36" i="23"/>
  <c r="AB36" i="23"/>
  <c r="AA36" i="23"/>
  <c r="Z36" i="23"/>
  <c r="Y36" i="23"/>
  <c r="X36" i="23"/>
  <c r="W36" i="23"/>
  <c r="V36" i="23"/>
  <c r="AC35" i="23"/>
  <c r="AB35" i="23"/>
  <c r="AA35" i="23"/>
  <c r="Z35" i="23"/>
  <c r="Y35" i="23"/>
  <c r="X35" i="23"/>
  <c r="W35" i="23"/>
  <c r="V35" i="23"/>
  <c r="AC34" i="23"/>
  <c r="AB34" i="23"/>
  <c r="AA34" i="23"/>
  <c r="Z34" i="23"/>
  <c r="Y34" i="23"/>
  <c r="X34" i="23"/>
  <c r="W34" i="23"/>
  <c r="V34" i="23"/>
  <c r="AC33" i="23"/>
  <c r="AB33" i="23"/>
  <c r="AA33" i="23"/>
  <c r="Z33" i="23"/>
  <c r="Y33" i="23"/>
  <c r="X33" i="23"/>
  <c r="W33" i="23"/>
  <c r="V33" i="23"/>
  <c r="AC32" i="23"/>
  <c r="AB32" i="23"/>
  <c r="AA32" i="23"/>
  <c r="Z32" i="23"/>
  <c r="Y32" i="23"/>
  <c r="X32" i="23"/>
  <c r="W32" i="23"/>
  <c r="V32" i="23"/>
  <c r="AC31" i="23"/>
  <c r="AB31" i="23"/>
  <c r="AA31" i="23"/>
  <c r="Z31" i="23"/>
  <c r="Y31" i="23"/>
  <c r="X31" i="23"/>
  <c r="W31" i="23"/>
  <c r="V31" i="23"/>
  <c r="AC30" i="23"/>
  <c r="AB30" i="23"/>
  <c r="AA30" i="23"/>
  <c r="Z30" i="23"/>
  <c r="Y30" i="23"/>
  <c r="X30" i="23"/>
  <c r="W30" i="23"/>
  <c r="V30" i="23"/>
  <c r="AC29" i="23"/>
  <c r="AB29" i="23"/>
  <c r="AA29" i="23"/>
  <c r="Z29" i="23"/>
  <c r="Y29" i="23"/>
  <c r="X29" i="23"/>
  <c r="W29" i="23"/>
  <c r="V29" i="23"/>
  <c r="AC28" i="23"/>
  <c r="AB28" i="23"/>
  <c r="AA28" i="23"/>
  <c r="Z28" i="23"/>
  <c r="Y28" i="23"/>
  <c r="X28" i="23"/>
  <c r="W28" i="23"/>
  <c r="V28" i="23"/>
  <c r="AC27" i="23"/>
  <c r="AB27" i="23"/>
  <c r="AA27" i="23"/>
  <c r="Z27" i="23"/>
  <c r="Y27" i="23"/>
  <c r="X27" i="23"/>
  <c r="W27" i="23"/>
  <c r="V27" i="23"/>
  <c r="AC26" i="23"/>
  <c r="AB26" i="23"/>
  <c r="AA26" i="23"/>
  <c r="Z26" i="23"/>
  <c r="Y26" i="23"/>
  <c r="X26" i="23"/>
  <c r="W26" i="23"/>
  <c r="V26" i="23"/>
  <c r="U56" i="23"/>
  <c r="U55" i="23"/>
  <c r="U54" i="23"/>
  <c r="U52" i="23"/>
  <c r="U51" i="23"/>
  <c r="U50" i="23"/>
  <c r="U49" i="23"/>
  <c r="U48" i="23"/>
  <c r="U47" i="23"/>
  <c r="U46" i="23"/>
  <c r="U45" i="23"/>
  <c r="U44" i="23"/>
  <c r="U43" i="23"/>
  <c r="U42" i="23"/>
  <c r="U41" i="23"/>
  <c r="U40" i="23"/>
  <c r="U39" i="23"/>
  <c r="U38" i="23"/>
  <c r="U37" i="23"/>
  <c r="U36" i="23"/>
  <c r="U35" i="23"/>
  <c r="U34" i="23"/>
  <c r="U33" i="23"/>
  <c r="U32" i="23"/>
  <c r="U31" i="23"/>
  <c r="U30" i="23"/>
  <c r="U29" i="23"/>
  <c r="U28" i="23"/>
  <c r="U27" i="23"/>
  <c r="U26" i="23"/>
  <c r="Z24" i="23" l="1"/>
  <c r="AB24" i="23"/>
  <c r="X24" i="23"/>
  <c r="W24" i="23"/>
  <c r="AA24" i="23"/>
  <c r="Y24" i="23"/>
  <c r="AC24" i="23"/>
  <c r="V24" i="23"/>
  <c r="U24" i="23"/>
  <c r="K120" i="24"/>
  <c r="K115" i="24"/>
  <c r="AD54" i="23"/>
  <c r="AD55" i="23"/>
  <c r="AD56" i="23"/>
  <c r="AD27" i="23"/>
  <c r="AD28" i="23"/>
  <c r="AD29" i="23"/>
  <c r="AD30" i="23"/>
  <c r="AD31" i="23"/>
  <c r="AD32" i="23"/>
  <c r="AD33" i="23"/>
  <c r="AD34" i="23"/>
  <c r="AD35" i="23"/>
  <c r="AD36" i="23"/>
  <c r="AD37" i="23"/>
  <c r="AD38" i="23"/>
  <c r="AD39" i="23"/>
  <c r="AD40" i="23"/>
  <c r="AD41" i="23"/>
  <c r="AD42" i="23"/>
  <c r="AD43" i="23"/>
  <c r="AD44" i="23"/>
  <c r="AD45" i="23"/>
  <c r="AD46" i="23"/>
  <c r="AD47" i="23"/>
  <c r="AD48" i="23"/>
  <c r="AD49" i="23"/>
  <c r="AD50" i="23"/>
  <c r="AD51" i="23"/>
  <c r="AD52" i="23"/>
  <c r="AD26" i="23"/>
  <c r="N100" i="24" l="1"/>
  <c r="AD24" i="23"/>
  <c r="F59" i="23" s="1"/>
  <c r="E14" i="8" s="1"/>
  <c r="E125" i="24" l="1"/>
  <c r="E18" i="8" s="1"/>
  <c r="E2" i="24"/>
  <c r="F2" i="23"/>
  <c r="R26" i="23" l="1"/>
</calcChain>
</file>

<file path=xl/comments1.xml><?xml version="1.0" encoding="utf-8"?>
<comments xmlns="http://schemas.openxmlformats.org/spreadsheetml/2006/main">
  <authors>
    <author>Author</author>
  </authors>
  <commentList>
    <comment ref="E11" authorId="0" shapeId="0">
      <text>
        <r>
          <rPr>
            <sz val="12"/>
            <color indexed="81"/>
            <rFont val="Calibri"/>
            <family val="2"/>
            <charset val="161"/>
            <scheme val="minor"/>
          </rPr>
          <t>{TRS username}_20191231_FPISA-CIF</t>
        </r>
      </text>
    </comment>
    <comment ref="E18" authorId="0" shapeId="0">
      <text>
        <r>
          <rPr>
            <sz val="12"/>
            <color indexed="81"/>
            <rFont val="Calibri"/>
            <family val="2"/>
            <charset val="161"/>
            <scheme val="minor"/>
          </rPr>
          <t>Insert submission date in date format e.g. 10/10/2020</t>
        </r>
      </text>
    </comment>
  </commentList>
</comments>
</file>

<file path=xl/comments10.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11.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12.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13.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14.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15.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16.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17.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18.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19.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2.xml><?xml version="1.0" encoding="utf-8"?>
<comments xmlns="http://schemas.openxmlformats.org/spreadsheetml/2006/main">
  <authors>
    <author>Author</author>
  </authors>
  <commentList>
    <comment ref="D23" authorId="0" shapeId="0">
      <text>
        <r>
          <rPr>
            <sz val="12"/>
            <color indexed="81"/>
            <rFont val="Calibri"/>
            <family val="2"/>
            <charset val="161"/>
            <scheme val="minor"/>
          </rPr>
          <t>Please see definition D1</t>
        </r>
      </text>
    </comment>
  </commentList>
</comments>
</file>

<file path=xl/comments20.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21.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22.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23.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24.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25.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26.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27.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28.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29.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3.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30.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31.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32.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4.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5.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6.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7.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8.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comments9.xml><?xml version="1.0" encoding="utf-8"?>
<comments xmlns="http://schemas.openxmlformats.org/spreadsheetml/2006/main">
  <authors>
    <author>Author</author>
  </authors>
  <commentList>
    <comment ref="C41" authorId="0" shapeId="0">
      <text>
        <r>
          <rPr>
            <sz val="12"/>
            <color indexed="81"/>
            <rFont val="Calibri"/>
            <family val="2"/>
            <charset val="161"/>
            <scheme val="minor"/>
          </rPr>
          <t>Please see definition D1</t>
        </r>
      </text>
    </comment>
    <comment ref="C52" authorId="0" shapeId="0">
      <text>
        <r>
          <rPr>
            <sz val="12"/>
            <color indexed="81"/>
            <rFont val="Calibri"/>
            <family val="2"/>
            <charset val="161"/>
            <scheme val="minor"/>
          </rPr>
          <t>Please see definition D3</t>
        </r>
      </text>
    </comment>
    <comment ref="C75" authorId="0" shapeId="0">
      <text>
        <r>
          <rPr>
            <sz val="12"/>
            <color indexed="81"/>
            <rFont val="Calibri"/>
            <family val="2"/>
            <charset val="161"/>
            <scheme val="minor"/>
          </rPr>
          <t>Please see definition D1</t>
        </r>
      </text>
    </comment>
    <comment ref="C88" authorId="0" shapeId="0">
      <text>
        <r>
          <rPr>
            <sz val="12"/>
            <color indexed="81"/>
            <rFont val="Calibri"/>
            <family val="2"/>
            <charset val="161"/>
            <scheme val="minor"/>
          </rPr>
          <t>Please see definition D2</t>
        </r>
      </text>
    </comment>
    <comment ref="C102" authorId="0" shapeId="0">
      <text>
        <r>
          <rPr>
            <sz val="12"/>
            <color indexed="81"/>
            <rFont val="Calibri"/>
            <family val="2"/>
            <charset val="161"/>
            <scheme val="minor"/>
          </rPr>
          <t>Please see definition D3</t>
        </r>
      </text>
    </comment>
  </commentList>
</comments>
</file>

<file path=xl/sharedStrings.xml><?xml version="1.0" encoding="utf-8"?>
<sst xmlns="http://schemas.openxmlformats.org/spreadsheetml/2006/main" count="4982" uniqueCount="586">
  <si>
    <t xml:space="preserve">Date of update </t>
  </si>
  <si>
    <t xml:space="preserve">Version  </t>
  </si>
  <si>
    <t>EURO</t>
  </si>
  <si>
    <t>NO</t>
  </si>
  <si>
    <t>YES</t>
  </si>
  <si>
    <t>Identification of the reporting entity</t>
  </si>
  <si>
    <t>Reference date</t>
  </si>
  <si>
    <t>File information (for official use only)</t>
  </si>
  <si>
    <t>A.</t>
  </si>
  <si>
    <t>B.</t>
  </si>
  <si>
    <t>C.</t>
  </si>
  <si>
    <t>1.</t>
  </si>
  <si>
    <t>2.</t>
  </si>
  <si>
    <t>3.</t>
  </si>
  <si>
    <t>4.</t>
  </si>
  <si>
    <t>5.</t>
  </si>
  <si>
    <t>Other</t>
  </si>
  <si>
    <t>Colour scheme</t>
  </si>
  <si>
    <t xml:space="preserve">Yellow cells - must be completed by the entity </t>
  </si>
  <si>
    <t>Drop-down list - Green cells must be completed by the entity</t>
  </si>
  <si>
    <t>VALIDATION TESTS</t>
  </si>
  <si>
    <t>DEFINITIONS</t>
  </si>
  <si>
    <t>Code</t>
  </si>
  <si>
    <t>Explanation</t>
  </si>
  <si>
    <t>Word to be defined</t>
  </si>
  <si>
    <t>ALLOWED VALUES</t>
  </si>
  <si>
    <t>Mandatory fields are completed</t>
  </si>
  <si>
    <t>Column D</t>
  </si>
  <si>
    <t>Column E</t>
  </si>
  <si>
    <t>Column F</t>
  </si>
  <si>
    <t>Column G</t>
  </si>
  <si>
    <t>Column H</t>
  </si>
  <si>
    <t>Column I</t>
  </si>
  <si>
    <t>Column J</t>
  </si>
  <si>
    <t>Column K</t>
  </si>
  <si>
    <t>Column L</t>
  </si>
  <si>
    <t>Column M</t>
  </si>
  <si>
    <t>N/A</t>
  </si>
  <si>
    <t>INSTRUCTIONS</t>
  </si>
  <si>
    <t>For official use only - Locked cells</t>
  </si>
  <si>
    <t>Basis of preparation</t>
  </si>
  <si>
    <t>Completion</t>
  </si>
  <si>
    <t>SUMMARY RESULT</t>
  </si>
  <si>
    <t>Select a positive or negative answer</t>
  </si>
  <si>
    <t>Single</t>
  </si>
  <si>
    <t>File name</t>
  </si>
  <si>
    <t>Risk Management and Statistics Department</t>
  </si>
  <si>
    <t>A1</t>
  </si>
  <si>
    <t>A2</t>
  </si>
  <si>
    <t>A3</t>
  </si>
  <si>
    <t>A4</t>
  </si>
  <si>
    <t>A5</t>
  </si>
  <si>
    <t>A6</t>
  </si>
  <si>
    <t>A7</t>
  </si>
  <si>
    <t>A8</t>
  </si>
  <si>
    <t>A9</t>
  </si>
  <si>
    <t>EU Countries</t>
  </si>
  <si>
    <t>EEA - not in EU Countries</t>
  </si>
  <si>
    <t>Belgium</t>
  </si>
  <si>
    <t>Bulgaria</t>
  </si>
  <si>
    <t>Czech Republic</t>
  </si>
  <si>
    <t>Denmark</t>
  </si>
  <si>
    <t>Germany</t>
  </si>
  <si>
    <t>Estonia</t>
  </si>
  <si>
    <t>Ireland</t>
  </si>
  <si>
    <t>Greece</t>
  </si>
  <si>
    <t>Spain</t>
  </si>
  <si>
    <t>France</t>
  </si>
  <si>
    <t>Croatia</t>
  </si>
  <si>
    <t>Italy</t>
  </si>
  <si>
    <t>Latvia</t>
  </si>
  <si>
    <t>Lithuania</t>
  </si>
  <si>
    <t>Luxembourg</t>
  </si>
  <si>
    <t>Hungary</t>
  </si>
  <si>
    <t>Malta</t>
  </si>
  <si>
    <t>Netherlands</t>
  </si>
  <si>
    <t>Austria</t>
  </si>
  <si>
    <t>Poland</t>
  </si>
  <si>
    <t>Portugal</t>
  </si>
  <si>
    <t>Romania</t>
  </si>
  <si>
    <t>Slovenia</t>
  </si>
  <si>
    <t>Slovakia</t>
  </si>
  <si>
    <t>Finland</t>
  </si>
  <si>
    <t>Sweden</t>
  </si>
  <si>
    <t>United Kingdom</t>
  </si>
  <si>
    <t>Iceland</t>
  </si>
  <si>
    <t>Liechtenstein</t>
  </si>
  <si>
    <t>Norway</t>
  </si>
  <si>
    <t xml:space="preserve">Host Member State </t>
  </si>
  <si>
    <t xml:space="preserve">General information </t>
  </si>
  <si>
    <t>The marketing strategy of the firm in the Host Member State</t>
  </si>
  <si>
    <t>UCITS funds</t>
  </si>
  <si>
    <t>CFDs</t>
  </si>
  <si>
    <t>Bonds</t>
  </si>
  <si>
    <t>Shares</t>
  </si>
  <si>
    <t>B1</t>
  </si>
  <si>
    <t>B2</t>
  </si>
  <si>
    <t>B3</t>
  </si>
  <si>
    <t>B4</t>
  </si>
  <si>
    <t>B5</t>
  </si>
  <si>
    <t>B6</t>
  </si>
  <si>
    <t>B7</t>
  </si>
  <si>
    <t>Other information – Complaints and redress procedures</t>
  </si>
  <si>
    <t>To which relevant courts in case of litigation do your contract terms and conditions generally point at?</t>
  </si>
  <si>
    <t>In the Home Member State:</t>
  </si>
  <si>
    <t>Language accepted by the ADR entity:</t>
  </si>
  <si>
    <t>In the Host Member State:</t>
  </si>
  <si>
    <t>Relevant court of the Home Member State</t>
  </si>
  <si>
    <t>Relevant court of the Host Member State</t>
  </si>
  <si>
    <t>Relevant court of a third country</t>
  </si>
  <si>
    <t>Status of the ADR entity</t>
  </si>
  <si>
    <t>ADR entity:</t>
  </si>
  <si>
    <t xml:space="preserve">Status of the ADR entity: </t>
  </si>
  <si>
    <t>Status of the ADR entity:</t>
  </si>
  <si>
    <t xml:space="preserve">State which Alternative Dispute Resolution (ADR) entity is competent to deal with cross-border disputes involving retail clients </t>
  </si>
  <si>
    <t>General Information</t>
  </si>
  <si>
    <t>Submission date</t>
  </si>
  <si>
    <t>Reporting period</t>
  </si>
  <si>
    <r>
      <t xml:space="preserve">TRS identification code of entity </t>
    </r>
    <r>
      <rPr>
        <i/>
        <sz val="11"/>
        <color indexed="8"/>
        <rFont val="Calibri"/>
        <family val="2"/>
        <charset val="161"/>
        <scheme val="minor"/>
      </rPr>
      <t>(as provided by CySEC)</t>
    </r>
  </si>
  <si>
    <r>
      <t xml:space="preserve">Name of entity </t>
    </r>
    <r>
      <rPr>
        <i/>
        <sz val="11"/>
        <color indexed="8"/>
        <rFont val="Calibri"/>
        <family val="2"/>
        <charset val="161"/>
        <scheme val="minor"/>
      </rPr>
      <t>(as on CIF license)</t>
    </r>
  </si>
  <si>
    <t>Reporting currency</t>
  </si>
  <si>
    <t>Section A – Overview of passporting activities</t>
  </si>
  <si>
    <r>
      <t xml:space="preserve">Total net turnover from services provided and activities performed cross-border in the host Member State.
</t>
    </r>
    <r>
      <rPr>
        <b/>
        <i/>
        <sz val="11"/>
        <color theme="1"/>
        <rFont val="Calibri"/>
        <family val="2"/>
        <charset val="161"/>
        <scheme val="minor"/>
      </rPr>
      <t xml:space="preserve">
</t>
    </r>
    <r>
      <rPr>
        <b/>
        <i/>
        <sz val="9"/>
        <color theme="1"/>
        <rFont val="Calibri"/>
        <family val="2"/>
        <charset val="161"/>
        <scheme val="minor"/>
      </rPr>
      <t xml:space="preserve">'Net turnover’ </t>
    </r>
    <r>
      <rPr>
        <i/>
        <sz val="9"/>
        <color theme="1"/>
        <rFont val="Calibri"/>
        <family val="2"/>
        <charset val="161"/>
        <scheme val="minor"/>
      </rPr>
      <t>should be understood as ‘turnover net of VAT’.</t>
    </r>
  </si>
  <si>
    <r>
      <t xml:space="preserve">Services and activities 
</t>
    </r>
    <r>
      <rPr>
        <u/>
        <sz val="9"/>
        <color theme="1"/>
        <rFont val="Calibri"/>
        <family val="2"/>
        <charset val="161"/>
        <scheme val="minor"/>
      </rPr>
      <t>(as per Section A of Annex I of Directive 2014/65/EU)</t>
    </r>
  </si>
  <si>
    <r>
      <t xml:space="preserve">Ancillary services
</t>
    </r>
    <r>
      <rPr>
        <u/>
        <sz val="9"/>
        <color theme="1"/>
        <rFont val="Calibri"/>
        <family val="2"/>
        <charset val="161"/>
        <scheme val="minor"/>
      </rPr>
      <t>(as per Section B of Annex I of Directive 2014/65/EU)</t>
    </r>
  </si>
  <si>
    <t>State the [3] most frequent topics of the complaints received (e.g. information provided to the client, appropriateness assessment, terms of contract/fees/charges).</t>
  </si>
  <si>
    <t>A1/A2/A3</t>
  </si>
  <si>
    <t>A6/A7</t>
  </si>
  <si>
    <t>Private</t>
  </si>
  <si>
    <t>Public</t>
  </si>
  <si>
    <t>Sectoral</t>
  </si>
  <si>
    <t>Thresholds¹</t>
  </si>
  <si>
    <t>Investment services and activities</t>
  </si>
  <si>
    <t>Clients</t>
  </si>
  <si>
    <t>Provision</t>
  </si>
  <si>
    <t>CYPRIOT INVESTMENT FIRMS (CIFs)</t>
  </si>
  <si>
    <t>01/01/2019-31/12/2019</t>
  </si>
  <si>
    <t>Contact email address</t>
  </si>
  <si>
    <t>Contact telephone number</t>
  </si>
  <si>
    <t>LEI code of entity</t>
  </si>
  <si>
    <t>drop down</t>
  </si>
  <si>
    <t>All Cells</t>
  </si>
  <si>
    <t>Name of the outsourcee</t>
  </si>
  <si>
    <t>Function(s) which are outsourced</t>
  </si>
  <si>
    <t>Third-Country jurisdictions where the outsourcee is based</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</si>
  <si>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</si>
  <si>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</si>
  <si>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</si>
  <si>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</si>
  <si>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</si>
  <si>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</si>
  <si>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</si>
  <si>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</si>
  <si>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</si>
  <si>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</si>
  <si>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</si>
  <si>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</si>
  <si>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</si>
  <si>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</si>
  <si>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Azerbaijan,AZ</t>
  </si>
  <si>
    <t>Bahamas,BS</t>
  </si>
  <si>
    <t>Bahrain,BH</t>
  </si>
  <si>
    <t>Bangladesh,BD</t>
  </si>
  <si>
    <t>Barbados,BB</t>
  </si>
  <si>
    <t>Belarus,BY</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</si>
  <si>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</si>
  <si>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</si>
  <si>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</si>
  <si>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</si>
  <si>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</si>
  <si>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</si>
  <si>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</si>
  <si>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</si>
  <si>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</si>
  <si>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</si>
  <si>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</si>
  <si>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</si>
  <si>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</si>
  <si>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</si>
  <si>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</si>
  <si>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</si>
  <si>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</si>
  <si>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</si>
  <si>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</si>
  <si>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</si>
  <si>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</si>
  <si>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</si>
  <si>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</si>
  <si>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</si>
  <si>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</si>
  <si>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</si>
  <si>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</si>
  <si>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</si>
  <si>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</si>
  <si>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</si>
  <si>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</si>
  <si>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</si>
  <si>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Cuba,CU</t>
  </si>
  <si>
    <t>Curaçao,CW</t>
  </si>
  <si>
    <t>Djibouti,DJ</t>
  </si>
  <si>
    <t>Dominica,DM</t>
  </si>
  <si>
    <t>Dominican Republic,DO</t>
  </si>
  <si>
    <t>Ecuador,EC</t>
  </si>
  <si>
    <t>Egypt,EG</t>
  </si>
  <si>
    <t>El Salvador,SV</t>
  </si>
  <si>
    <t>Equatorial Guinea,GQ</t>
  </si>
  <si>
    <t>Eritrea,ER</t>
  </si>
  <si>
    <t>Ethiopia,ET</t>
  </si>
  <si>
    <t>Falkland Islands (Malvinas),FK</t>
  </si>
  <si>
    <t>Faroe Islands,FO</t>
  </si>
  <si>
    <t>Fiji,FJ</t>
  </si>
  <si>
    <t>French Guiana,GF</t>
  </si>
  <si>
    <t>French Polynesia,PF</t>
  </si>
  <si>
    <t>French Southern Territories,TF</t>
  </si>
  <si>
    <t>Gabon,GA</t>
  </si>
  <si>
    <t>Gambia,GM</t>
  </si>
  <si>
    <t>Georgia,GE</t>
  </si>
  <si>
    <t>Ghana,GH</t>
  </si>
  <si>
    <t>Gibraltar,GI</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</si>
  <si>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</si>
  <si>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</si>
  <si>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</si>
  <si>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</si>
  <si>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</si>
  <si>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</si>
  <si>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</si>
  <si>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</si>
  <si>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</si>
  <si>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</si>
  <si>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</si>
  <si>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</si>
  <si>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</si>
  <si>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</si>
  <si>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India,IN</t>
  </si>
  <si>
    <t>Indonesia,ID</t>
  </si>
  <si>
    <t>"Iran, Islamic Republic of",IR</t>
  </si>
  <si>
    <t>Iraq,IQ</t>
  </si>
  <si>
    <t>Isle of Man,IM</t>
  </si>
  <si>
    <t>Israel,IL</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</si>
  <si>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</si>
  <si>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</si>
  <si>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</si>
  <si>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</si>
  <si>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</si>
  <si>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</si>
  <si>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</si>
  <si>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</si>
  <si>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</si>
  <si>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</si>
  <si>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</si>
  <si>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</si>
  <si>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Lebanon,LB</t>
  </si>
  <si>
    <t>Lesotho,LS</t>
  </si>
  <si>
    <t>Liberia,LR</t>
  </si>
  <si>
    <t>Libya,LY</t>
  </si>
  <si>
    <t>Macao,MO</t>
  </si>
  <si>
    <t>"Macedonia, the Former Yugoslav Republic of",MK</t>
  </si>
  <si>
    <t>Madagascar,MG</t>
  </si>
  <si>
    <t>Malawi,MW</t>
  </si>
  <si>
    <t>Malaysia,MY</t>
  </si>
  <si>
    <t>Maldives,MV</t>
  </si>
  <si>
    <t>Mali,ML</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</si>
  <si>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</si>
  <si>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</si>
  <si>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</si>
  <si>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</si>
  <si>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</si>
  <si>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</si>
  <si>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</si>
  <si>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</si>
  <si>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</si>
  <si>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</si>
  <si>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</si>
  <si>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</si>
  <si>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</si>
  <si>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</si>
  <si>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</si>
  <si>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</si>
  <si>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</si>
  <si>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</si>
  <si>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New Caledonia,NC</t>
  </si>
  <si>
    <t>New Zealand,NZ</t>
  </si>
  <si>
    <t>Nicaragua,NI</t>
  </si>
  <si>
    <t>Niger,NE</t>
  </si>
  <si>
    <t>Nigeria,NG</t>
  </si>
  <si>
    <t>Niue,NU</t>
  </si>
  <si>
    <t>Norfolk Island,NF</t>
  </si>
  <si>
    <t>Northern Mariana Islands,MP</t>
  </si>
  <si>
    <t>Oman,OM</t>
  </si>
  <si>
    <t>Pakistan,PK</t>
  </si>
  <si>
    <t>Palau,PW</t>
  </si>
  <si>
    <t>"Palestine, State of",PS</t>
  </si>
  <si>
    <t>Panama,PA</t>
  </si>
  <si>
    <t>Papua New Guinea,PG</t>
  </si>
  <si>
    <t>Paraguay,PY</t>
  </si>
  <si>
    <t>Peru,PE</t>
  </si>
  <si>
    <t>Philippines,PH</t>
  </si>
  <si>
    <t>Pitcairn,PN</t>
  </si>
  <si>
    <t>Puerto Rico,PR</t>
  </si>
  <si>
    <t>Qatar,QA</t>
  </si>
  <si>
    <t>Réunion,RE</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</si>
  <si>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</si>
  <si>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</si>
  <si>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</si>
  <si>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</si>
  <si>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</si>
  <si>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</si>
  <si>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</si>
  <si>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</si>
  <si>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</si>
  <si>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</si>
  <si>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</si>
  <si>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</si>
  <si>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</si>
  <si>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</si>
  <si>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</si>
  <si>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</si>
  <si>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</si>
  <si>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</si>
  <si>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</si>
  <si>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Solomon Islands,SB</t>
  </si>
  <si>
    <t>Somalia,SO</t>
  </si>
  <si>
    <t>South Africa,ZA</t>
  </si>
  <si>
    <t>South Georgia and the South Sandwich Islands,GS</t>
  </si>
  <si>
    <t>South Sudan,SS</t>
  </si>
  <si>
    <t>Sri Lanka,LK</t>
  </si>
  <si>
    <t>Sudan,SD</t>
  </si>
  <si>
    <t>Suriname,SR</t>
  </si>
  <si>
    <t>Svalbard and Jan Mayen,SJ</t>
  </si>
  <si>
    <t>Swaziland,SZ</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</si>
  <si>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</si>
  <si>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</si>
  <si>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</si>
  <si>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</si>
  <si>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</si>
  <si>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</si>
  <si>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</si>
  <si>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</si>
  <si>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</si>
  <si>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</si>
  <si>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</si>
  <si>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</si>
  <si>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</si>
  <si>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</si>
  <si>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</si>
  <si>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</si>
  <si>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</si>
  <si>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</si>
  <si>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</si>
  <si>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</si>
  <si>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</si>
  <si>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</si>
  <si>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</si>
  <si>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</si>
  <si>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</si>
  <si>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</si>
  <si>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</si>
  <si>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</si>
  <si>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</si>
  <si>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</si>
  <si>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</si>
  <si>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</si>
  <si>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</si>
  <si>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Provide a short description of the marketing strategy of the firm in the Union, including its geographical scope.</t>
  </si>
  <si>
    <t>Investments Services and Activities</t>
  </si>
  <si>
    <t>Financial Instruments</t>
  </si>
  <si>
    <t>C1</t>
  </si>
  <si>
    <t>C2</t>
  </si>
  <si>
    <t>C3</t>
  </si>
  <si>
    <t>C4</t>
  </si>
  <si>
    <t>C5</t>
  </si>
  <si>
    <t>C6</t>
  </si>
  <si>
    <t>C7</t>
  </si>
  <si>
    <t>C8</t>
  </si>
  <si>
    <t>C9</t>
  </si>
  <si>
    <t>C10</t>
  </si>
  <si>
    <t>C11</t>
  </si>
  <si>
    <t>Domain names</t>
  </si>
  <si>
    <t>Relevant weblink(s)</t>
  </si>
  <si>
    <t>Other Derivatives</t>
  </si>
  <si>
    <t>Out of which: Retail Clients</t>
  </si>
  <si>
    <t xml:space="preserve">Number of Clients </t>
  </si>
  <si>
    <t>Number of Clients</t>
  </si>
  <si>
    <t>A1/2/3</t>
  </si>
  <si>
    <t>A6/7</t>
  </si>
  <si>
    <t>for each country</t>
  </si>
  <si>
    <t>Investment Services and Activities</t>
  </si>
  <si>
    <t>Ancillary Services</t>
  </si>
  <si>
    <t>D1.</t>
  </si>
  <si>
    <t>D3.</t>
  </si>
  <si>
    <t xml:space="preserve">D2. </t>
  </si>
  <si>
    <t>Name of the individual or entity</t>
  </si>
  <si>
    <t>Postal Address</t>
  </si>
  <si>
    <t>Telephone Number</t>
  </si>
  <si>
    <t>Email Address</t>
  </si>
  <si>
    <t>Name 1</t>
  </si>
  <si>
    <t>Name 2</t>
  </si>
  <si>
    <t>Name 3</t>
  </si>
  <si>
    <t>Name 4</t>
  </si>
  <si>
    <t>Name 5</t>
  </si>
  <si>
    <t>Below are some general instructions you should take into consideration, for the completion of this Form.</t>
  </si>
  <si>
    <t xml:space="preserve">Please complete all yellow and green cells. </t>
  </si>
  <si>
    <t xml:space="preserve"> If the question is not applicable, please insert:</t>
  </si>
  <si>
    <t>IMPORTANT NOTES</t>
  </si>
  <si>
    <t>1. The Excel® must be of 2007 version and onwards.  Please make sure that the Formulas -&gt; Calculation Options tab is set to the Automatic option.</t>
  </si>
  <si>
    <t xml:space="preserve"> </t>
  </si>
  <si>
    <t>For example, for five thousands please insert 5.000. If you have a number of 2.121.516,25 then you should report 2.121.516.</t>
  </si>
  <si>
    <t>www.ecb.int/stats/exchange/eurofxref/html/index.en.html#downloads under 'All bilateral exchange rates times series' with the frequency 'Daily'</t>
  </si>
  <si>
    <t xml:space="preserve">Please use the exchange rate published in the website of the European Central Bank as at the reference date:                                            </t>
  </si>
  <si>
    <r>
      <rPr>
        <b/>
        <sz val="11"/>
        <color theme="1"/>
        <rFont val="Calibri"/>
        <family val="2"/>
        <charset val="161"/>
        <scheme val="minor"/>
      </rPr>
      <t xml:space="preserve">2. Empty Cells: </t>
    </r>
    <r>
      <rPr>
        <sz val="11"/>
        <color theme="1"/>
        <rFont val="Calibri"/>
        <family val="2"/>
        <charset val="161"/>
        <scheme val="minor"/>
      </rPr>
      <t>Do not leave any yellow/green cells blank.</t>
    </r>
  </si>
  <si>
    <r>
      <rPr>
        <b/>
        <sz val="11"/>
        <color theme="1"/>
        <rFont val="Calibri"/>
        <family val="2"/>
        <charset val="161"/>
        <scheme val="minor"/>
      </rPr>
      <t xml:space="preserve">A1 - </t>
    </r>
    <r>
      <rPr>
        <sz val="11"/>
        <color theme="1"/>
        <rFont val="Calibri"/>
        <family val="2"/>
        <scheme val="minor"/>
      </rPr>
      <t>Reception and transmission of orders in relation to one or more financial instruments</t>
    </r>
  </si>
  <si>
    <r>
      <rPr>
        <b/>
        <sz val="11"/>
        <color theme="1"/>
        <rFont val="Calibri"/>
        <family val="2"/>
        <charset val="161"/>
        <scheme val="minor"/>
      </rPr>
      <t>A2 -</t>
    </r>
    <r>
      <rPr>
        <sz val="11"/>
        <color theme="1"/>
        <rFont val="Calibri"/>
        <family val="2"/>
        <scheme val="minor"/>
      </rPr>
      <t xml:space="preserve"> Execution of orders on behalf of clients</t>
    </r>
  </si>
  <si>
    <r>
      <rPr>
        <b/>
        <sz val="11"/>
        <color theme="1"/>
        <rFont val="Calibri"/>
        <family val="2"/>
        <charset val="161"/>
        <scheme val="minor"/>
      </rPr>
      <t xml:space="preserve">A3 - </t>
    </r>
    <r>
      <rPr>
        <sz val="11"/>
        <color theme="1"/>
        <rFont val="Calibri"/>
        <family val="2"/>
        <scheme val="minor"/>
      </rPr>
      <t>Dealing on own account</t>
    </r>
  </si>
  <si>
    <r>
      <rPr>
        <b/>
        <sz val="11"/>
        <color theme="1"/>
        <rFont val="Calibri"/>
        <family val="2"/>
        <charset val="161"/>
        <scheme val="minor"/>
      </rPr>
      <t>A4 -</t>
    </r>
    <r>
      <rPr>
        <sz val="11"/>
        <color theme="1"/>
        <rFont val="Calibri"/>
        <family val="2"/>
        <scheme val="minor"/>
      </rPr>
      <t xml:space="preserve"> Portfolio management</t>
    </r>
  </si>
  <si>
    <r>
      <rPr>
        <b/>
        <sz val="11"/>
        <color theme="1"/>
        <rFont val="Calibri"/>
        <family val="2"/>
        <charset val="161"/>
        <scheme val="minor"/>
      </rPr>
      <t>A5 -</t>
    </r>
    <r>
      <rPr>
        <sz val="11"/>
        <color theme="1"/>
        <rFont val="Calibri"/>
        <family val="2"/>
        <scheme val="minor"/>
      </rPr>
      <t xml:space="preserve"> Provision of investment advice</t>
    </r>
  </si>
  <si>
    <r>
      <rPr>
        <b/>
        <sz val="11"/>
        <color theme="1"/>
        <rFont val="Calibri"/>
        <family val="2"/>
        <charset val="161"/>
        <scheme val="minor"/>
      </rPr>
      <t>A6 -</t>
    </r>
    <r>
      <rPr>
        <sz val="11"/>
        <color theme="1"/>
        <rFont val="Calibri"/>
        <family val="2"/>
        <scheme val="minor"/>
      </rPr>
      <t xml:space="preserve"> Underwriting of financial instruments and/or placing of financial instruments on a firm commitment basis</t>
    </r>
  </si>
  <si>
    <r>
      <rPr>
        <b/>
        <sz val="11"/>
        <color theme="1"/>
        <rFont val="Calibri"/>
        <family val="2"/>
        <charset val="161"/>
        <scheme val="minor"/>
      </rPr>
      <t>A7 -</t>
    </r>
    <r>
      <rPr>
        <sz val="11"/>
        <color theme="1"/>
        <rFont val="Calibri"/>
        <family val="2"/>
        <scheme val="minor"/>
      </rPr>
      <t xml:space="preserve"> Placing of financial instruments without a firm commitment basis</t>
    </r>
  </si>
  <si>
    <r>
      <rPr>
        <b/>
        <sz val="11"/>
        <color theme="1"/>
        <rFont val="Calibri"/>
        <family val="2"/>
        <charset val="161"/>
        <scheme val="minor"/>
      </rPr>
      <t>A8 -</t>
    </r>
    <r>
      <rPr>
        <sz val="11"/>
        <color theme="1"/>
        <rFont val="Calibri"/>
        <family val="2"/>
        <scheme val="minor"/>
      </rPr>
      <t xml:space="preserve"> Operation of an MTF</t>
    </r>
  </si>
  <si>
    <r>
      <rPr>
        <b/>
        <sz val="11"/>
        <color theme="1"/>
        <rFont val="Calibri"/>
        <family val="2"/>
        <charset val="161"/>
        <scheme val="minor"/>
      </rPr>
      <t>A9 -</t>
    </r>
    <r>
      <rPr>
        <sz val="11"/>
        <color theme="1"/>
        <rFont val="Calibri"/>
        <family val="2"/>
        <scheme val="minor"/>
      </rPr>
      <t xml:space="preserve"> Operation of an OTF</t>
    </r>
  </si>
  <si>
    <r>
      <rPr>
        <b/>
        <sz val="11"/>
        <color theme="1"/>
        <rFont val="Calibri"/>
        <family val="2"/>
        <charset val="161"/>
        <scheme val="minor"/>
      </rPr>
      <t xml:space="preserve">B1 - </t>
    </r>
    <r>
      <rPr>
        <sz val="11"/>
        <color theme="1"/>
        <rFont val="Calibri"/>
        <family val="2"/>
        <scheme val="minor"/>
      </rPr>
      <t>Safekeeping and administration of financial instruments for the account of clients, including custodianship and related services such as cash/collateral management and excluding maintaining securities accounts at the top tier level (“central maintenance service”), as referred to in point 2 of Section A of the Annex to Regulation (EU) No 909/2014</t>
    </r>
  </si>
  <si>
    <r>
      <rPr>
        <b/>
        <sz val="11"/>
        <color theme="1"/>
        <rFont val="Calibri"/>
        <family val="2"/>
        <charset val="161"/>
        <scheme val="minor"/>
      </rPr>
      <t xml:space="preserve">B2 - </t>
    </r>
    <r>
      <rPr>
        <sz val="11"/>
        <color theme="1"/>
        <rFont val="Calibri"/>
        <family val="2"/>
        <scheme val="minor"/>
      </rPr>
      <t>Granting credits or loans to an investor to allow him to carry out a transaction in one or more financial instruments, where the firm granting the credit or loan is involved in the transaction; 218 The present English text is for information purposes only and is not legally binding. The legally binding document is in the Greek language</t>
    </r>
  </si>
  <si>
    <r>
      <rPr>
        <b/>
        <sz val="11"/>
        <color theme="1"/>
        <rFont val="Calibri"/>
        <family val="2"/>
        <charset val="161"/>
        <scheme val="minor"/>
      </rPr>
      <t xml:space="preserve">B3 - </t>
    </r>
    <r>
      <rPr>
        <sz val="11"/>
        <color theme="1"/>
        <rFont val="Calibri"/>
        <family val="2"/>
        <scheme val="minor"/>
      </rPr>
      <t>Provision of advice to undertakings on capital structure, industrial strategy and related matters and advice and services relating to mergers and the purchase of undertakings</t>
    </r>
  </si>
  <si>
    <r>
      <rPr>
        <b/>
        <sz val="11"/>
        <color theme="1"/>
        <rFont val="Calibri"/>
        <family val="2"/>
        <charset val="161"/>
        <scheme val="minor"/>
      </rPr>
      <t>B4 -</t>
    </r>
    <r>
      <rPr>
        <sz val="11"/>
        <color theme="1"/>
        <rFont val="Calibri"/>
        <family val="2"/>
        <scheme val="minor"/>
      </rPr>
      <t xml:space="preserve"> Foreign exchange services where these are connected to the provision of investment services</t>
    </r>
  </si>
  <si>
    <r>
      <rPr>
        <b/>
        <sz val="11"/>
        <color theme="1"/>
        <rFont val="Calibri"/>
        <family val="2"/>
        <charset val="161"/>
        <scheme val="minor"/>
      </rPr>
      <t>B5 -</t>
    </r>
    <r>
      <rPr>
        <sz val="11"/>
        <color theme="1"/>
        <rFont val="Calibri"/>
        <family val="2"/>
        <scheme val="minor"/>
      </rPr>
      <t xml:space="preserve"> Investment research and financial analysis or other forms of general recommendation relating to transactions in financial instruments</t>
    </r>
  </si>
  <si>
    <r>
      <rPr>
        <b/>
        <sz val="11"/>
        <color theme="1"/>
        <rFont val="Calibri"/>
        <family val="2"/>
        <charset val="161"/>
        <scheme val="minor"/>
      </rPr>
      <t xml:space="preserve">B6 - </t>
    </r>
    <r>
      <rPr>
        <sz val="11"/>
        <color theme="1"/>
        <rFont val="Calibri"/>
        <family val="2"/>
        <scheme val="minor"/>
      </rPr>
      <t xml:space="preserve">Services related to underwriting </t>
    </r>
  </si>
  <si>
    <r>
      <rPr>
        <b/>
        <sz val="11"/>
        <color theme="1"/>
        <rFont val="Calibri"/>
        <family val="2"/>
        <charset val="161"/>
        <scheme val="minor"/>
      </rPr>
      <t>B7 -</t>
    </r>
    <r>
      <rPr>
        <sz val="11"/>
        <color theme="1"/>
        <rFont val="Calibri"/>
        <family val="2"/>
        <scheme val="minor"/>
      </rPr>
      <t xml:space="preserve"> Investment services and activities as well as ancillary services of the type included under Part I or II of this Appendix related to the underlying of the derivatives included under points 5), 6), 7) and 10) of Part III of this Appendix where these are connected to the provision of investment or ancillary services</t>
    </r>
  </si>
  <si>
    <r>
      <rPr>
        <b/>
        <sz val="11"/>
        <color theme="1"/>
        <rFont val="Calibri"/>
        <family val="2"/>
        <charset val="161"/>
        <scheme val="minor"/>
      </rPr>
      <t>C1 -</t>
    </r>
    <r>
      <rPr>
        <sz val="11"/>
        <color theme="1"/>
        <rFont val="Calibri"/>
        <family val="2"/>
        <scheme val="minor"/>
      </rPr>
      <t xml:space="preserve"> Transferable securities</t>
    </r>
  </si>
  <si>
    <r>
      <rPr>
        <b/>
        <sz val="11"/>
        <color theme="1"/>
        <rFont val="Calibri"/>
        <family val="2"/>
        <charset val="161"/>
        <scheme val="minor"/>
      </rPr>
      <t xml:space="preserve">C2 - </t>
    </r>
    <r>
      <rPr>
        <sz val="11"/>
        <color theme="1"/>
        <rFont val="Calibri"/>
        <family val="2"/>
        <scheme val="minor"/>
      </rPr>
      <t>Money-market instruments</t>
    </r>
  </si>
  <si>
    <r>
      <rPr>
        <b/>
        <sz val="11"/>
        <color theme="1"/>
        <rFont val="Calibri"/>
        <family val="2"/>
        <charset val="161"/>
        <scheme val="minor"/>
      </rPr>
      <t xml:space="preserve">C3 - </t>
    </r>
    <r>
      <rPr>
        <sz val="11"/>
        <color theme="1"/>
        <rFont val="Calibri"/>
        <family val="2"/>
        <scheme val="minor"/>
      </rPr>
      <t>Units in collective investment undertakings</t>
    </r>
  </si>
  <si>
    <r>
      <rPr>
        <b/>
        <sz val="11"/>
        <color theme="1"/>
        <rFont val="Calibri"/>
        <family val="2"/>
        <charset val="161"/>
        <scheme val="minor"/>
      </rPr>
      <t xml:space="preserve">C4 - </t>
    </r>
    <r>
      <rPr>
        <sz val="11"/>
        <color theme="1"/>
        <rFont val="Calibri"/>
        <family val="2"/>
        <scheme val="minor"/>
      </rPr>
      <t>Options, futures, swaps, forward rate agreements and any other derivative contracts relating to securities, currencies, interest rates or yields, emission allowances or other derivatives instruments, financial indices or financial measures which may be settled physically or in cash</t>
    </r>
  </si>
  <si>
    <r>
      <rPr>
        <b/>
        <sz val="11"/>
        <color theme="1"/>
        <rFont val="Calibri"/>
        <family val="2"/>
        <charset val="161"/>
        <scheme val="minor"/>
      </rPr>
      <t>C5 -</t>
    </r>
    <r>
      <rPr>
        <sz val="11"/>
        <color theme="1"/>
        <rFont val="Calibri"/>
        <family val="2"/>
        <scheme val="minor"/>
      </rPr>
      <t xml:space="preserve"> Options, futures, swaps, forwards and any other derivative contracts relating to commodities that must be settled in cash or may be settled in cash at the option of one of the parties other than by reason of default or other termination event</t>
    </r>
  </si>
  <si>
    <r>
      <rPr>
        <b/>
        <sz val="11"/>
        <color theme="1"/>
        <rFont val="Calibri"/>
        <family val="2"/>
        <charset val="161"/>
        <scheme val="minor"/>
      </rPr>
      <t>C6 -</t>
    </r>
    <r>
      <rPr>
        <sz val="11"/>
        <color theme="1"/>
        <rFont val="Calibri"/>
        <family val="2"/>
        <scheme val="minor"/>
      </rPr>
      <t xml:space="preserve"> Options, futures, swaps, and any other derivative contract relating to commodities that can be physically settled provided that they are traded on a regulated market, a 219 The present English text is for information purposes only and is not legally binding. The legally binding document is in the Greek language. MTF, or an OTF, except for wholesale energy products traded on an OTF that must be physically settled </t>
    </r>
  </si>
  <si>
    <r>
      <rPr>
        <b/>
        <sz val="11"/>
        <color theme="1"/>
        <rFont val="Calibri"/>
        <family val="2"/>
        <charset val="161"/>
        <scheme val="minor"/>
      </rPr>
      <t xml:space="preserve">C7 - </t>
    </r>
    <r>
      <rPr>
        <sz val="11"/>
        <color theme="1"/>
        <rFont val="Calibri"/>
        <family val="2"/>
        <scheme val="minor"/>
      </rPr>
      <t xml:space="preserve">Options, futures, swaps, forwards and any other derivative contracts relating to commodities, that can be physically settled not otherwise mentioned in point 6) of this Part and not being for commercial purposes, which have the characteristics of other derivative financial instruments </t>
    </r>
  </si>
  <si>
    <r>
      <rPr>
        <b/>
        <sz val="11"/>
        <color theme="1"/>
        <rFont val="Calibri"/>
        <family val="2"/>
        <charset val="161"/>
        <scheme val="minor"/>
      </rPr>
      <t>C8 -</t>
    </r>
    <r>
      <rPr>
        <sz val="11"/>
        <color theme="1"/>
        <rFont val="Calibri"/>
        <family val="2"/>
        <scheme val="minor"/>
      </rPr>
      <t xml:space="preserve"> Derivative instruments for the transfer of credit risk</t>
    </r>
  </si>
  <si>
    <r>
      <rPr>
        <b/>
        <sz val="11"/>
        <color theme="1"/>
        <rFont val="Calibri"/>
        <family val="2"/>
        <charset val="161"/>
        <scheme val="minor"/>
      </rPr>
      <t xml:space="preserve">C9 - </t>
    </r>
    <r>
      <rPr>
        <sz val="11"/>
        <color theme="1"/>
        <rFont val="Calibri"/>
        <family val="2"/>
        <scheme val="minor"/>
      </rPr>
      <t>Financial contracts for differences</t>
    </r>
  </si>
  <si>
    <r>
      <rPr>
        <b/>
        <sz val="11"/>
        <color theme="1"/>
        <rFont val="Calibri"/>
        <family val="2"/>
        <charset val="161"/>
        <scheme val="minor"/>
      </rPr>
      <t xml:space="preserve">C10 - </t>
    </r>
    <r>
      <rPr>
        <sz val="11"/>
        <color theme="1"/>
        <rFont val="Calibri"/>
        <family val="2"/>
        <scheme val="minor"/>
      </rPr>
      <t>Options, futures, swaps, forward-rate agreements and any other derivative contracts relating to climatic variables, freight rates or inflation rates or other official economic statistics that must be settled in cash or may be settled in cash at the option of one of the parties other than by reason of default or other termination event, as well as any other derivative contracts relating to assets, rights, obligations, indices and measures not otherwise mentioned in this Part, which have the characteristics of other derivative financial instruments, having regard to whether, inter alia, they are traded on a regulated market, OTF, or an MTF</t>
    </r>
  </si>
  <si>
    <r>
      <rPr>
        <b/>
        <sz val="11"/>
        <color theme="1"/>
        <rFont val="Calibri"/>
        <family val="2"/>
        <charset val="161"/>
        <scheme val="minor"/>
      </rPr>
      <t>C11 -</t>
    </r>
    <r>
      <rPr>
        <sz val="11"/>
        <color theme="1"/>
        <rFont val="Calibri"/>
        <family val="2"/>
        <scheme val="minor"/>
      </rPr>
      <t xml:space="preserve"> Emission allowances consisting of any units recognised for compliance with the requirements of Directive 2003/87/EC.</t>
    </r>
  </si>
  <si>
    <t>Third Countries (not EEA Countries)</t>
  </si>
  <si>
    <t>Section B – Details on passporting activities (Austria)</t>
  </si>
  <si>
    <t>Provide details about the marketing means the firm is using (such as any tied agents, roadshows, telephone calls, websites, …).</t>
  </si>
  <si>
    <t>completion</t>
  </si>
  <si>
    <t>Relating to which products:</t>
  </si>
  <si>
    <t>List the [3] financial products generating the highest number of complaints.</t>
  </si>
  <si>
    <t>retail &lt;= total</t>
  </si>
  <si>
    <t>other</t>
  </si>
  <si>
    <t>clients&gt;0 =&gt; complete</t>
  </si>
  <si>
    <t>clients=0 =&gt; no &amp; n/a</t>
  </si>
  <si>
    <t>not blank cells</t>
  </si>
  <si>
    <t>drop</t>
  </si>
  <si>
    <t>blank</t>
  </si>
  <si>
    <t xml:space="preserve">The basis for the preparation of the data to be reported is SINGLE. </t>
  </si>
  <si>
    <t xml:space="preserve">This ensures that all control checks in the aforesaid tab indicate                      . </t>
  </si>
  <si>
    <r>
      <rPr>
        <b/>
        <sz val="11"/>
        <color theme="1"/>
        <rFont val="Calibri"/>
        <family val="2"/>
        <charset val="161"/>
        <scheme val="minor"/>
      </rPr>
      <t>3. Drop down lists:</t>
    </r>
    <r>
      <rPr>
        <sz val="11"/>
        <color theme="1"/>
        <rFont val="Calibri"/>
        <family val="2"/>
        <charset val="161"/>
        <scheme val="minor"/>
      </rPr>
      <t xml:space="preserve"> When a drop down list is available always use the drop down list.</t>
    </r>
  </si>
  <si>
    <r>
      <rPr>
        <b/>
        <sz val="11"/>
        <color theme="1"/>
        <rFont val="Calibri"/>
        <family val="2"/>
        <charset val="161"/>
        <scheme val="minor"/>
      </rPr>
      <t xml:space="preserve">4. Drag, Cut, Copy, Paste functions: </t>
    </r>
    <r>
      <rPr>
        <sz val="11"/>
        <color theme="1"/>
        <rFont val="Calibri"/>
        <family val="2"/>
        <charset val="161"/>
        <scheme val="minor"/>
      </rPr>
      <t>The CIFs should avoid using functions like drag, cut, copy and paste, since such functions affect the formulas for validating the Form and may result in rejecting the respective Form and/or incorrect data.</t>
    </r>
  </si>
  <si>
    <t xml:space="preserve">8. Amounts should be reported in EUR (round up to the nearest Euro).  </t>
  </si>
  <si>
    <t>Section B – Details on passporting activities (Belgium)</t>
  </si>
  <si>
    <t>Section B – Details on passporting activities (Bulgaria)</t>
  </si>
  <si>
    <t>Section B – Details on passporting activities (Croatia)</t>
  </si>
  <si>
    <t>Section B – Details on passporting activities (Czech Republic)</t>
  </si>
  <si>
    <t>Section B – Details on passporting activities (Denmark)</t>
  </si>
  <si>
    <t>Section B – Details on passporting activities (Estonia)</t>
  </si>
  <si>
    <t>Section B – Details on passporting activities (Finland)</t>
  </si>
  <si>
    <t>Section B – Details on passporting activities (France)</t>
  </si>
  <si>
    <t>Section B – Details on passporting activities (Germany)</t>
  </si>
  <si>
    <t>Section B – Details on passporting activities (Greece)</t>
  </si>
  <si>
    <t>Section B – Details on passporting activities (Hungary)</t>
  </si>
  <si>
    <t>Section B – Details on passporting activities (Ireland)</t>
  </si>
  <si>
    <t>Section B – Details on passporting activities (Italy)</t>
  </si>
  <si>
    <t>Section B – Details on passporting activities (Latvia)</t>
  </si>
  <si>
    <t>Section B – Details on passporting activities (Lithuania)</t>
  </si>
  <si>
    <t>Section B – Details on passporting activities (Luxembourg)</t>
  </si>
  <si>
    <t>Section B – Details on passporting activities (Malta)</t>
  </si>
  <si>
    <t>Section B – Details on passporting activities (Netherlands)</t>
  </si>
  <si>
    <t>Section B – Details on passporting activities (Poland)</t>
  </si>
  <si>
    <t>Section B – Details on passporting activities (Portugal)</t>
  </si>
  <si>
    <t>Section B – Details on passporting activities (Romania)</t>
  </si>
  <si>
    <t>Section B – Details on passporting activities (Slovakia)</t>
  </si>
  <si>
    <t>Section B – Details on passporting activities (Slovenia)</t>
  </si>
  <si>
    <t>Section B – Details on passporting activities (Spain)</t>
  </si>
  <si>
    <t>Section B – Details on passporting activities (Sweden)</t>
  </si>
  <si>
    <t>Section B – Details on passporting activities (United Kingdom)</t>
  </si>
  <si>
    <t>Section B – Details on passporting activities (Iceland)</t>
  </si>
  <si>
    <t>Section B – Details on passporting activities (Liechtenstein)</t>
  </si>
  <si>
    <t>Section B – Details on passporting activities (Norway)</t>
  </si>
  <si>
    <r>
      <rPr>
        <b/>
        <sz val="11"/>
        <color theme="1"/>
        <rFont val="Calibri"/>
        <family val="2"/>
        <charset val="161"/>
        <scheme val="minor"/>
      </rPr>
      <t xml:space="preserve">5. Submission Date: </t>
    </r>
    <r>
      <rPr>
        <sz val="11"/>
        <color theme="1"/>
        <rFont val="Calibri"/>
        <family val="2"/>
        <charset val="161"/>
        <scheme val="minor"/>
      </rPr>
      <t xml:space="preserve">The submission date (cell E18, Section 'General Information') must be the actual date of </t>
    </r>
    <r>
      <rPr>
        <b/>
        <sz val="11"/>
        <color theme="1"/>
        <rFont val="Calibri"/>
        <family val="2"/>
        <charset val="161"/>
        <scheme val="minor"/>
      </rPr>
      <t xml:space="preserve">submitting </t>
    </r>
    <r>
      <rPr>
        <sz val="11"/>
        <color theme="1"/>
        <rFont val="Calibri"/>
        <family val="2"/>
        <charset val="161"/>
        <scheme val="minor"/>
      </rPr>
      <t>the Form through the TRS.</t>
    </r>
  </si>
  <si>
    <r>
      <rPr>
        <b/>
        <sz val="11"/>
        <color theme="1"/>
        <rFont val="Calibri"/>
        <family val="2"/>
        <charset val="161"/>
        <scheme val="minor"/>
      </rPr>
      <t xml:space="preserve">6. Re-submission Date: </t>
    </r>
    <r>
      <rPr>
        <sz val="11"/>
        <color theme="1"/>
        <rFont val="Calibri"/>
        <family val="2"/>
        <charset val="161"/>
        <scheme val="minor"/>
      </rPr>
      <t xml:space="preserve">The submission date (cell E18, Section 'General Information') must be the actual date of </t>
    </r>
    <r>
      <rPr>
        <b/>
        <sz val="11"/>
        <color theme="1"/>
        <rFont val="Calibri"/>
        <family val="2"/>
        <charset val="161"/>
        <scheme val="minor"/>
      </rPr>
      <t xml:space="preserve">re-submitting </t>
    </r>
    <r>
      <rPr>
        <sz val="11"/>
        <color theme="1"/>
        <rFont val="Calibri"/>
        <family val="2"/>
        <charset val="161"/>
        <scheme val="minor"/>
      </rPr>
      <t>the Form through the TRS.</t>
    </r>
  </si>
  <si>
    <r>
      <rPr>
        <b/>
        <sz val="11"/>
        <color theme="1"/>
        <rFont val="Calibri"/>
        <family val="2"/>
        <charset val="161"/>
        <scheme val="minor"/>
      </rPr>
      <t xml:space="preserve">7. Amounts should be completed / reported in Euro (€) </t>
    </r>
    <r>
      <rPr>
        <sz val="11"/>
        <color theme="1"/>
        <rFont val="Calibri"/>
        <family val="2"/>
        <charset val="161"/>
        <scheme val="minor"/>
      </rPr>
      <t xml:space="preserve">(also indicated as the reporting currency in cell E13 of Section 'General Information'). </t>
    </r>
  </si>
  <si>
    <t>Name of the contact person</t>
  </si>
  <si>
    <t>Postal address of entity</t>
  </si>
  <si>
    <t>1.1</t>
  </si>
  <si>
    <t>1.2</t>
  </si>
  <si>
    <t>Function 1</t>
  </si>
  <si>
    <t>Function 2</t>
  </si>
  <si>
    <t>Function 3</t>
  </si>
  <si>
    <t>Function 4</t>
  </si>
  <si>
    <t>Function 5</t>
  </si>
  <si>
    <t>Mode of outsourcing</t>
  </si>
  <si>
    <t>All</t>
  </si>
  <si>
    <t>Part</t>
  </si>
  <si>
    <t>1.3</t>
  </si>
  <si>
    <t>2.1</t>
  </si>
  <si>
    <t>2.2</t>
  </si>
  <si>
    <t>2.3</t>
  </si>
  <si>
    <t>2.4</t>
  </si>
  <si>
    <t>2.5</t>
  </si>
  <si>
    <t>2.6</t>
  </si>
  <si>
    <t>2.7</t>
  </si>
  <si>
    <t>Brands and Commercial Names / Trading Names</t>
  </si>
  <si>
    <t>3.1</t>
  </si>
  <si>
    <t>3.2</t>
  </si>
  <si>
    <t>3.3</t>
  </si>
  <si>
    <t>3.4</t>
  </si>
  <si>
    <t>3.5</t>
  </si>
  <si>
    <t>Completion Status</t>
  </si>
  <si>
    <t>Remarks</t>
  </si>
  <si>
    <r>
      <t xml:space="preserve">All CIFs must complete sections </t>
    </r>
    <r>
      <rPr>
        <b/>
        <sz val="11"/>
        <color theme="1"/>
        <rFont val="Calibri"/>
        <family val="2"/>
        <charset val="161"/>
        <scheme val="minor"/>
      </rPr>
      <t xml:space="preserve">'General Information' </t>
    </r>
    <r>
      <rPr>
        <sz val="11"/>
        <color theme="1"/>
        <rFont val="Calibri"/>
        <family val="2"/>
        <charset val="161"/>
        <scheme val="minor"/>
      </rPr>
      <t xml:space="preserve">and </t>
    </r>
    <r>
      <rPr>
        <b/>
        <sz val="11"/>
        <color theme="1"/>
        <rFont val="Calibri"/>
        <family val="2"/>
        <charset val="161"/>
        <scheme val="minor"/>
      </rPr>
      <t>'Section A'</t>
    </r>
    <r>
      <rPr>
        <sz val="11"/>
        <color theme="1"/>
        <rFont val="Calibri"/>
        <family val="2"/>
        <charset val="161"/>
        <scheme val="minor"/>
      </rPr>
      <t xml:space="preserve">. The requirement to complete Section B is conditional on the input renponses in Section A, as per the guidelines below. </t>
    </r>
  </si>
  <si>
    <t>1.   General Information</t>
  </si>
  <si>
    <t>2.   Section A: Overview of passporting activities</t>
  </si>
  <si>
    <t>33. Validation Tests</t>
  </si>
  <si>
    <t>34. Definitions</t>
  </si>
  <si>
    <t>35. Allowed Values</t>
  </si>
  <si>
    <t>The Form includes the following 35 Sections:</t>
  </si>
  <si>
    <t>3.   Section B - Austria: Details on passporting activities</t>
  </si>
  <si>
    <t>4.   Section B - Belgium: Details on passporting activities</t>
  </si>
  <si>
    <t>5.   Section B - Bulgaria: Details on passporting activities</t>
  </si>
  <si>
    <t>6.   Section B - Croatia: Details on passporting activities</t>
  </si>
  <si>
    <t>7.   Section B - Czech Republic: Details on passporting activities</t>
  </si>
  <si>
    <t>8.   Section B - Denmark: Details on passporting activities</t>
  </si>
  <si>
    <t>9.   Section B - Estonia: Details on passporting activities</t>
  </si>
  <si>
    <t>10. Section B - Finland: Details on passporting activities</t>
  </si>
  <si>
    <t>11. Section B - France: Details on passporting activities</t>
  </si>
  <si>
    <t>12. Section B - Germany: Details on passporting activities</t>
  </si>
  <si>
    <t>13. Section B - Greece: Details on passporting activities</t>
  </si>
  <si>
    <t>14. Section B - Hungary: Details on passporting activities</t>
  </si>
  <si>
    <t>15. Section B - Ireland: Details on passporting activities</t>
  </si>
  <si>
    <t>16. Section B - Italy: Details on passporting activities</t>
  </si>
  <si>
    <t>17. Section B - Latvia: Details on passporting activities</t>
  </si>
  <si>
    <t>18. Section B - Lithuania: Details on passporting activities</t>
  </si>
  <si>
    <t>19. Section B - Luxembourg: Details on passporting activities</t>
  </si>
  <si>
    <t>20. Section B - Malta: Details on passporting activities</t>
  </si>
  <si>
    <t>21. Section B - Netherlands: Details on passporting activities</t>
  </si>
  <si>
    <t>22. Section B - Poland: Details on passporting activities</t>
  </si>
  <si>
    <t>23. Section B - Portugal: Details on passporting activities</t>
  </si>
  <si>
    <t>24. Section B - Romania: Details on passporting activities</t>
  </si>
  <si>
    <t>25. Section B - Slovakia: Details on passporting activities</t>
  </si>
  <si>
    <t>26. Section B - Slovenia: Details on passporting activities</t>
  </si>
  <si>
    <t>27. Section B - Spain: Details on passporting activities</t>
  </si>
  <si>
    <t>28. Section B - Sweden: Details on passporting activities</t>
  </si>
  <si>
    <t>29. Section B - United Kingdom: Details on passporting activities</t>
  </si>
  <si>
    <t>30. Section B - Iceland: Details on passporting activities</t>
  </si>
  <si>
    <t>31. Section B - Liechtenstein: Details on passporting activities</t>
  </si>
  <si>
    <t>32. Section B - Norway: Details on passporting activities</t>
  </si>
  <si>
    <r>
      <t>Please report</t>
    </r>
    <r>
      <rPr>
        <b/>
        <sz val="11"/>
        <color theme="1"/>
        <rFont val="Calibri"/>
        <family val="2"/>
        <charset val="161"/>
        <scheme val="minor"/>
      </rPr>
      <t xml:space="preserve"> 'YES' </t>
    </r>
    <r>
      <rPr>
        <sz val="11"/>
        <color theme="1"/>
        <rFont val="Calibri"/>
        <family val="2"/>
        <charset val="161"/>
        <scheme val="minor"/>
      </rPr>
      <t xml:space="preserve">or </t>
    </r>
    <r>
      <rPr>
        <b/>
        <sz val="11"/>
        <color theme="1"/>
        <rFont val="Calibri"/>
        <family val="2"/>
        <charset val="161"/>
        <scheme val="minor"/>
      </rPr>
      <t>'NO'</t>
    </r>
    <r>
      <rPr>
        <sz val="11"/>
        <color theme="1"/>
        <rFont val="Calibri"/>
        <family val="2"/>
        <charset val="161"/>
        <scheme val="minor"/>
      </rPr>
      <t>:</t>
    </r>
  </si>
  <si>
    <r>
      <t xml:space="preserve">Is all or part of the services / activities provided or performed in the host Member State outsourced to a third-country entity?
</t>
    </r>
    <r>
      <rPr>
        <sz val="9"/>
        <color theme="1"/>
        <rFont val="Calibri"/>
        <family val="2"/>
        <charset val="161"/>
        <scheme val="minor"/>
      </rPr>
      <t>If the answer in cell E21 is '</t>
    </r>
    <r>
      <rPr>
        <b/>
        <sz val="9"/>
        <color theme="1"/>
        <rFont val="Calibri"/>
        <family val="2"/>
        <charset val="161"/>
        <scheme val="minor"/>
      </rPr>
      <t>YES'</t>
    </r>
    <r>
      <rPr>
        <sz val="9"/>
        <color theme="1"/>
        <rFont val="Calibri"/>
        <family val="2"/>
        <charset val="161"/>
        <scheme val="minor"/>
      </rPr>
      <t>, please provide in rows 25-28 a short description of the function(s) which are outsourced, the identity of the outsourcee and the third-country jurisdictions where the outsourcee is based. Otherwise, please leave rows 25-28 blanks.</t>
    </r>
  </si>
  <si>
    <r>
      <t xml:space="preserve">The websites are used to market services or provide services online?
</t>
    </r>
    <r>
      <rPr>
        <sz val="9"/>
        <color theme="1"/>
        <rFont val="Calibri"/>
        <family val="2"/>
        <charset val="161"/>
        <scheme val="minor"/>
      </rPr>
      <t xml:space="preserve">If the answer in cell D72 is </t>
    </r>
    <r>
      <rPr>
        <b/>
        <sz val="9"/>
        <color theme="1"/>
        <rFont val="Calibri"/>
        <family val="2"/>
        <charset val="161"/>
        <scheme val="minor"/>
      </rPr>
      <t>'YES'</t>
    </r>
    <r>
      <rPr>
        <sz val="9"/>
        <color theme="1"/>
        <rFont val="Calibri"/>
        <family val="2"/>
        <charset val="161"/>
        <scheme val="minor"/>
      </rPr>
      <t xml:space="preserve">, please provide in cells F72 and F73 the domain names and relevant weblink(s), used in the Host Member States.
Otherwise, please report </t>
    </r>
    <r>
      <rPr>
        <b/>
        <sz val="9"/>
        <color theme="1"/>
        <rFont val="Calibri"/>
        <family val="2"/>
        <charset val="161"/>
        <scheme val="minor"/>
      </rPr>
      <t>'N/A'</t>
    </r>
    <r>
      <rPr>
        <sz val="9"/>
        <color theme="1"/>
        <rFont val="Calibri"/>
        <family val="2"/>
        <charset val="161"/>
        <scheme val="minor"/>
      </rPr>
      <t xml:space="preserve"> in cells F72 and F73.</t>
    </r>
  </si>
  <si>
    <t>Non-UCITS funds</t>
  </si>
  <si>
    <r>
      <t>Other</t>
    </r>
    <r>
      <rPr>
        <sz val="9"/>
        <color theme="1"/>
        <rFont val="Calibri"/>
        <family val="2"/>
        <charset val="161"/>
        <scheme val="minor"/>
      </rPr>
      <t xml:space="preserve">
If the answer in row 85 is</t>
    </r>
    <r>
      <rPr>
        <b/>
        <sz val="9"/>
        <color theme="1"/>
        <rFont val="Calibri"/>
        <family val="2"/>
        <charset val="161"/>
        <scheme val="minor"/>
      </rPr>
      <t xml:space="preserve"> 'YES'</t>
    </r>
    <r>
      <rPr>
        <sz val="9"/>
        <color theme="1"/>
        <rFont val="Calibri"/>
        <family val="2"/>
        <charset val="161"/>
        <scheme val="minor"/>
      </rPr>
      <t>, please specify in row 86. Otherwise, please report</t>
    </r>
    <r>
      <rPr>
        <b/>
        <sz val="9"/>
        <color theme="1"/>
        <rFont val="Calibri"/>
        <family val="2"/>
        <charset val="161"/>
        <scheme val="minor"/>
      </rPr>
      <t xml:space="preserve"> 'N/A'</t>
    </r>
    <r>
      <rPr>
        <sz val="9"/>
        <color theme="1"/>
        <rFont val="Calibri"/>
        <family val="2"/>
        <charset val="161"/>
        <scheme val="minor"/>
      </rPr>
      <t>.</t>
    </r>
  </si>
  <si>
    <r>
      <t xml:space="preserve">Number of complaints received from retail clients over the preceding calendar year. 
</t>
    </r>
    <r>
      <rPr>
        <sz val="9"/>
        <color theme="1"/>
        <rFont val="Calibri"/>
        <family val="2"/>
        <charset val="161"/>
        <scheme val="minor"/>
      </rPr>
      <t xml:space="preserve">
If the number of complaints is </t>
    </r>
    <r>
      <rPr>
        <b/>
        <sz val="9"/>
        <color theme="1"/>
        <rFont val="Calibri"/>
        <family val="2"/>
        <charset val="161"/>
        <scheme val="minor"/>
      </rPr>
      <t>'0'</t>
    </r>
    <r>
      <rPr>
        <sz val="9"/>
        <color theme="1"/>
        <rFont val="Calibri"/>
        <family val="2"/>
        <charset val="161"/>
        <scheme val="minor"/>
      </rPr>
      <t xml:space="preserve">, then please report </t>
    </r>
    <r>
      <rPr>
        <b/>
        <sz val="9"/>
        <color theme="1"/>
        <rFont val="Calibri"/>
        <family val="2"/>
        <charset val="161"/>
        <scheme val="minor"/>
      </rPr>
      <t>'N/A'</t>
    </r>
    <r>
      <rPr>
        <sz val="9"/>
        <color theme="1"/>
        <rFont val="Calibri"/>
        <family val="2"/>
        <charset val="161"/>
        <scheme val="minor"/>
      </rPr>
      <t xml:space="preserve"> in cells D102, D103, D104, D106, D107 and D108.</t>
    </r>
  </si>
  <si>
    <t>1. The threshold should be calculated considering both investment services and activities and ancillary services (as defined in Sections A and B of Annex I of MiFID II - see definitions D1 and D2). For the purpose of the threshold firms should avoid double counting (i.e. if a client is offered more than one service, he/she should only be counted once).</t>
  </si>
  <si>
    <t>There is one row corresponding to each EEA Country respectively.</t>
  </si>
  <si>
    <t>2. Numbers should refer to clients with whom the firm has an ongoing relationship or has had at least one transaction over the reporting period.</t>
  </si>
  <si>
    <r>
      <t xml:space="preserve">Section B is comprised of 30 tabs, one for each EEA Country, which are </t>
    </r>
    <r>
      <rPr>
        <b/>
        <u/>
        <sz val="11"/>
        <color theme="1"/>
        <rFont val="Calibri"/>
        <family val="2"/>
        <charset val="161"/>
        <scheme val="minor"/>
      </rPr>
      <t>ALL</t>
    </r>
    <r>
      <rPr>
        <b/>
        <sz val="11"/>
        <color theme="1"/>
        <rFont val="Calibri"/>
        <family val="2"/>
        <charset val="161"/>
        <scheme val="minor"/>
      </rPr>
      <t xml:space="preserve"> </t>
    </r>
    <r>
      <rPr>
        <sz val="11"/>
        <color theme="1"/>
        <rFont val="Calibri"/>
        <family val="2"/>
        <charset val="161"/>
        <scheme val="minor"/>
      </rPr>
      <t xml:space="preserve">initially empty. </t>
    </r>
  </si>
  <si>
    <r>
      <t xml:space="preserve">In this section, you are kindly requested to provide information on the EEA Countries where the CIF is </t>
    </r>
    <r>
      <rPr>
        <b/>
        <u/>
        <sz val="11"/>
        <color theme="1"/>
        <rFont val="Calibri"/>
        <family val="2"/>
        <charset val="161"/>
        <scheme val="minor"/>
      </rPr>
      <t>actually</t>
    </r>
    <r>
      <rPr>
        <sz val="11"/>
        <color theme="1"/>
        <rFont val="Calibri"/>
        <family val="2"/>
        <charset val="161"/>
        <scheme val="minor"/>
      </rPr>
      <t xml:space="preserve"> providing investment services and activities. </t>
    </r>
  </si>
  <si>
    <r>
      <t xml:space="preserve">b) In </t>
    </r>
    <r>
      <rPr>
        <b/>
        <sz val="11"/>
        <color theme="3" tint="0.39997558519241921"/>
        <rFont val="Calibri"/>
        <family val="2"/>
        <charset val="161"/>
        <scheme val="minor"/>
      </rPr>
      <t>Column M</t>
    </r>
    <r>
      <rPr>
        <sz val="11"/>
        <color theme="1"/>
        <rFont val="Calibri"/>
        <family val="2"/>
        <charset val="161"/>
        <scheme val="minor"/>
      </rPr>
      <t xml:space="preserve"> whether you serve in total more than 300 clients in each country.</t>
    </r>
  </si>
  <si>
    <t>Do you serve more than 300 clients² in the EEA Country³?</t>
  </si>
  <si>
    <t>3. Firms should consider the residence of the client in order to determine whether the service is provided cross-border and in which EEA Country.</t>
  </si>
  <si>
    <t>This information will be used for CySEC's on-going monitoring and analysis. Any data and information provided to CySEC are treated on a strictly confidential basis.</t>
  </si>
  <si>
    <t xml:space="preserve">9. Before submission, please ensure that the Summary Result in Section 'Validation Tests' indicates                                . </t>
  </si>
  <si>
    <r>
      <t xml:space="preserve">Conditional on the input responses provided in </t>
    </r>
    <r>
      <rPr>
        <b/>
        <sz val="11"/>
        <color theme="1"/>
        <rFont val="Calibri"/>
        <family val="2"/>
        <charset val="161"/>
        <scheme val="minor"/>
      </rPr>
      <t>column M of Section A</t>
    </r>
    <r>
      <rPr>
        <sz val="11"/>
        <color theme="1"/>
        <rFont val="Calibri"/>
        <family val="2"/>
        <charset val="161"/>
        <scheme val="minor"/>
      </rPr>
      <t xml:space="preserve">, the respective tabs of </t>
    </r>
    <r>
      <rPr>
        <b/>
        <sz val="11"/>
        <color theme="1"/>
        <rFont val="Calibri"/>
        <family val="2"/>
        <charset val="161"/>
        <scheme val="minor"/>
      </rPr>
      <t xml:space="preserve">Section B </t>
    </r>
    <r>
      <rPr>
        <sz val="11"/>
        <color theme="1"/>
        <rFont val="Calibri"/>
        <family val="2"/>
        <charset val="161"/>
        <scheme val="minor"/>
      </rPr>
      <t xml:space="preserve">become mandatory. In particular, if the answer in </t>
    </r>
    <r>
      <rPr>
        <b/>
        <sz val="11"/>
        <color theme="1"/>
        <rFont val="Calibri"/>
        <family val="2"/>
        <charset val="161"/>
        <scheme val="minor"/>
      </rPr>
      <t>column M of Section A</t>
    </r>
    <r>
      <rPr>
        <sz val="11"/>
        <color theme="1"/>
        <rFont val="Calibri"/>
        <family val="2"/>
        <charset val="161"/>
        <scheme val="minor"/>
      </rPr>
      <t xml:space="preserve"> is</t>
    </r>
    <r>
      <rPr>
        <b/>
        <sz val="11"/>
        <color theme="1"/>
        <rFont val="Calibri"/>
        <family val="2"/>
        <charset val="161"/>
        <scheme val="minor"/>
      </rPr>
      <t xml:space="preserve"> 'YES' </t>
    </r>
    <r>
      <rPr>
        <sz val="11"/>
        <color theme="1"/>
        <rFont val="Calibri"/>
        <family val="2"/>
        <charset val="161"/>
        <scheme val="minor"/>
      </rPr>
      <t xml:space="preserve">regarding e.g. Austria, i.e. the CIF serves more than 300 clients in Austria, then 'Section B - Austria' </t>
    </r>
    <r>
      <rPr>
        <b/>
        <u/>
        <sz val="11"/>
        <color theme="1"/>
        <rFont val="Calibri"/>
        <family val="2"/>
        <charset val="161"/>
        <scheme val="minor"/>
      </rPr>
      <t>MUST</t>
    </r>
    <r>
      <rPr>
        <sz val="11"/>
        <color theme="1"/>
        <rFont val="Calibri"/>
        <family val="2"/>
        <charset val="161"/>
        <scheme val="minor"/>
      </rPr>
      <t xml:space="preserve"> be completed accordingly. If for a country the answer in </t>
    </r>
    <r>
      <rPr>
        <b/>
        <sz val="11"/>
        <color theme="1"/>
        <rFont val="Calibri"/>
        <family val="2"/>
        <charset val="161"/>
        <scheme val="minor"/>
      </rPr>
      <t>column M of Section A</t>
    </r>
    <r>
      <rPr>
        <sz val="11"/>
        <color theme="1"/>
        <rFont val="Calibri"/>
        <family val="2"/>
        <charset val="161"/>
        <scheme val="minor"/>
      </rPr>
      <t xml:space="preserve"> is</t>
    </r>
    <r>
      <rPr>
        <b/>
        <sz val="11"/>
        <color theme="1"/>
        <rFont val="Calibri"/>
        <family val="2"/>
        <charset val="161"/>
        <scheme val="minor"/>
      </rPr>
      <t xml:space="preserve"> 'NO'</t>
    </r>
    <r>
      <rPr>
        <sz val="11"/>
        <color theme="1"/>
        <rFont val="Calibri"/>
        <family val="2"/>
        <charset val="161"/>
        <scheme val="minor"/>
      </rPr>
      <t>, the tab of</t>
    </r>
    <r>
      <rPr>
        <b/>
        <sz val="11"/>
        <color theme="1"/>
        <rFont val="Calibri"/>
        <family val="2"/>
        <charset val="161"/>
        <scheme val="minor"/>
      </rPr>
      <t xml:space="preserve"> Section B</t>
    </r>
    <r>
      <rPr>
        <sz val="11"/>
        <color theme="1"/>
        <rFont val="Calibri"/>
        <family val="2"/>
        <charset val="161"/>
        <scheme val="minor"/>
      </rPr>
      <t xml:space="preserve"> that relates to that country </t>
    </r>
    <r>
      <rPr>
        <b/>
        <u/>
        <sz val="11"/>
        <color theme="1"/>
        <rFont val="Calibri"/>
        <family val="2"/>
        <charset val="161"/>
        <scheme val="minor"/>
      </rPr>
      <t>MUST NOT</t>
    </r>
    <r>
      <rPr>
        <sz val="11"/>
        <color theme="1"/>
        <rFont val="Calibri"/>
        <family val="2"/>
        <charset val="161"/>
        <scheme val="minor"/>
      </rPr>
      <t xml:space="preserve"> be completed and in this respect the colour scheme of all cells of that tab becomes grey. In this respect, all grey fields must remain empty in order for the validation test in cell E125 of that tab to be                      .  </t>
    </r>
  </si>
  <si>
    <r>
      <t xml:space="preserve">Notes regarding </t>
    </r>
    <r>
      <rPr>
        <b/>
        <u/>
        <sz val="11"/>
        <color theme="3" tint="0.39997558519241921"/>
        <rFont val="Calibri"/>
        <family val="2"/>
        <charset val="161"/>
        <scheme val="minor"/>
      </rPr>
      <t>Column M</t>
    </r>
    <r>
      <rPr>
        <b/>
        <u/>
        <sz val="11"/>
        <color theme="1"/>
        <rFont val="Calibri"/>
        <family val="2"/>
        <charset val="161"/>
        <scheme val="minor"/>
      </rPr>
      <t>:</t>
    </r>
  </si>
  <si>
    <r>
      <t xml:space="preserve">Section B is comprised of 30 tabs, one for each EEA Country, which are </t>
    </r>
    <r>
      <rPr>
        <b/>
        <u/>
        <sz val="11"/>
        <color theme="1"/>
        <rFont val="Calibri"/>
        <family val="2"/>
        <charset val="161"/>
        <scheme val="minor"/>
      </rPr>
      <t>ALL</t>
    </r>
    <r>
      <rPr>
        <sz val="11"/>
        <color theme="1"/>
        <rFont val="Calibri"/>
        <family val="2"/>
        <charset val="161"/>
        <scheme val="minor"/>
      </rPr>
      <t xml:space="preserve"> initially empty. </t>
    </r>
  </si>
  <si>
    <r>
      <t xml:space="preserve">All these tabs need to be filled </t>
    </r>
    <r>
      <rPr>
        <b/>
        <u/>
        <sz val="11"/>
        <color theme="1"/>
        <rFont val="Calibri"/>
        <family val="2"/>
        <charset val="161"/>
        <scheme val="minor"/>
      </rPr>
      <t>only</t>
    </r>
    <r>
      <rPr>
        <b/>
        <sz val="11"/>
        <color theme="1"/>
        <rFont val="Calibri"/>
        <family val="2"/>
        <charset val="161"/>
        <scheme val="minor"/>
      </rPr>
      <t xml:space="preserve"> for those EEA Countries </t>
    </r>
    <r>
      <rPr>
        <b/>
        <u/>
        <sz val="11"/>
        <color theme="1"/>
        <rFont val="Calibri"/>
        <family val="2"/>
        <charset val="161"/>
        <scheme val="minor"/>
      </rPr>
      <t>where the firm reaches the materiality threshold of 300 clients</t>
    </r>
    <r>
      <rPr>
        <b/>
        <sz val="11"/>
        <color theme="1"/>
        <rFont val="Calibri"/>
        <family val="2"/>
        <charset val="161"/>
        <scheme val="minor"/>
      </rPr>
      <t xml:space="preserve"> (see Column M of Section A of the Form).</t>
    </r>
  </si>
  <si>
    <r>
      <t xml:space="preserve">If this threshold is not met for neither EEA Country, i.e. all responses in column M of Section A are </t>
    </r>
    <r>
      <rPr>
        <b/>
        <sz val="11"/>
        <color theme="1"/>
        <rFont val="Calibri"/>
        <family val="2"/>
        <charset val="161"/>
        <scheme val="minor"/>
      </rPr>
      <t>'NO'</t>
    </r>
    <r>
      <rPr>
        <sz val="11"/>
        <color theme="1"/>
        <rFont val="Calibri"/>
        <family val="2"/>
        <charset val="161"/>
        <scheme val="minor"/>
      </rPr>
      <t>, then there is no requirment to complete any of the tabs of Section B.</t>
    </r>
  </si>
  <si>
    <r>
      <t xml:space="preserve">Conditional on the input responses provided in </t>
    </r>
    <r>
      <rPr>
        <b/>
        <sz val="11"/>
        <color theme="1"/>
        <rFont val="Calibri"/>
        <family val="2"/>
        <charset val="161"/>
        <scheme val="minor"/>
      </rPr>
      <t>column M of Section A</t>
    </r>
    <r>
      <rPr>
        <sz val="11"/>
        <color theme="1"/>
        <rFont val="Calibri"/>
        <family val="2"/>
        <charset val="161"/>
        <scheme val="minor"/>
      </rPr>
      <t xml:space="preserve">, the respective tabs of Section B become mandatory. In particular, if the answer in </t>
    </r>
    <r>
      <rPr>
        <b/>
        <sz val="11"/>
        <color theme="1"/>
        <rFont val="Calibri"/>
        <family val="2"/>
        <charset val="161"/>
        <scheme val="minor"/>
      </rPr>
      <t>column M of Section A</t>
    </r>
    <r>
      <rPr>
        <sz val="11"/>
        <color theme="1"/>
        <rFont val="Calibri"/>
        <family val="2"/>
        <charset val="161"/>
        <scheme val="minor"/>
      </rPr>
      <t xml:space="preserve"> is </t>
    </r>
    <r>
      <rPr>
        <b/>
        <sz val="11"/>
        <color theme="1"/>
        <rFont val="Calibri"/>
        <family val="2"/>
        <charset val="161"/>
        <scheme val="minor"/>
      </rPr>
      <t xml:space="preserve">'YES' </t>
    </r>
    <r>
      <rPr>
        <sz val="11"/>
        <color theme="1"/>
        <rFont val="Calibri"/>
        <family val="2"/>
        <charset val="161"/>
        <scheme val="minor"/>
      </rPr>
      <t xml:space="preserve">regarding e.g. Austria, i.e. the CIF serves more than 300 clients in Austria, then 'Section B - Austria' </t>
    </r>
    <r>
      <rPr>
        <b/>
        <u/>
        <sz val="11"/>
        <color theme="1"/>
        <rFont val="Calibri"/>
        <family val="2"/>
        <charset val="161"/>
        <scheme val="minor"/>
      </rPr>
      <t>MUST</t>
    </r>
    <r>
      <rPr>
        <sz val="11"/>
        <color theme="1"/>
        <rFont val="Calibri"/>
        <family val="2"/>
        <charset val="161"/>
        <scheme val="minor"/>
      </rPr>
      <t xml:space="preserve"> be completed accordingly. If for a country the answer in </t>
    </r>
    <r>
      <rPr>
        <b/>
        <sz val="11"/>
        <color theme="1"/>
        <rFont val="Calibri"/>
        <family val="2"/>
        <charset val="161"/>
        <scheme val="minor"/>
      </rPr>
      <t>column M of Section A</t>
    </r>
    <r>
      <rPr>
        <sz val="11"/>
        <color theme="1"/>
        <rFont val="Calibri"/>
        <family val="2"/>
        <charset val="161"/>
        <scheme val="minor"/>
      </rPr>
      <t xml:space="preserve"> is </t>
    </r>
    <r>
      <rPr>
        <b/>
        <sz val="11"/>
        <color theme="1"/>
        <rFont val="Calibri"/>
        <family val="2"/>
        <charset val="161"/>
        <scheme val="minor"/>
      </rPr>
      <t>'NO'</t>
    </r>
    <r>
      <rPr>
        <sz val="11"/>
        <color theme="1"/>
        <rFont val="Calibri"/>
        <family val="2"/>
        <charset val="161"/>
        <scheme val="minor"/>
      </rPr>
      <t xml:space="preserve">, the tab of Section B that relates to that country </t>
    </r>
    <r>
      <rPr>
        <b/>
        <u/>
        <sz val="11"/>
        <color theme="1"/>
        <rFont val="Calibri"/>
        <family val="2"/>
        <charset val="161"/>
        <scheme val="minor"/>
      </rPr>
      <t>MUST NOT</t>
    </r>
    <r>
      <rPr>
        <sz val="11"/>
        <color theme="1"/>
        <rFont val="Calibri"/>
        <family val="2"/>
        <charset val="161"/>
        <scheme val="minor"/>
      </rPr>
      <t xml:space="preserve"> be completed and in this respect the colour scheme of all cells of that tab becomes grey. In this respect, all grey fields must remain empty in order for the validation test in cell E125 of that tab to be                    .  </t>
    </r>
  </si>
  <si>
    <t>Provide a short description of the function(s) which are outsourced, the identity of the outsourcee and the third-country jurisdictions where the outsourcee is based.</t>
  </si>
  <si>
    <t>Provide the list of brands and commercial names / trading names used in the host Member State, the investment services and activities and financial instruments in respect of which they are used.</t>
  </si>
  <si>
    <t>For any tied agents or similar used by the firm in the host Member State, provide the name of the individual or entity together with the address and contact details.</t>
  </si>
  <si>
    <t>Form FPISA-CIF</t>
  </si>
  <si>
    <r>
      <rPr>
        <b/>
        <sz val="22"/>
        <color theme="0"/>
        <rFont val="Calibri"/>
        <family val="2"/>
        <charset val="161"/>
        <scheme val="minor"/>
      </rPr>
      <t>F</t>
    </r>
    <r>
      <rPr>
        <b/>
        <sz val="16"/>
        <color theme="0"/>
        <rFont val="Calibri"/>
        <family val="2"/>
        <charset val="161"/>
        <scheme val="minor"/>
      </rPr>
      <t xml:space="preserve">REEDOM TO </t>
    </r>
    <r>
      <rPr>
        <b/>
        <sz val="22"/>
        <color theme="0"/>
        <rFont val="Calibri"/>
        <family val="2"/>
        <charset val="161"/>
        <scheme val="minor"/>
      </rPr>
      <t>P</t>
    </r>
    <r>
      <rPr>
        <b/>
        <sz val="16"/>
        <color theme="0"/>
        <rFont val="Calibri"/>
        <family val="2"/>
        <charset val="161"/>
        <scheme val="minor"/>
      </rPr>
      <t>ROVIDE</t>
    </r>
    <r>
      <rPr>
        <b/>
        <sz val="22"/>
        <color theme="0"/>
        <rFont val="Calibri"/>
        <family val="2"/>
        <charset val="161"/>
        <scheme val="minor"/>
      </rPr>
      <t xml:space="preserve"> I</t>
    </r>
    <r>
      <rPr>
        <b/>
        <sz val="16"/>
        <color theme="0"/>
        <rFont val="Calibri"/>
        <family val="2"/>
        <charset val="161"/>
        <scheme val="minor"/>
      </rPr>
      <t xml:space="preserve">NVESTMENT </t>
    </r>
    <r>
      <rPr>
        <b/>
        <sz val="22"/>
        <color theme="0"/>
        <rFont val="Calibri"/>
        <family val="2"/>
        <charset val="161"/>
        <scheme val="minor"/>
      </rPr>
      <t>S</t>
    </r>
    <r>
      <rPr>
        <b/>
        <sz val="16"/>
        <color theme="0"/>
        <rFont val="Calibri"/>
        <family val="2"/>
        <charset val="161"/>
        <scheme val="minor"/>
      </rPr>
      <t xml:space="preserve">ERVICES AND </t>
    </r>
    <r>
      <rPr>
        <b/>
        <sz val="22"/>
        <color theme="0"/>
        <rFont val="Calibri"/>
        <family val="2"/>
        <charset val="161"/>
        <scheme val="minor"/>
      </rPr>
      <t>A</t>
    </r>
    <r>
      <rPr>
        <b/>
        <sz val="16"/>
        <color theme="0"/>
        <rFont val="Calibri"/>
        <family val="2"/>
        <charset val="161"/>
        <scheme val="minor"/>
      </rPr>
      <t>CTIVITIES</t>
    </r>
  </si>
  <si>
    <r>
      <rPr>
        <b/>
        <sz val="11"/>
        <color theme="1"/>
        <rFont val="Calibri"/>
        <family val="2"/>
        <charset val="161"/>
        <scheme val="minor"/>
      </rPr>
      <t>All  Cypriot Investment Firms</t>
    </r>
    <r>
      <rPr>
        <sz val="11"/>
        <color theme="1"/>
        <rFont val="Calibri"/>
        <family val="2"/>
        <charset val="161"/>
        <scheme val="minor"/>
      </rPr>
      <t xml:space="preserve"> are required to complete </t>
    </r>
    <r>
      <rPr>
        <b/>
        <sz val="11"/>
        <color theme="1"/>
        <rFont val="Calibri"/>
        <family val="2"/>
        <charset val="161"/>
        <scheme val="minor"/>
      </rPr>
      <t>Form FPISA-CIF</t>
    </r>
    <r>
      <rPr>
        <sz val="11"/>
        <color theme="1"/>
        <rFont val="Calibri"/>
        <family val="2"/>
        <charset val="161"/>
        <scheme val="minor"/>
      </rPr>
      <t xml:space="preserve"> </t>
    </r>
    <r>
      <rPr>
        <i/>
        <sz val="11"/>
        <color theme="1"/>
        <rFont val="Calibri"/>
        <family val="2"/>
        <charset val="161"/>
        <scheme val="minor"/>
      </rPr>
      <t>('The Form')</t>
    </r>
    <r>
      <rPr>
        <sz val="11"/>
        <color theme="1"/>
        <rFont val="Calibri"/>
        <family val="2"/>
        <charset val="161"/>
        <scheme val="minor"/>
      </rPr>
      <t xml:space="preserve"> regarding the cross-border activity (freedom to provide investment services and activities). </t>
    </r>
  </si>
  <si>
    <r>
      <t xml:space="preserve">CIFs are required to complete Section B </t>
    </r>
    <r>
      <rPr>
        <b/>
        <u/>
        <sz val="11"/>
        <rFont val="Calibri"/>
        <family val="2"/>
        <charset val="161"/>
        <scheme val="minor"/>
      </rPr>
      <t>ONLY</t>
    </r>
    <r>
      <rPr>
        <sz val="11"/>
        <rFont val="Calibri"/>
        <family val="2"/>
        <charset val="161"/>
        <scheme val="minor"/>
      </rPr>
      <t xml:space="preserve"> for the EEA Countries that the respective threshold has been met. If this threshold is not met for neither EEA Country, i.e. all responses in </t>
    </r>
    <r>
      <rPr>
        <b/>
        <sz val="11"/>
        <rFont val="Calibri"/>
        <family val="2"/>
        <charset val="161"/>
        <scheme val="minor"/>
      </rPr>
      <t>column M of Section A</t>
    </r>
    <r>
      <rPr>
        <sz val="11"/>
        <rFont val="Calibri"/>
        <family val="2"/>
        <charset val="161"/>
        <scheme val="minor"/>
      </rPr>
      <t xml:space="preserve"> are </t>
    </r>
    <r>
      <rPr>
        <b/>
        <sz val="11"/>
        <rFont val="Calibri"/>
        <family val="2"/>
        <charset val="161"/>
        <scheme val="minor"/>
      </rPr>
      <t>'NO'</t>
    </r>
    <r>
      <rPr>
        <sz val="11"/>
        <rFont val="Calibri"/>
        <family val="2"/>
        <charset val="161"/>
        <scheme val="minor"/>
      </rPr>
      <t>, then there is no requirement to complete Section B.</t>
    </r>
  </si>
  <si>
    <r>
      <t xml:space="preserve">Grey cells - must </t>
    </r>
    <r>
      <rPr>
        <b/>
        <u/>
        <sz val="11"/>
        <color theme="1"/>
        <rFont val="Calibri"/>
        <family val="2"/>
        <charset val="161"/>
        <scheme val="minor"/>
      </rPr>
      <t>not</t>
    </r>
    <r>
      <rPr>
        <sz val="11"/>
        <color theme="1"/>
        <rFont val="Calibri"/>
        <family val="2"/>
        <charset val="161"/>
        <scheme val="minor"/>
      </rPr>
      <t xml:space="preserve"> </t>
    </r>
    <r>
      <rPr>
        <sz val="11"/>
        <color theme="1"/>
        <rFont val="Calibri"/>
        <family val="2"/>
        <charset val="161"/>
        <scheme val="minor"/>
      </rPr>
      <t>be completed by the entity</t>
    </r>
  </si>
  <si>
    <r>
      <t xml:space="preserve"> ■</t>
    </r>
    <r>
      <rPr>
        <b/>
        <sz val="11"/>
        <color theme="1"/>
        <rFont val="Calibri"/>
        <family val="2"/>
        <charset val="161"/>
        <scheme val="minor"/>
      </rPr>
      <t xml:space="preserve"> "N/A"</t>
    </r>
    <r>
      <rPr>
        <sz val="11"/>
        <color theme="1"/>
        <rFont val="Calibri"/>
        <family val="2"/>
        <charset val="161"/>
        <scheme val="minor"/>
      </rPr>
      <t xml:space="preserve"> - where a text response is required, or </t>
    </r>
  </si>
  <si>
    <r>
      <t xml:space="preserve"> ■</t>
    </r>
    <r>
      <rPr>
        <b/>
        <sz val="11"/>
        <color theme="1"/>
        <rFont val="Calibri"/>
        <family val="2"/>
        <charset val="161"/>
        <scheme val="minor"/>
      </rPr>
      <t xml:space="preserve"> "0"</t>
    </r>
    <r>
      <rPr>
        <sz val="11"/>
        <color theme="1"/>
        <rFont val="Calibri"/>
        <family val="2"/>
        <charset val="161"/>
        <scheme val="minor"/>
      </rPr>
      <t xml:space="preserve"> - where a numerical response is required.</t>
    </r>
  </si>
  <si>
    <t>ΕΕΑ Country</t>
  </si>
  <si>
    <r>
      <t xml:space="preserve">a) In </t>
    </r>
    <r>
      <rPr>
        <b/>
        <sz val="11"/>
        <color theme="3" tint="0.39997558519241921"/>
        <rFont val="Calibri"/>
        <family val="2"/>
        <charset val="161"/>
        <scheme val="minor"/>
      </rPr>
      <t xml:space="preserve">Columns D-L </t>
    </r>
    <r>
      <rPr>
        <sz val="11"/>
        <color theme="1"/>
        <rFont val="Calibri"/>
        <family val="2"/>
        <charset val="161"/>
        <scheme val="minor"/>
      </rPr>
      <t>whether you provide any of the investment services and activities in each country, 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</si>
</sst>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quot;€&quot;* #,##0.00_);_(&quot;€&quot;* \(#,##0.00\);_(&quot;€&quot;* &quot;-&quot;??_);_(@_)"/>
    <numFmt numFmtId="166" formatCode="_-* #,##0.00\ _€_-;\-* #,##0.00\ _€_-;_-* &quot;-&quot;??\ _€_-;_-@_-"/>
    <numFmt numFmtId="167" formatCode="dd/mm/yyyy;@"/>
    <numFmt numFmtId="168" formatCode="[$€-2]\ #,##0;\-[$€-2]\ #,##0"/>
    <numFmt numFmtId="169" formatCode="#,##0_ ;\-#,##0\ "/>
  </numFmts>
  <fonts count="84"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2"/>
      <color theme="1"/>
      <name val="Calibri"/>
      <family val="2"/>
      <charset val="161"/>
      <scheme val="minor"/>
    </font>
    <font>
      <b/>
      <sz val="12"/>
      <color theme="1"/>
      <name val="Calibri"/>
      <family val="2"/>
      <charset val="161"/>
      <scheme val="minor"/>
    </font>
    <font>
      <b/>
      <sz val="12"/>
      <color theme="0"/>
      <name val="Calibri"/>
      <family val="2"/>
      <charset val="161"/>
      <scheme val="minor"/>
    </font>
    <font>
      <u/>
      <sz val="11"/>
      <color theme="10"/>
      <name val="Calibri"/>
      <family val="2"/>
      <scheme val="minor"/>
    </font>
    <font>
      <sz val="10"/>
      <name val="Arial"/>
      <family val="2"/>
      <charset val="161"/>
    </font>
    <font>
      <b/>
      <sz val="14"/>
      <color theme="0"/>
      <name val="Calibri"/>
      <family val="2"/>
      <charset val="161"/>
      <scheme val="minor"/>
    </font>
    <font>
      <sz val="10"/>
      <color theme="1"/>
      <name val="Calibri"/>
      <family val="2"/>
      <charset val="161"/>
      <scheme val="minor"/>
    </font>
    <font>
      <b/>
      <i/>
      <sz val="11"/>
      <color theme="3" tint="0.39997558519241921"/>
      <name val="Calibri"/>
      <family val="2"/>
      <charset val="161"/>
      <scheme val="minor"/>
    </font>
    <font>
      <b/>
      <sz val="16"/>
      <color theme="0"/>
      <name val="Calibri"/>
      <family val="2"/>
      <charset val="161"/>
      <scheme val="minor"/>
    </font>
    <font>
      <i/>
      <sz val="11"/>
      <color theme="1"/>
      <name val="Calibri"/>
      <family val="2"/>
      <charset val="161"/>
      <scheme val="minor"/>
    </font>
    <font>
      <b/>
      <u/>
      <sz val="11"/>
      <color theme="1"/>
      <name val="Calibri"/>
      <family val="2"/>
      <charset val="161"/>
      <scheme val="minor"/>
    </font>
    <font>
      <sz val="10"/>
      <name val="Arial"/>
      <family val="2"/>
    </font>
    <font>
      <i/>
      <sz val="12"/>
      <color theme="1"/>
      <name val="Calibri"/>
      <family val="2"/>
      <charset val="161"/>
      <scheme val="minor"/>
    </font>
    <font>
      <sz val="11"/>
      <color theme="0" tint="-0.34998626667073579"/>
      <name val="Calibri"/>
      <family val="2"/>
      <scheme val="minor"/>
    </font>
    <font>
      <sz val="14"/>
      <color theme="1"/>
      <name val="Calibri"/>
      <family val="2"/>
      <charset val="161"/>
      <scheme val="minor"/>
    </font>
    <font>
      <b/>
      <sz val="14"/>
      <color theme="8" tint="-0.249977111117893"/>
      <name val="Calibri"/>
      <family val="2"/>
      <charset val="161"/>
      <scheme val="minor"/>
    </font>
    <font>
      <b/>
      <u/>
      <sz val="12"/>
      <color theme="1"/>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theme="0"/>
      <name val="Calibri"/>
      <family val="2"/>
      <charset val="161"/>
      <scheme val="minor"/>
    </font>
    <font>
      <b/>
      <sz val="12"/>
      <color rgb="FF000000"/>
      <name val="Calibri"/>
      <family val="2"/>
      <charset val="161"/>
      <scheme val="minor"/>
    </font>
    <font>
      <b/>
      <i/>
      <sz val="9"/>
      <color theme="3" tint="0.39997558519241921"/>
      <name val="Calibri"/>
      <family val="2"/>
      <charset val="161"/>
      <scheme val="minor"/>
    </font>
    <font>
      <b/>
      <sz val="11"/>
      <name val="Calibri"/>
      <family val="2"/>
      <charset val="161"/>
      <scheme val="minor"/>
    </font>
    <font>
      <b/>
      <sz val="11"/>
      <color indexed="8"/>
      <name val="Calibri"/>
      <family val="2"/>
      <charset val="161"/>
      <scheme val="minor"/>
    </font>
    <font>
      <sz val="11"/>
      <name val="Calibri"/>
      <family val="2"/>
      <charset val="161"/>
      <scheme val="minor"/>
    </font>
    <font>
      <sz val="11"/>
      <color indexed="8"/>
      <name val="Calibri"/>
      <family val="2"/>
      <charset val="161"/>
      <scheme val="minor"/>
    </font>
    <font>
      <i/>
      <sz val="11"/>
      <color indexed="8"/>
      <name val="Calibri"/>
      <family val="2"/>
      <charset val="161"/>
      <scheme val="minor"/>
    </font>
    <font>
      <u/>
      <sz val="11"/>
      <color theme="10"/>
      <name val="Calibri"/>
      <family val="2"/>
      <charset val="161"/>
      <scheme val="minor"/>
    </font>
    <font>
      <i/>
      <sz val="9"/>
      <color theme="1"/>
      <name val="Calibri"/>
      <family val="2"/>
      <charset val="161"/>
      <scheme val="minor"/>
    </font>
    <font>
      <b/>
      <i/>
      <sz val="11"/>
      <color theme="1"/>
      <name val="Calibri"/>
      <family val="2"/>
      <charset val="161"/>
      <scheme val="minor"/>
    </font>
    <font>
      <b/>
      <i/>
      <sz val="9"/>
      <color theme="1"/>
      <name val="Calibri"/>
      <family val="2"/>
      <charset val="161"/>
      <scheme val="minor"/>
    </font>
    <font>
      <b/>
      <sz val="11"/>
      <color theme="0" tint="-0.14999847407452621"/>
      <name val="Calibri"/>
      <family val="2"/>
      <charset val="161"/>
      <scheme val="minor"/>
    </font>
    <font>
      <u/>
      <sz val="9"/>
      <color theme="1"/>
      <name val="Calibri"/>
      <family val="2"/>
      <charset val="161"/>
      <scheme val="minor"/>
    </font>
    <font>
      <sz val="12"/>
      <color indexed="81"/>
      <name val="Calibri"/>
      <family val="2"/>
      <charset val="161"/>
      <scheme val="minor"/>
    </font>
    <font>
      <sz val="9"/>
      <color theme="1"/>
      <name val="Calibri"/>
      <family val="2"/>
      <charset val="161"/>
      <scheme val="minor"/>
    </font>
    <font>
      <b/>
      <sz val="9"/>
      <color theme="1"/>
      <name val="Calibri"/>
      <family val="2"/>
      <charset val="161"/>
      <scheme val="minor"/>
    </font>
    <font>
      <b/>
      <sz val="11"/>
      <color theme="1"/>
      <name val="Calibri"/>
      <family val="2"/>
      <scheme val="minor"/>
    </font>
    <font>
      <b/>
      <sz val="16"/>
      <color theme="0"/>
      <name val="Calibri"/>
      <family val="2"/>
      <scheme val="minor"/>
    </font>
    <font>
      <b/>
      <sz val="14"/>
      <color theme="0"/>
      <name val="Calibri"/>
      <family val="2"/>
      <scheme val="minor"/>
    </font>
    <font>
      <b/>
      <sz val="12"/>
      <color theme="0"/>
      <name val="Calibri"/>
      <family val="2"/>
      <scheme val="minor"/>
    </font>
    <font>
      <sz val="11"/>
      <color theme="1"/>
      <name val="Calibri"/>
      <family val="2"/>
      <scheme val="minor"/>
    </font>
    <font>
      <b/>
      <sz val="14"/>
      <color theme="1"/>
      <name val="Calibri"/>
      <family val="2"/>
      <charset val="161"/>
      <scheme val="minor"/>
    </font>
    <font>
      <sz val="10"/>
      <color theme="1"/>
      <name val="Calibri"/>
      <family val="2"/>
      <scheme val="minor"/>
    </font>
    <font>
      <sz val="11"/>
      <color theme="3"/>
      <name val="Calibri"/>
      <family val="2"/>
      <charset val="161"/>
      <scheme val="minor"/>
    </font>
    <font>
      <b/>
      <sz val="11"/>
      <color rgb="FFFF0000"/>
      <name val="Calibri"/>
      <family val="2"/>
      <charset val="161"/>
      <scheme val="minor"/>
    </font>
    <font>
      <b/>
      <sz val="14"/>
      <name val="Calibri"/>
      <family val="2"/>
      <charset val="161"/>
      <scheme val="minor"/>
    </font>
    <font>
      <b/>
      <u/>
      <sz val="11"/>
      <name val="Calibri"/>
      <family val="2"/>
      <charset val="161"/>
      <scheme val="minor"/>
    </font>
    <font>
      <sz val="11"/>
      <color theme="0" tint="-0.34998626667073579"/>
      <name val="Calibri"/>
      <family val="2"/>
      <charset val="161"/>
      <scheme val="minor"/>
    </font>
    <font>
      <sz val="10"/>
      <color theme="0" tint="-0.34998626667073579"/>
      <name val="Calibri"/>
      <family val="2"/>
      <charset val="161"/>
      <scheme val="minor"/>
    </font>
    <font>
      <b/>
      <sz val="11"/>
      <color theme="0" tint="-0.34998626667073579"/>
      <name val="Calibri"/>
      <family val="2"/>
      <charset val="161"/>
      <scheme val="minor"/>
    </font>
    <font>
      <b/>
      <u/>
      <sz val="11"/>
      <color theme="0" tint="-0.34998626667073579"/>
      <name val="Calibri"/>
      <family val="2"/>
      <charset val="161"/>
      <scheme val="minor"/>
    </font>
    <font>
      <sz val="12"/>
      <color theme="0" tint="-0.34998626667073579"/>
      <name val="Calibri"/>
      <family val="2"/>
      <charset val="161"/>
      <scheme val="minor"/>
    </font>
    <font>
      <b/>
      <sz val="11"/>
      <color theme="0" tint="-0.34998626667073579"/>
      <name val="Calibri"/>
      <family val="2"/>
      <scheme val="minor"/>
    </font>
    <font>
      <b/>
      <sz val="11"/>
      <color theme="3" tint="0.39997558519241921"/>
      <name val="Calibri"/>
      <family val="2"/>
      <charset val="161"/>
      <scheme val="minor"/>
    </font>
    <font>
      <b/>
      <u/>
      <sz val="11"/>
      <color theme="3" tint="0.39997558519241921"/>
      <name val="Calibri"/>
      <family val="2"/>
      <charset val="161"/>
      <scheme val="minor"/>
    </font>
    <font>
      <b/>
      <sz val="22"/>
      <color theme="0"/>
      <name val="Calibri"/>
      <family val="2"/>
      <charset val="161"/>
      <scheme val="minor"/>
    </font>
  </fonts>
  <fills count="1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rgb="FF00FF00"/>
        <bgColor indexed="64"/>
      </patternFill>
    </fill>
    <fill>
      <patternFill patternType="solid">
        <fgColor rgb="FFFF0000"/>
        <bgColor indexed="64"/>
      </patternFill>
    </fill>
    <fill>
      <patternFill patternType="solid">
        <fgColor theme="6"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1"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2">
    <xf numFmtId="0" fontId="0" fillId="0" borderId="0"/>
    <xf numFmtId="0" fontId="31" fillId="0" borderId="0" applyNumberFormat="0" applyFill="0" applyBorder="0" applyAlignment="0" applyProtection="0"/>
    <xf numFmtId="0" fontId="32" fillId="0" borderId="0"/>
    <xf numFmtId="0" fontId="39" fillId="0" borderId="0">
      <alignment vertical="top"/>
    </xf>
    <xf numFmtId="0" fontId="26" fillId="0" borderId="0"/>
    <xf numFmtId="166" fontId="26" fillId="0" borderId="0" applyFont="0" applyFill="0" applyBorder="0" applyAlignment="0" applyProtection="0"/>
    <xf numFmtId="9" fontId="26" fillId="0" borderId="0" applyFont="0" applyFill="0" applyBorder="0" applyAlignment="0" applyProtection="0"/>
    <xf numFmtId="165" fontId="26" fillId="0" borderId="0" applyFont="0" applyFill="0" applyBorder="0" applyAlignment="0" applyProtection="0"/>
    <xf numFmtId="0" fontId="25" fillId="0" borderId="0"/>
    <xf numFmtId="0" fontId="24" fillId="0" borderId="0"/>
    <xf numFmtId="166" fontId="24" fillId="0" borderId="0" applyFont="0" applyFill="0" applyBorder="0" applyAlignment="0" applyProtection="0"/>
    <xf numFmtId="164" fontId="68" fillId="0" borderId="0" applyFont="0" applyFill="0" applyBorder="0" applyAlignment="0" applyProtection="0"/>
  </cellStyleXfs>
  <cellXfs count="284">
    <xf numFmtId="0" fontId="0" fillId="0" borderId="0" xfId="0"/>
    <xf numFmtId="0" fontId="36" fillId="12" borderId="0" xfId="0" applyFont="1" applyFill="1" applyProtection="1">
      <protection hidden="1"/>
    </xf>
    <xf numFmtId="0" fontId="28" fillId="7" borderId="0" xfId="0" applyFont="1" applyFill="1" applyBorder="1" applyProtection="1">
      <protection hidden="1"/>
    </xf>
    <xf numFmtId="0" fontId="0" fillId="2" borderId="0" xfId="0" applyFill="1" applyProtection="1">
      <protection hidden="1"/>
    </xf>
    <xf numFmtId="0" fontId="0" fillId="7" borderId="0" xfId="0" applyFill="1" applyProtection="1">
      <protection hidden="1"/>
    </xf>
    <xf numFmtId="0" fontId="41" fillId="7" borderId="0" xfId="0" applyFont="1" applyFill="1" applyProtection="1">
      <protection hidden="1"/>
    </xf>
    <xf numFmtId="0" fontId="30" fillId="10" borderId="0" xfId="0" applyFont="1" applyFill="1" applyBorder="1" applyAlignment="1" applyProtection="1">
      <alignment horizontal="center" vertical="center"/>
      <protection hidden="1"/>
    </xf>
    <xf numFmtId="0" fontId="30" fillId="2" borderId="0" xfId="0" applyFont="1" applyFill="1" applyAlignment="1" applyProtection="1">
      <alignment horizontal="center" vertical="center"/>
      <protection hidden="1"/>
    </xf>
    <xf numFmtId="0" fontId="30" fillId="4" borderId="0" xfId="0" applyFont="1" applyFill="1" applyAlignment="1" applyProtection="1">
      <alignment horizontal="center" vertical="center"/>
      <protection hidden="1"/>
    </xf>
    <xf numFmtId="0" fontId="30" fillId="4" borderId="0" xfId="0" applyFont="1" applyFill="1" applyAlignment="1" applyProtection="1">
      <alignment horizontal="left" vertical="center"/>
      <protection hidden="1"/>
    </xf>
    <xf numFmtId="0" fontId="28" fillId="2" borderId="0" xfId="0" applyFont="1" applyFill="1" applyBorder="1" applyAlignment="1" applyProtection="1">
      <alignment horizontal="left" vertical="center"/>
      <protection hidden="1"/>
    </xf>
    <xf numFmtId="0" fontId="28" fillId="0" borderId="0" xfId="0" applyFont="1" applyFill="1" applyAlignment="1" applyProtection="1">
      <alignment vertical="center" wrapText="1"/>
      <protection hidden="1"/>
    </xf>
    <xf numFmtId="0" fontId="28" fillId="0" borderId="0" xfId="0" applyFont="1" applyFill="1" applyAlignment="1" applyProtection="1">
      <alignment vertical="center"/>
      <protection hidden="1"/>
    </xf>
    <xf numFmtId="0" fontId="42" fillId="2" borderId="0" xfId="0" applyFont="1" applyFill="1" applyProtection="1">
      <protection hidden="1"/>
    </xf>
    <xf numFmtId="0" fontId="30" fillId="2" borderId="0" xfId="0" applyFont="1" applyFill="1" applyAlignment="1" applyProtection="1">
      <alignment vertical="center"/>
      <protection hidden="1"/>
    </xf>
    <xf numFmtId="0" fontId="43" fillId="0" borderId="0" xfId="0" applyFont="1" applyFill="1" applyProtection="1">
      <protection hidden="1"/>
    </xf>
    <xf numFmtId="0" fontId="35" fillId="0" borderId="0" xfId="0" applyFont="1" applyFill="1" applyBorder="1" applyAlignment="1" applyProtection="1">
      <alignment horizontal="center"/>
      <protection hidden="1"/>
    </xf>
    <xf numFmtId="0" fontId="28" fillId="2" borderId="0" xfId="0" applyFont="1" applyFill="1" applyAlignment="1" applyProtection="1">
      <alignment horizontal="center" vertical="center"/>
      <protection hidden="1"/>
    </xf>
    <xf numFmtId="0" fontId="28" fillId="0" borderId="0" xfId="0" applyFont="1" applyAlignment="1" applyProtection="1">
      <alignment horizontal="center" vertical="center"/>
      <protection hidden="1"/>
    </xf>
    <xf numFmtId="0" fontId="28" fillId="2" borderId="0" xfId="0" applyFont="1" applyFill="1" applyAlignment="1" applyProtection="1">
      <alignment vertical="center"/>
      <protection hidden="1"/>
    </xf>
    <xf numFmtId="0" fontId="28" fillId="0" borderId="0" xfId="0" applyFont="1" applyAlignment="1" applyProtection="1">
      <alignment vertical="center"/>
      <protection hidden="1"/>
    </xf>
    <xf numFmtId="0" fontId="29" fillId="2" borderId="0" xfId="0" applyFont="1" applyFill="1" applyAlignment="1" applyProtection="1">
      <alignment horizontal="left" vertical="center" wrapText="1"/>
      <protection hidden="1"/>
    </xf>
    <xf numFmtId="0" fontId="40" fillId="2" borderId="0" xfId="0" applyFont="1" applyFill="1" applyBorder="1" applyAlignment="1" applyProtection="1">
      <alignment horizontal="center" vertical="center"/>
      <protection hidden="1"/>
    </xf>
    <xf numFmtId="0" fontId="27" fillId="2" borderId="0" xfId="0" applyFont="1" applyFill="1" applyBorder="1" applyAlignment="1" applyProtection="1">
      <alignment horizontal="center" vertical="center"/>
      <protection hidden="1"/>
    </xf>
    <xf numFmtId="0" fontId="23" fillId="2" borderId="0" xfId="0" applyFont="1" applyFill="1" applyAlignment="1" applyProtection="1">
      <protection hidden="1"/>
    </xf>
    <xf numFmtId="0" fontId="23" fillId="2" borderId="0" xfId="0" applyFont="1" applyFill="1" applyAlignment="1" applyProtection="1">
      <alignment horizontal="center"/>
      <protection hidden="1"/>
    </xf>
    <xf numFmtId="0" fontId="23" fillId="2" borderId="0" xfId="0" applyFont="1" applyFill="1" applyAlignment="1" applyProtection="1">
      <alignment horizontal="left" vertical="center"/>
      <protection hidden="1"/>
    </xf>
    <xf numFmtId="0" fontId="23" fillId="2" borderId="0" xfId="0" applyFont="1" applyFill="1" applyAlignment="1" applyProtection="1">
      <alignment vertical="center"/>
      <protection hidden="1"/>
    </xf>
    <xf numFmtId="0" fontId="23" fillId="7" borderId="0" xfId="0" applyFont="1" applyFill="1" applyAlignment="1" applyProtection="1">
      <protection hidden="1"/>
    </xf>
    <xf numFmtId="0" fontId="23" fillId="0" borderId="0" xfId="0" applyFont="1" applyFill="1" applyAlignment="1" applyProtection="1">
      <protection hidden="1"/>
    </xf>
    <xf numFmtId="0" fontId="23" fillId="0" borderId="0" xfId="0" applyFont="1" applyFill="1" applyAlignment="1" applyProtection="1">
      <alignment horizontal="center"/>
      <protection hidden="1"/>
    </xf>
    <xf numFmtId="0" fontId="23" fillId="0" borderId="1" xfId="0" applyFont="1" applyFill="1" applyBorder="1" applyAlignment="1" applyProtection="1">
      <protection hidden="1"/>
    </xf>
    <xf numFmtId="0" fontId="47" fillId="12" borderId="0" xfId="0" applyFont="1" applyFill="1" applyAlignment="1" applyProtection="1">
      <protection hidden="1"/>
    </xf>
    <xf numFmtId="0" fontId="49" fillId="0" borderId="0" xfId="0" applyFont="1" applyFill="1" applyBorder="1" applyAlignment="1" applyProtection="1">
      <alignment horizontal="center"/>
      <protection hidden="1"/>
    </xf>
    <xf numFmtId="0" fontId="47" fillId="0" borderId="0" xfId="0" applyFont="1" applyFill="1" applyAlignment="1" applyProtection="1">
      <protection hidden="1"/>
    </xf>
    <xf numFmtId="0" fontId="47" fillId="0" borderId="0" xfId="0" applyFont="1" applyFill="1" applyBorder="1" applyAlignment="1" applyProtection="1">
      <protection hidden="1"/>
    </xf>
    <xf numFmtId="0" fontId="27" fillId="11" borderId="0" xfId="0" applyFont="1" applyFill="1" applyBorder="1" applyAlignment="1" applyProtection="1">
      <alignment horizontal="center" vertical="center"/>
      <protection hidden="1"/>
    </xf>
    <xf numFmtId="0" fontId="47" fillId="12" borderId="0" xfId="0" applyFont="1" applyFill="1" applyProtection="1">
      <protection hidden="1"/>
    </xf>
    <xf numFmtId="0" fontId="50" fillId="2" borderId="0" xfId="0" applyFont="1" applyFill="1" applyAlignment="1" applyProtection="1">
      <alignment horizontal="left" vertical="center"/>
      <protection hidden="1"/>
    </xf>
    <xf numFmtId="0" fontId="23" fillId="7" borderId="0" xfId="0" applyFont="1" applyFill="1" applyBorder="1" applyProtection="1">
      <protection hidden="1"/>
    </xf>
    <xf numFmtId="0" fontId="23" fillId="2" borderId="0" xfId="0" applyFont="1" applyFill="1" applyBorder="1" applyProtection="1">
      <protection hidden="1"/>
    </xf>
    <xf numFmtId="0" fontId="23" fillId="2" borderId="0" xfId="0" applyFont="1" applyFill="1" applyProtection="1">
      <protection hidden="1"/>
    </xf>
    <xf numFmtId="0" fontId="27" fillId="0" borderId="0" xfId="0" applyFont="1" applyFill="1" applyProtection="1">
      <protection hidden="1"/>
    </xf>
    <xf numFmtId="0" fontId="23" fillId="0" borderId="0" xfId="0" applyFont="1" applyFill="1" applyProtection="1">
      <protection hidden="1"/>
    </xf>
    <xf numFmtId="0" fontId="23" fillId="0" borderId="0" xfId="0" applyFont="1" applyFill="1" applyBorder="1" applyProtection="1">
      <protection hidden="1"/>
    </xf>
    <xf numFmtId="0" fontId="27" fillId="2" borderId="0" xfId="0" applyFont="1" applyFill="1" applyBorder="1" applyProtection="1">
      <protection hidden="1"/>
    </xf>
    <xf numFmtId="0" fontId="28" fillId="2" borderId="0" xfId="0" applyFont="1" applyFill="1" applyBorder="1" applyProtection="1">
      <protection hidden="1"/>
    </xf>
    <xf numFmtId="0" fontId="0" fillId="2" borderId="0" xfId="0" applyFill="1" applyAlignment="1" applyProtection="1">
      <alignment vertical="center"/>
      <protection hidden="1"/>
    </xf>
    <xf numFmtId="0" fontId="36" fillId="12" borderId="0" xfId="0" applyFont="1" applyFill="1" applyAlignment="1" applyProtection="1">
      <alignment vertical="center"/>
      <protection hidden="1"/>
    </xf>
    <xf numFmtId="0" fontId="0" fillId="2" borderId="0" xfId="0" applyFill="1" applyAlignment="1" applyProtection="1">
      <alignment horizontal="center" vertical="center"/>
      <protection hidden="1"/>
    </xf>
    <xf numFmtId="0" fontId="30" fillId="4" borderId="0" xfId="0" applyFont="1" applyFill="1" applyBorder="1" applyAlignment="1" applyProtection="1">
      <alignment vertical="center"/>
      <protection hidden="1"/>
    </xf>
    <xf numFmtId="0" fontId="30" fillId="4" borderId="0" xfId="0" applyFont="1" applyFill="1" applyBorder="1" applyAlignment="1" applyProtection="1">
      <alignment horizontal="left" vertical="center"/>
      <protection hidden="1"/>
    </xf>
    <xf numFmtId="0" fontId="23" fillId="7" borderId="0" xfId="0" applyFont="1" applyFill="1" applyAlignment="1" applyProtection="1">
      <alignment vertical="center"/>
      <protection hidden="1"/>
    </xf>
    <xf numFmtId="0" fontId="23" fillId="7" borderId="0" xfId="0" applyFont="1" applyFill="1" applyAlignment="1" applyProtection="1">
      <alignment horizontal="center" vertical="center"/>
      <protection hidden="1"/>
    </xf>
    <xf numFmtId="167" fontId="53" fillId="6" borderId="1" xfId="0" applyNumberFormat="1" applyFont="1" applyFill="1" applyBorder="1" applyAlignment="1" applyProtection="1">
      <alignment horizontal="center" vertical="center"/>
      <protection locked="0"/>
    </xf>
    <xf numFmtId="0" fontId="53" fillId="6" borderId="1" xfId="0" applyNumberFormat="1"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1" fontId="53" fillId="6" borderId="1" xfId="0" applyNumberFormat="1" applyFont="1" applyFill="1" applyBorder="1" applyAlignment="1" applyProtection="1">
      <alignment horizontal="left" vertical="center" wrapText="1"/>
      <protection locked="0"/>
    </xf>
    <xf numFmtId="0" fontId="18" fillId="2" borderId="0" xfId="0" applyFont="1" applyFill="1" applyAlignment="1" applyProtection="1">
      <protection hidden="1"/>
    </xf>
    <xf numFmtId="0" fontId="18" fillId="14" borderId="1" xfId="0" applyFont="1" applyFill="1" applyBorder="1" applyAlignment="1" applyProtection="1">
      <alignment horizontal="left" vertical="center" wrapText="1"/>
      <protection hidden="1"/>
    </xf>
    <xf numFmtId="0" fontId="18" fillId="0" borderId="0" xfId="0" applyFont="1" applyFill="1" applyAlignment="1" applyProtection="1">
      <protection hidden="1"/>
    </xf>
    <xf numFmtId="0" fontId="18" fillId="0" borderId="0" xfId="0" applyFont="1" applyFill="1" applyAlignment="1" applyProtection="1">
      <alignment horizontal="center"/>
      <protection hidden="1"/>
    </xf>
    <xf numFmtId="0" fontId="18" fillId="0" borderId="1" xfId="0" applyFont="1" applyFill="1" applyBorder="1" applyAlignment="1" applyProtection="1">
      <protection hidden="1"/>
    </xf>
    <xf numFmtId="0" fontId="0" fillId="2" borderId="0" xfId="0" applyFont="1" applyFill="1" applyProtection="1">
      <protection hidden="1"/>
    </xf>
    <xf numFmtId="0" fontId="64" fillId="2" borderId="0" xfId="0" applyFont="1" applyFill="1" applyAlignment="1" applyProtection="1">
      <alignment horizontal="center" vertical="center"/>
      <protection hidden="1"/>
    </xf>
    <xf numFmtId="0" fontId="0" fillId="2" borderId="0" xfId="0" applyFont="1" applyFill="1" applyAlignment="1" applyProtection="1">
      <alignment horizontal="left" vertical="center"/>
      <protection hidden="1"/>
    </xf>
    <xf numFmtId="0" fontId="65" fillId="12" borderId="0" xfId="0" applyFont="1" applyFill="1" applyProtection="1">
      <protection hidden="1"/>
    </xf>
    <xf numFmtId="0" fontId="67" fillId="4" borderId="0" xfId="0" applyFont="1" applyFill="1" applyAlignment="1" applyProtection="1">
      <alignment horizontal="center" vertical="center"/>
      <protection hidden="1"/>
    </xf>
    <xf numFmtId="0" fontId="0" fillId="2" borderId="0" xfId="0" applyFont="1" applyFill="1" applyAlignment="1" applyProtection="1">
      <alignment horizontal="left" vertical="center" wrapText="1"/>
      <protection hidden="1"/>
    </xf>
    <xf numFmtId="0" fontId="0" fillId="2" borderId="0" xfId="0" applyFont="1" applyFill="1" applyAlignment="1" applyProtection="1">
      <alignment vertical="center"/>
      <protection hidden="1"/>
    </xf>
    <xf numFmtId="0" fontId="65" fillId="12" borderId="0" xfId="0" applyFont="1" applyFill="1" applyAlignment="1" applyProtection="1">
      <alignment vertical="center"/>
      <protection hidden="1"/>
    </xf>
    <xf numFmtId="0" fontId="64" fillId="2" borderId="0" xfId="0" applyFont="1" applyFill="1" applyAlignment="1" applyProtection="1">
      <alignment horizontal="center" vertical="top"/>
      <protection hidden="1"/>
    </xf>
    <xf numFmtId="0" fontId="64" fillId="2" borderId="0" xfId="0" applyFont="1" applyFill="1" applyAlignment="1" applyProtection="1">
      <alignment vertical="top"/>
      <protection hidden="1"/>
    </xf>
    <xf numFmtId="0" fontId="0" fillId="2" borderId="0" xfId="0" applyFont="1" applyFill="1" applyAlignment="1" applyProtection="1">
      <alignment vertical="top"/>
      <protection hidden="1"/>
    </xf>
    <xf numFmtId="0" fontId="27" fillId="2" borderId="0" xfId="0" applyFont="1" applyFill="1" applyAlignment="1" applyProtection="1">
      <alignment horizontal="center" vertical="top"/>
      <protection hidden="1"/>
    </xf>
    <xf numFmtId="0" fontId="27" fillId="2" borderId="0" xfId="0" applyFont="1" applyFill="1" applyAlignment="1" applyProtection="1">
      <alignment vertical="top"/>
      <protection hidden="1"/>
    </xf>
    <xf numFmtId="0" fontId="23" fillId="0" borderId="0" xfId="0" applyFont="1" applyFill="1" applyBorder="1" applyAlignment="1" applyProtection="1">
      <protection hidden="1"/>
    </xf>
    <xf numFmtId="0" fontId="18" fillId="2" borderId="0" xfId="0" applyFont="1" applyFill="1" applyBorder="1" applyAlignment="1" applyProtection="1">
      <protection hidden="1"/>
    </xf>
    <xf numFmtId="0" fontId="70" fillId="2" borderId="0" xfId="0" applyFont="1" applyFill="1" applyProtection="1">
      <protection hidden="1"/>
    </xf>
    <xf numFmtId="0" fontId="70" fillId="7" borderId="0" xfId="0" applyFont="1" applyFill="1" applyProtection="1">
      <protection hidden="1"/>
    </xf>
    <xf numFmtId="0" fontId="0" fillId="2" borderId="0" xfId="0" applyFill="1" applyAlignment="1" applyProtection="1">
      <alignment horizontal="left" vertical="center"/>
      <protection hidden="1"/>
    </xf>
    <xf numFmtId="0" fontId="16" fillId="2" borderId="0" xfId="0" applyFont="1" applyFill="1" applyAlignment="1" applyProtection="1">
      <alignment horizontal="left" vertical="center"/>
      <protection hidden="1"/>
    </xf>
    <xf numFmtId="0" fontId="69" fillId="2" borderId="0" xfId="0" applyFont="1" applyFill="1" applyAlignment="1" applyProtection="1">
      <alignment horizontal="left" vertical="center"/>
      <protection hidden="1"/>
    </xf>
    <xf numFmtId="0" fontId="16" fillId="6" borderId="0" xfId="0" applyFont="1" applyFill="1" applyAlignment="1" applyProtection="1">
      <alignment horizontal="left" vertical="center"/>
      <protection hidden="1"/>
    </xf>
    <xf numFmtId="0" fontId="16" fillId="9" borderId="0" xfId="0" applyFont="1" applyFill="1" applyAlignment="1" applyProtection="1">
      <alignment horizontal="left" vertical="center"/>
      <protection hidden="1"/>
    </xf>
    <xf numFmtId="0" fontId="16" fillId="3" borderId="0" xfId="0" applyFont="1" applyFill="1" applyAlignment="1" applyProtection="1">
      <alignment horizontal="left" vertical="center"/>
      <protection hidden="1"/>
    </xf>
    <xf numFmtId="0" fontId="27" fillId="2" borderId="0" xfId="0" applyFont="1" applyFill="1" applyAlignment="1" applyProtection="1">
      <alignment horizontal="left" vertical="center"/>
      <protection hidden="1"/>
    </xf>
    <xf numFmtId="0" fontId="55" fillId="2" borderId="0" xfId="1" applyFont="1" applyFill="1" applyAlignment="1" applyProtection="1">
      <alignment horizontal="left" vertical="center"/>
      <protection hidden="1"/>
    </xf>
    <xf numFmtId="0" fontId="16" fillId="2" borderId="4" xfId="0" applyFont="1" applyFill="1" applyBorder="1" applyAlignment="1" applyProtection="1">
      <alignment horizontal="left" vertical="center" wrapText="1"/>
      <protection hidden="1"/>
    </xf>
    <xf numFmtId="0" fontId="16" fillId="2" borderId="5" xfId="0" applyFont="1" applyFill="1" applyBorder="1" applyAlignment="1" applyProtection="1">
      <alignment horizontal="left" vertical="center" wrapText="1"/>
      <protection hidden="1"/>
    </xf>
    <xf numFmtId="0" fontId="16" fillId="2" borderId="3" xfId="0" applyFont="1" applyFill="1" applyBorder="1" applyAlignment="1" applyProtection="1">
      <alignment horizontal="left" vertical="center" wrapText="1"/>
      <protection hidden="1"/>
    </xf>
    <xf numFmtId="0" fontId="23" fillId="2" borderId="0" xfId="0" applyFont="1" applyFill="1" applyBorder="1" applyAlignment="1" applyProtection="1">
      <alignment vertical="center"/>
      <protection hidden="1"/>
    </xf>
    <xf numFmtId="14" fontId="52" fillId="3" borderId="1" xfId="0" applyNumberFormat="1" applyFont="1" applyFill="1" applyBorder="1" applyAlignment="1" applyProtection="1">
      <alignment horizontal="center" vertical="center"/>
      <protection hidden="1"/>
    </xf>
    <xf numFmtId="0" fontId="53" fillId="3" borderId="1" xfId="0" applyFont="1" applyFill="1" applyBorder="1" applyAlignment="1" applyProtection="1">
      <alignment horizontal="center" vertical="center"/>
      <protection hidden="1"/>
    </xf>
    <xf numFmtId="14" fontId="53" fillId="3" borderId="1" xfId="0" applyNumberFormat="1" applyFont="1" applyFill="1" applyBorder="1" applyAlignment="1" applyProtection="1">
      <alignment horizontal="center" vertical="center"/>
      <protection hidden="1"/>
    </xf>
    <xf numFmtId="0" fontId="23" fillId="0" borderId="1" xfId="0" applyFont="1" applyFill="1" applyBorder="1" applyAlignment="1" applyProtection="1">
      <alignment horizontal="right" vertical="center" indent="1"/>
      <protection hidden="1"/>
    </xf>
    <xf numFmtId="0" fontId="23" fillId="0" borderId="0" xfId="0" applyFont="1" applyFill="1" applyBorder="1" applyAlignment="1" applyProtection="1">
      <alignment horizontal="right" vertical="center" indent="1"/>
      <protection hidden="1"/>
    </xf>
    <xf numFmtId="0" fontId="30" fillId="4" borderId="0" xfId="0" applyFont="1" applyFill="1" applyBorder="1" applyAlignment="1" applyProtection="1">
      <alignment horizontal="left" vertical="center" indent="1"/>
      <protection hidden="1"/>
    </xf>
    <xf numFmtId="0" fontId="23" fillId="0" borderId="1" xfId="0" applyFont="1" applyFill="1" applyBorder="1" applyAlignment="1" applyProtection="1">
      <alignment horizontal="left" vertical="center"/>
      <protection hidden="1"/>
    </xf>
    <xf numFmtId="0" fontId="36" fillId="2" borderId="0" xfId="0" applyFont="1" applyFill="1" applyAlignment="1" applyProtection="1">
      <protection hidden="1"/>
    </xf>
    <xf numFmtId="0" fontId="71" fillId="2" borderId="0" xfId="0" applyFont="1" applyFill="1" applyAlignment="1" applyProtection="1">
      <alignment horizontal="left" vertical="center"/>
      <protection hidden="1"/>
    </xf>
    <xf numFmtId="0" fontId="51" fillId="3" borderId="1" xfId="0" applyFont="1" applyFill="1" applyBorder="1" applyAlignment="1" applyProtection="1">
      <alignment horizontal="center" vertical="center"/>
      <protection hidden="1"/>
    </xf>
    <xf numFmtId="0" fontId="13" fillId="2" borderId="0" xfId="0" applyFont="1" applyFill="1" applyAlignment="1" applyProtection="1">
      <alignment horizontal="left" vertical="center"/>
      <protection hidden="1"/>
    </xf>
    <xf numFmtId="0" fontId="23" fillId="0" borderId="0" xfId="0" applyFont="1" applyFill="1" applyAlignment="1" applyProtection="1">
      <alignment horizontal="left"/>
      <protection hidden="1"/>
    </xf>
    <xf numFmtId="0" fontId="27" fillId="2" borderId="0" xfId="0" applyFont="1" applyFill="1" applyAlignment="1" applyProtection="1">
      <protection hidden="1"/>
    </xf>
    <xf numFmtId="0" fontId="23" fillId="0" borderId="0" xfId="0" applyFont="1" applyFill="1" applyAlignment="1" applyProtection="1">
      <alignment vertical="top"/>
      <protection hidden="1"/>
    </xf>
    <xf numFmtId="0" fontId="27" fillId="0" borderId="0" xfId="0" applyFont="1" applyFill="1" applyAlignment="1" applyProtection="1">
      <alignment horizontal="center" vertical="top"/>
      <protection hidden="1"/>
    </xf>
    <xf numFmtId="0" fontId="23" fillId="2" borderId="0" xfId="0" applyFont="1" applyFill="1" applyBorder="1" applyAlignment="1" applyProtection="1">
      <alignment horizontal="left"/>
      <protection hidden="1"/>
    </xf>
    <xf numFmtId="0" fontId="72" fillId="2" borderId="0" xfId="0" applyFont="1" applyFill="1" applyAlignment="1" applyProtection="1">
      <alignment horizontal="center" vertical="center"/>
      <protection hidden="1"/>
    </xf>
    <xf numFmtId="0" fontId="72" fillId="7" borderId="0" xfId="0" applyFont="1" applyFill="1" applyAlignment="1" applyProtection="1">
      <protection hidden="1"/>
    </xf>
    <xf numFmtId="0" fontId="72" fillId="7" borderId="0" xfId="0" applyFont="1" applyFill="1" applyAlignment="1" applyProtection="1">
      <alignment horizontal="center" vertical="center"/>
      <protection hidden="1"/>
    </xf>
    <xf numFmtId="0" fontId="73" fillId="2" borderId="0" xfId="0" applyFont="1" applyFill="1" applyAlignment="1" applyProtection="1">
      <alignment horizontal="center" vertical="center"/>
      <protection hidden="1"/>
    </xf>
    <xf numFmtId="0" fontId="52" fillId="2"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0" fontId="34" fillId="2" borderId="0" xfId="0" applyFont="1" applyFill="1" applyAlignment="1" applyProtection="1">
      <protection hidden="1"/>
    </xf>
    <xf numFmtId="0" fontId="34" fillId="7" borderId="0" xfId="0" applyFont="1" applyFill="1" applyAlignment="1" applyProtection="1">
      <protection hidden="1"/>
    </xf>
    <xf numFmtId="0" fontId="34" fillId="7" borderId="0" xfId="0" applyFont="1" applyFill="1" applyAlignment="1" applyProtection="1">
      <alignment horizontal="center" vertical="center"/>
      <protection hidden="1"/>
    </xf>
    <xf numFmtId="0" fontId="9" fillId="2" borderId="0" xfId="0" applyFont="1" applyFill="1" applyAlignment="1" applyProtection="1">
      <protection hidden="1"/>
    </xf>
    <xf numFmtId="0" fontId="9" fillId="0" borderId="0" xfId="0" applyFont="1" applyFill="1" applyAlignment="1" applyProtection="1">
      <protection hidden="1"/>
    </xf>
    <xf numFmtId="0" fontId="75" fillId="7" borderId="0" xfId="0" applyFont="1" applyFill="1" applyAlignment="1" applyProtection="1">
      <protection hidden="1"/>
    </xf>
    <xf numFmtId="0" fontId="75" fillId="7" borderId="0" xfId="0" applyFont="1" applyFill="1" applyAlignment="1" applyProtection="1">
      <alignment horizontal="center"/>
      <protection hidden="1"/>
    </xf>
    <xf numFmtId="0" fontId="76" fillId="7" borderId="0" xfId="0" applyFont="1" applyFill="1" applyAlignment="1" applyProtection="1">
      <protection hidden="1"/>
    </xf>
    <xf numFmtId="0" fontId="76" fillId="7" borderId="0" xfId="0" applyFont="1" applyFill="1" applyAlignment="1" applyProtection="1">
      <alignment horizontal="center"/>
      <protection hidden="1"/>
    </xf>
    <xf numFmtId="0" fontId="75" fillId="7" borderId="0" xfId="0" applyFont="1" applyFill="1" applyAlignment="1" applyProtection="1">
      <alignment vertical="center"/>
      <protection hidden="1"/>
    </xf>
    <xf numFmtId="0" fontId="75" fillId="7" borderId="0" xfId="0" applyFont="1" applyFill="1" applyAlignment="1" applyProtection="1">
      <alignment horizontal="center" vertical="center"/>
      <protection hidden="1"/>
    </xf>
    <xf numFmtId="0" fontId="78" fillId="7" borderId="0" xfId="0" applyFont="1" applyFill="1" applyAlignment="1" applyProtection="1">
      <alignment horizontal="center" vertical="center"/>
      <protection hidden="1"/>
    </xf>
    <xf numFmtId="0" fontId="78" fillId="7" borderId="0" xfId="0" applyFont="1" applyFill="1" applyAlignment="1" applyProtection="1">
      <protection hidden="1"/>
    </xf>
    <xf numFmtId="0" fontId="78" fillId="7" borderId="0" xfId="0" applyFont="1" applyFill="1" applyAlignment="1" applyProtection="1">
      <alignment vertical="center"/>
      <protection hidden="1"/>
    </xf>
    <xf numFmtId="0" fontId="79" fillId="7" borderId="0" xfId="0" applyFont="1" applyFill="1" applyAlignment="1" applyProtection="1">
      <alignment vertical="center"/>
      <protection hidden="1"/>
    </xf>
    <xf numFmtId="0" fontId="80" fillId="7" borderId="0" xfId="0" applyFont="1" applyFill="1" applyAlignment="1" applyProtection="1">
      <alignment horizontal="center" vertical="center"/>
      <protection hidden="1"/>
    </xf>
    <xf numFmtId="0" fontId="41" fillId="7" borderId="0" xfId="0" applyFont="1" applyFill="1" applyAlignment="1" applyProtection="1">
      <alignment vertical="center"/>
      <protection hidden="1"/>
    </xf>
    <xf numFmtId="0" fontId="41" fillId="7" borderId="0" xfId="0" applyFont="1" applyFill="1" applyAlignment="1" applyProtection="1">
      <alignment horizontal="left" vertical="center"/>
      <protection hidden="1"/>
    </xf>
    <xf numFmtId="0" fontId="10" fillId="2" borderId="0" xfId="0" applyFont="1" applyFill="1" applyAlignment="1" applyProtection="1">
      <alignment horizontal="left" vertical="center"/>
      <protection hidden="1"/>
    </xf>
    <xf numFmtId="0" fontId="30" fillId="4" borderId="0" xfId="0" applyFont="1" applyFill="1" applyBorder="1" applyAlignment="1" applyProtection="1">
      <alignment horizontal="center" vertical="center"/>
      <protection hidden="1"/>
    </xf>
    <xf numFmtId="0" fontId="27" fillId="11" borderId="0" xfId="0" applyFont="1" applyFill="1" applyBorder="1" applyAlignment="1" applyProtection="1">
      <alignment horizontal="center"/>
      <protection hidden="1"/>
    </xf>
    <xf numFmtId="0" fontId="29" fillId="8" borderId="0" xfId="0" applyFont="1" applyFill="1" applyAlignment="1" applyProtection="1">
      <alignment horizontal="center" vertical="center"/>
      <protection hidden="1"/>
    </xf>
    <xf numFmtId="0" fontId="77" fillId="7" borderId="0" xfId="0" applyFont="1" applyFill="1" applyAlignment="1" applyProtection="1">
      <alignment horizontal="center" vertical="center"/>
      <protection hidden="1"/>
    </xf>
    <xf numFmtId="0" fontId="77" fillId="7" borderId="0" xfId="0" applyFont="1" applyFill="1" applyAlignment="1" applyProtection="1">
      <alignment horizontal="center"/>
      <protection hidden="1"/>
    </xf>
    <xf numFmtId="0" fontId="27" fillId="2" borderId="0" xfId="0" applyFont="1" applyFill="1" applyBorder="1" applyAlignment="1" applyProtection="1">
      <alignment horizontal="center"/>
      <protection hidden="1"/>
    </xf>
    <xf numFmtId="0" fontId="55" fillId="6" borderId="1" xfId="1" applyNumberFormat="1" applyFont="1" applyFill="1" applyBorder="1" applyAlignment="1" applyProtection="1">
      <alignment horizontal="left" vertical="center" wrapText="1"/>
      <protection locked="0"/>
    </xf>
    <xf numFmtId="0" fontId="29" fillId="14" borderId="4" xfId="0" applyFont="1" applyFill="1" applyBorder="1" applyAlignment="1" applyProtection="1">
      <alignment horizontal="center" vertical="center"/>
      <protection hidden="1"/>
    </xf>
    <xf numFmtId="0" fontId="29" fillId="14" borderId="1" xfId="0" applyFont="1" applyFill="1" applyBorder="1" applyAlignment="1" applyProtection="1">
      <alignment horizontal="center" vertical="center"/>
      <protection hidden="1"/>
    </xf>
    <xf numFmtId="0" fontId="29" fillId="14" borderId="1" xfId="0" applyFont="1" applyFill="1" applyBorder="1" applyAlignment="1" applyProtection="1">
      <alignment horizontal="center" vertical="center" wrapText="1"/>
      <protection hidden="1"/>
    </xf>
    <xf numFmtId="0" fontId="45" fillId="14" borderId="1" xfId="0" applyFont="1" applyFill="1" applyBorder="1" applyAlignment="1" applyProtection="1">
      <alignment horizontal="center" vertical="center"/>
      <protection hidden="1"/>
    </xf>
    <xf numFmtId="0" fontId="48" fillId="14" borderId="1" xfId="0" applyFont="1" applyFill="1" applyBorder="1" applyAlignment="1" applyProtection="1">
      <alignment horizontal="left" vertical="center" indent="1"/>
      <protection hidden="1"/>
    </xf>
    <xf numFmtId="0" fontId="27" fillId="14" borderId="1" xfId="0" applyFont="1" applyFill="1" applyBorder="1" applyAlignment="1" applyProtection="1">
      <alignment horizontal="justify" vertical="center"/>
      <protection hidden="1"/>
    </xf>
    <xf numFmtId="0" fontId="37" fillId="14" borderId="1" xfId="0" applyFont="1" applyFill="1" applyBorder="1" applyAlignment="1" applyProtection="1">
      <alignment horizontal="center" vertical="center"/>
      <protection hidden="1"/>
    </xf>
    <xf numFmtId="0" fontId="46" fillId="0" borderId="1" xfId="0" applyFont="1" applyBorder="1" applyAlignment="1" applyProtection="1">
      <alignment horizontal="center" vertical="center"/>
      <protection hidden="1"/>
    </xf>
    <xf numFmtId="0" fontId="46" fillId="0" borderId="1" xfId="0" applyFont="1" applyBorder="1" applyAlignment="1" applyProtection="1">
      <alignment horizontal="left" vertical="center" indent="1"/>
      <protection hidden="1"/>
    </xf>
    <xf numFmtId="0" fontId="27" fillId="14" borderId="1" xfId="0" applyFont="1" applyFill="1" applyBorder="1" applyAlignment="1" applyProtection="1">
      <alignment horizontal="center" vertical="center"/>
      <protection hidden="1"/>
    </xf>
    <xf numFmtId="0" fontId="29" fillId="14" borderId="1" xfId="0" applyFont="1" applyFill="1" applyBorder="1" applyAlignment="1" applyProtection="1">
      <alignment horizontal="left" vertical="center" indent="1"/>
      <protection hidden="1"/>
    </xf>
    <xf numFmtId="0" fontId="59" fillId="14" borderId="1" xfId="0" applyFont="1" applyFill="1" applyBorder="1" applyAlignment="1" applyProtection="1">
      <alignment horizontal="center" vertical="center"/>
      <protection hidden="1"/>
    </xf>
    <xf numFmtId="0" fontId="23" fillId="0" borderId="1" xfId="0" applyFont="1" applyBorder="1" applyAlignment="1" applyProtection="1">
      <alignment horizontal="left" vertical="center" indent="1"/>
      <protection hidden="1"/>
    </xf>
    <xf numFmtId="0" fontId="23" fillId="0" borderId="0" xfId="0" applyFont="1" applyAlignment="1" applyProtection="1">
      <alignment horizontal="center"/>
      <protection hidden="1"/>
    </xf>
    <xf numFmtId="0" fontId="23" fillId="0" borderId="0" xfId="0" applyFont="1" applyAlignment="1" applyProtection="1">
      <protection hidden="1"/>
    </xf>
    <xf numFmtId="0" fontId="29" fillId="14" borderId="1" xfId="0" applyFont="1" applyFill="1" applyBorder="1" applyAlignment="1" applyProtection="1">
      <alignment vertical="center"/>
      <protection hidden="1"/>
    </xf>
    <xf numFmtId="0" fontId="29" fillId="3" borderId="1" xfId="0" applyFont="1" applyFill="1" applyBorder="1" applyAlignment="1" applyProtection="1">
      <alignment horizontal="center" vertical="center" wrapText="1"/>
      <protection hidden="1"/>
    </xf>
    <xf numFmtId="0" fontId="29" fillId="0" borderId="0" xfId="0" applyFont="1" applyFill="1" applyBorder="1" applyAlignment="1" applyProtection="1">
      <alignment horizontal="center" vertical="center" wrapText="1"/>
      <protection hidden="1"/>
    </xf>
    <xf numFmtId="0" fontId="13" fillId="13" borderId="1" xfId="0" applyFont="1" applyFill="1" applyBorder="1" applyAlignment="1" applyProtection="1">
      <alignment horizontal="left" vertical="center" wrapText="1"/>
      <protection hidden="1"/>
    </xf>
    <xf numFmtId="0" fontId="27" fillId="2" borderId="1" xfId="0" applyFont="1" applyFill="1" applyBorder="1" applyAlignment="1" applyProtection="1">
      <alignment horizontal="center" vertical="center" wrapText="1"/>
      <protection hidden="1"/>
    </xf>
    <xf numFmtId="0" fontId="27" fillId="13" borderId="1" xfId="0" applyFont="1" applyFill="1" applyBorder="1" applyAlignment="1" applyProtection="1">
      <alignment horizontal="left" vertical="center" wrapText="1"/>
      <protection hidden="1"/>
    </xf>
    <xf numFmtId="0" fontId="19" fillId="13" borderId="1" xfId="0" applyFont="1" applyFill="1" applyBorder="1" applyAlignment="1" applyProtection="1">
      <alignment horizontal="left" vertical="center" wrapText="1"/>
      <protection hidden="1"/>
    </xf>
    <xf numFmtId="0" fontId="16" fillId="13" borderId="1" xfId="0" applyFont="1" applyFill="1" applyBorder="1" applyAlignment="1" applyProtection="1">
      <alignment horizontal="left" vertical="center" wrapText="1"/>
      <protection hidden="1"/>
    </xf>
    <xf numFmtId="0" fontId="27" fillId="13" borderId="1" xfId="0" applyFont="1" applyFill="1" applyBorder="1" applyAlignment="1" applyProtection="1">
      <alignment horizontal="center" vertical="center" wrapText="1"/>
      <protection hidden="1"/>
    </xf>
    <xf numFmtId="0" fontId="18" fillId="2" borderId="1" xfId="0" applyFont="1" applyFill="1" applyBorder="1" applyAlignment="1" applyProtection="1">
      <alignment vertical="center" wrapText="1"/>
      <protection hidden="1"/>
    </xf>
    <xf numFmtId="0" fontId="18" fillId="2" borderId="1" xfId="0" applyFont="1" applyFill="1" applyBorder="1" applyAlignment="1" applyProtection="1">
      <alignment horizontal="center" vertical="center" wrapText="1"/>
      <protection hidden="1"/>
    </xf>
    <xf numFmtId="0" fontId="18" fillId="13" borderId="1" xfId="0" applyFont="1" applyFill="1" applyBorder="1" applyAlignment="1" applyProtection="1">
      <alignment horizontal="center" vertical="center" wrapText="1"/>
      <protection hidden="1"/>
    </xf>
    <xf numFmtId="0" fontId="17" fillId="13" borderId="1" xfId="0" applyFont="1" applyFill="1" applyBorder="1" applyAlignment="1" applyProtection="1">
      <alignment horizontal="left" vertical="center" wrapText="1"/>
      <protection hidden="1"/>
    </xf>
    <xf numFmtId="0" fontId="18" fillId="2" borderId="0" xfId="0" applyFont="1" applyFill="1" applyBorder="1" applyAlignment="1" applyProtection="1">
      <alignment horizontal="left" vertical="center" wrapText="1"/>
      <protection hidden="1"/>
    </xf>
    <xf numFmtId="0" fontId="17" fillId="2" borderId="0" xfId="0" applyFont="1" applyFill="1" applyBorder="1" applyAlignment="1" applyProtection="1">
      <alignment horizontal="left" vertical="center" wrapText="1"/>
      <protection hidden="1"/>
    </xf>
    <xf numFmtId="0" fontId="18" fillId="0" borderId="0" xfId="0" applyFont="1" applyFill="1" applyBorder="1" applyAlignment="1" applyProtection="1">
      <alignment horizontal="left" vertical="center" wrapText="1"/>
      <protection hidden="1"/>
    </xf>
    <xf numFmtId="0" fontId="18" fillId="0" borderId="0" xfId="0" applyFont="1" applyFill="1" applyBorder="1" applyAlignment="1" applyProtection="1">
      <alignment vertical="center" wrapText="1"/>
      <protection hidden="1"/>
    </xf>
    <xf numFmtId="0" fontId="29" fillId="13" borderId="1" xfId="0" applyFont="1" applyFill="1" applyBorder="1" applyAlignment="1" applyProtection="1">
      <alignment horizontal="center" vertical="center" wrapText="1"/>
      <protection hidden="1"/>
    </xf>
    <xf numFmtId="0" fontId="29" fillId="13" borderId="1" xfId="0" applyFont="1" applyFill="1" applyBorder="1" applyAlignment="1" applyProtection="1">
      <alignment horizontal="left" vertical="center" wrapText="1"/>
      <protection hidden="1"/>
    </xf>
    <xf numFmtId="0" fontId="28" fillId="13" borderId="1" xfId="0" applyFont="1" applyFill="1" applyBorder="1" applyAlignment="1" applyProtection="1">
      <alignment horizontal="left" vertical="center" wrapText="1" indent="2"/>
      <protection hidden="1"/>
    </xf>
    <xf numFmtId="0" fontId="18" fillId="0" borderId="1" xfId="0" applyFont="1" applyFill="1" applyBorder="1" applyAlignment="1" applyProtection="1">
      <alignment vertical="center" wrapText="1"/>
      <protection hidden="1"/>
    </xf>
    <xf numFmtId="0" fontId="18" fillId="13" borderId="4" xfId="0" applyFont="1" applyFill="1" applyBorder="1" applyAlignment="1" applyProtection="1">
      <alignment horizontal="left" vertical="center" wrapText="1" indent="2"/>
      <protection hidden="1"/>
    </xf>
    <xf numFmtId="0" fontId="9" fillId="13" borderId="4" xfId="0" applyFont="1" applyFill="1" applyBorder="1" applyAlignment="1" applyProtection="1">
      <alignment horizontal="left" vertical="center" wrapText="1" indent="2"/>
      <protection hidden="1"/>
    </xf>
    <xf numFmtId="0" fontId="9" fillId="13" borderId="1" xfId="0" applyFont="1" applyFill="1" applyBorder="1" applyAlignment="1" applyProtection="1">
      <alignment horizontal="left" vertical="center" wrapText="1"/>
      <protection hidden="1"/>
    </xf>
    <xf numFmtId="0" fontId="44" fillId="14" borderId="1" xfId="0" applyFont="1" applyFill="1" applyBorder="1" applyAlignment="1" applyProtection="1">
      <alignment horizontal="center" vertical="center" wrapText="1"/>
      <protection hidden="1"/>
    </xf>
    <xf numFmtId="0" fontId="23" fillId="14" borderId="1" xfId="0" applyFont="1" applyFill="1" applyBorder="1" applyAlignment="1" applyProtection="1">
      <alignment horizontal="left" vertical="center" wrapText="1"/>
      <protection hidden="1"/>
    </xf>
    <xf numFmtId="0" fontId="23" fillId="14" borderId="1" xfId="0" applyFont="1" applyFill="1" applyBorder="1" applyAlignment="1" applyProtection="1">
      <alignment horizontal="center" vertical="center" wrapText="1"/>
      <protection hidden="1"/>
    </xf>
    <xf numFmtId="0" fontId="17" fillId="9" borderId="1" xfId="0" applyFont="1" applyFill="1" applyBorder="1" applyAlignment="1" applyProtection="1">
      <alignment horizontal="center" vertical="center"/>
      <protection locked="0"/>
    </xf>
    <xf numFmtId="168" fontId="21" fillId="6" borderId="1" xfId="0" applyNumberFormat="1" applyFont="1" applyFill="1" applyBorder="1" applyAlignment="1" applyProtection="1">
      <alignment horizontal="center" vertical="center" wrapText="1"/>
      <protection locked="0"/>
    </xf>
    <xf numFmtId="0" fontId="22" fillId="9" borderId="1" xfId="0" applyFont="1" applyFill="1" applyBorder="1" applyAlignment="1" applyProtection="1">
      <alignment horizontal="center" vertical="center"/>
      <protection locked="0"/>
    </xf>
    <xf numFmtId="0" fontId="13" fillId="6" borderId="1" xfId="0" applyFont="1" applyFill="1" applyBorder="1" applyAlignment="1" applyProtection="1">
      <alignment horizontal="left" vertical="center" wrapText="1"/>
      <protection locked="0"/>
    </xf>
    <xf numFmtId="0" fontId="13" fillId="9" borderId="1" xfId="0" applyFont="1" applyFill="1" applyBorder="1" applyAlignment="1" applyProtection="1">
      <alignment horizontal="center" vertical="center"/>
      <protection locked="0"/>
    </xf>
    <xf numFmtId="0" fontId="15" fillId="6" borderId="1" xfId="0" applyFont="1" applyFill="1" applyBorder="1" applyAlignment="1" applyProtection="1">
      <alignment horizontal="left" vertical="center" wrapText="1"/>
      <protection locked="0"/>
    </xf>
    <xf numFmtId="0" fontId="20" fillId="9" borderId="1" xfId="0" applyFont="1" applyFill="1" applyBorder="1" applyAlignment="1" applyProtection="1">
      <alignment horizontal="center" vertical="center" wrapText="1"/>
      <protection locked="0"/>
    </xf>
    <xf numFmtId="0" fontId="15" fillId="6" borderId="1"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18" fillId="9" borderId="1" xfId="0" applyFont="1" applyFill="1" applyBorder="1" applyAlignment="1" applyProtection="1">
      <alignment horizontal="center" vertical="center" wrapText="1"/>
      <protection locked="0"/>
    </xf>
    <xf numFmtId="169" fontId="18" fillId="6" borderId="1" xfId="11" applyNumberFormat="1" applyFont="1" applyFill="1" applyBorder="1" applyAlignment="1" applyProtection="1">
      <alignment horizontal="center" vertical="center" wrapText="1"/>
      <protection locked="0"/>
    </xf>
    <xf numFmtId="0" fontId="15" fillId="6" borderId="6" xfId="0" applyFont="1" applyFill="1" applyBorder="1" applyAlignment="1" applyProtection="1">
      <alignment horizontal="center" vertical="center" wrapText="1"/>
      <protection locked="0"/>
    </xf>
    <xf numFmtId="0" fontId="18" fillId="9" borderId="1" xfId="0" applyFont="1" applyFill="1" applyBorder="1" applyAlignment="1" applyProtection="1">
      <alignment horizontal="center" vertical="center"/>
      <protection locked="0"/>
    </xf>
    <xf numFmtId="0" fontId="18" fillId="6" borderId="1" xfId="0" applyFont="1" applyFill="1" applyBorder="1" applyAlignment="1" applyProtection="1">
      <alignment horizontal="center" vertical="center" wrapText="1"/>
      <protection locked="0"/>
    </xf>
    <xf numFmtId="0" fontId="22" fillId="6" borderId="1"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protection locked="0"/>
    </xf>
    <xf numFmtId="0" fontId="9" fillId="9" borderId="1" xfId="0" applyFont="1" applyFill="1" applyBorder="1" applyAlignment="1" applyProtection="1">
      <alignment horizontal="center" vertical="center"/>
      <protection locked="0"/>
    </xf>
    <xf numFmtId="0" fontId="9" fillId="6" borderId="1" xfId="0" applyFont="1" applyFill="1" applyBorder="1" applyAlignment="1" applyProtection="1">
      <alignment horizontal="left" vertical="center" wrapText="1"/>
      <protection locked="0"/>
    </xf>
    <xf numFmtId="0" fontId="6" fillId="6" borderId="1" xfId="0" applyFont="1" applyFill="1" applyBorder="1" applyAlignment="1" applyProtection="1">
      <alignment horizontal="left" vertical="center"/>
      <protection locked="0"/>
    </xf>
    <xf numFmtId="0" fontId="23" fillId="9" borderId="1" xfId="0" applyFont="1" applyFill="1" applyBorder="1" applyAlignment="1" applyProtection="1">
      <alignment horizontal="left" vertical="center"/>
      <protection locked="0"/>
    </xf>
    <xf numFmtId="0" fontId="8" fillId="6" borderId="1" xfId="0" applyFont="1" applyFill="1" applyBorder="1" applyAlignment="1" applyProtection="1">
      <alignment horizontal="left" vertical="center"/>
      <protection locked="0"/>
    </xf>
    <xf numFmtId="0" fontId="14" fillId="6" borderId="1" xfId="0" applyFont="1" applyFill="1" applyBorder="1" applyAlignment="1" applyProtection="1">
      <alignment horizontal="left" vertical="center"/>
      <protection locked="0"/>
    </xf>
    <xf numFmtId="0" fontId="7" fillId="6" borderId="1" xfId="0" applyFont="1" applyFill="1" applyBorder="1" applyAlignment="1" applyProtection="1">
      <alignment horizontal="left" vertical="center"/>
      <protection locked="0"/>
    </xf>
    <xf numFmtId="0" fontId="16" fillId="2" borderId="0" xfId="0" applyFont="1" applyFill="1" applyAlignment="1" applyProtection="1">
      <alignment horizontal="left" vertical="center" wrapText="1"/>
      <protection hidden="1"/>
    </xf>
    <xf numFmtId="0" fontId="10" fillId="2" borderId="0" xfId="0" applyFont="1" applyFill="1" applyAlignment="1" applyProtection="1">
      <alignment horizontal="left" vertical="center"/>
      <protection hidden="1"/>
    </xf>
    <xf numFmtId="0" fontId="72" fillId="2" borderId="0" xfId="0" applyFont="1" applyFill="1" applyAlignment="1" applyProtection="1">
      <alignment horizontal="left" vertical="center"/>
      <protection hidden="1"/>
    </xf>
    <xf numFmtId="0" fontId="29" fillId="8" borderId="0" xfId="0" applyFont="1" applyFill="1" applyAlignment="1" applyProtection="1">
      <alignment horizontal="center" vertical="center"/>
      <protection hidden="1"/>
    </xf>
    <xf numFmtId="0" fontId="4" fillId="0" borderId="0" xfId="0" applyFont="1" applyFill="1" applyAlignment="1" applyProtection="1">
      <alignment vertical="center"/>
      <protection hidden="1"/>
    </xf>
    <xf numFmtId="0" fontId="4" fillId="2" borderId="0" xfId="0" applyFont="1" applyFill="1" applyAlignment="1" applyProtection="1">
      <alignment vertical="center"/>
      <protection hidden="1"/>
    </xf>
    <xf numFmtId="0" fontId="38" fillId="2" borderId="0" xfId="0" applyFont="1" applyFill="1" applyAlignment="1" applyProtection="1">
      <alignment vertical="center"/>
      <protection hidden="1"/>
    </xf>
    <xf numFmtId="0" fontId="4" fillId="2" borderId="0" xfId="0" applyFont="1" applyFill="1" applyAlignment="1" applyProtection="1">
      <protection hidden="1"/>
    </xf>
    <xf numFmtId="0" fontId="16" fillId="15" borderId="0" xfId="0" applyFont="1" applyFill="1" applyAlignment="1" applyProtection="1">
      <alignment horizontal="left" vertical="center"/>
      <protection hidden="1"/>
    </xf>
    <xf numFmtId="0" fontId="77" fillId="7" borderId="0" xfId="0" applyFont="1" applyFill="1" applyAlignment="1" applyProtection="1">
      <alignment horizontal="center" vertical="center"/>
      <protection hidden="1"/>
    </xf>
    <xf numFmtId="0" fontId="77" fillId="7" borderId="0" xfId="0" applyFont="1" applyFill="1" applyAlignment="1" applyProtection="1">
      <alignment horizontal="center"/>
      <protection hidden="1"/>
    </xf>
    <xf numFmtId="0" fontId="18" fillId="9" borderId="1" xfId="0" applyFont="1" applyFill="1" applyBorder="1" applyAlignment="1" applyProtection="1">
      <alignment horizontal="center" vertical="center" wrapText="1"/>
      <protection locked="0"/>
    </xf>
    <xf numFmtId="0" fontId="55" fillId="6" borderId="1" xfId="1" applyNumberFormat="1" applyFont="1" applyFill="1" applyBorder="1" applyAlignment="1" applyProtection="1">
      <alignment horizontal="left" vertical="center" wrapText="1"/>
      <protection locked="0"/>
    </xf>
    <xf numFmtId="0" fontId="18" fillId="9" borderId="1" xfId="0" applyFont="1" applyFill="1" applyBorder="1" applyAlignment="1" applyProtection="1">
      <alignment horizontal="center" vertical="center" wrapText="1"/>
      <protection locked="0"/>
    </xf>
    <xf numFmtId="0" fontId="55" fillId="6" borderId="1" xfId="1" applyNumberFormat="1" applyFont="1" applyFill="1" applyBorder="1" applyAlignment="1" applyProtection="1">
      <alignment horizontal="left" vertical="center" wrapText="1"/>
      <protection locked="0"/>
    </xf>
    <xf numFmtId="0" fontId="3" fillId="9" borderId="1"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left" vertical="center" wrapText="1"/>
      <protection locked="0"/>
    </xf>
    <xf numFmtId="0" fontId="3" fillId="6" borderId="1" xfId="0" applyFont="1" applyFill="1" applyBorder="1" applyAlignment="1" applyProtection="1">
      <alignment horizontal="center" vertical="center" wrapText="1"/>
      <protection locked="0"/>
    </xf>
    <xf numFmtId="0" fontId="2" fillId="2" borderId="0" xfId="0" applyFont="1" applyFill="1" applyAlignment="1" applyProtection="1">
      <alignment horizontal="left" vertical="center"/>
      <protection hidden="1"/>
    </xf>
    <xf numFmtId="0" fontId="2" fillId="0" borderId="0" xfId="0" applyFont="1" applyFill="1" applyAlignment="1" applyProtection="1">
      <alignment vertical="center"/>
      <protection hidden="1"/>
    </xf>
    <xf numFmtId="0" fontId="2" fillId="6" borderId="1" xfId="0" applyFont="1" applyFill="1" applyBorder="1" applyAlignment="1" applyProtection="1">
      <alignment horizontal="left" vertical="center" wrapText="1"/>
      <protection locked="0"/>
    </xf>
    <xf numFmtId="0" fontId="2" fillId="6" borderId="1"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left" vertical="center"/>
      <protection locked="0"/>
    </xf>
    <xf numFmtId="0" fontId="36" fillId="5" borderId="0" xfId="0" applyFont="1" applyFill="1" applyAlignment="1" applyProtection="1">
      <alignment horizontal="center" vertical="center"/>
      <protection hidden="1"/>
    </xf>
    <xf numFmtId="0" fontId="33" fillId="4" borderId="0" xfId="0" applyFont="1" applyFill="1" applyAlignment="1" applyProtection="1">
      <alignment horizontal="center"/>
      <protection hidden="1"/>
    </xf>
    <xf numFmtId="0" fontId="14" fillId="2" borderId="0" xfId="0" applyFont="1" applyFill="1" applyAlignment="1" applyProtection="1">
      <alignment horizontal="left" vertical="center" wrapText="1"/>
      <protection hidden="1"/>
    </xf>
    <xf numFmtId="0" fontId="16" fillId="2" borderId="0" xfId="0" applyFont="1" applyFill="1" applyAlignment="1" applyProtection="1">
      <alignment horizontal="left" vertical="center" wrapText="1"/>
      <protection hidden="1"/>
    </xf>
    <xf numFmtId="0" fontId="3" fillId="2" borderId="0" xfId="0" applyFont="1" applyFill="1" applyAlignment="1" applyProtection="1">
      <alignment horizontal="left" vertical="center"/>
      <protection hidden="1"/>
    </xf>
    <xf numFmtId="0" fontId="15" fillId="2" borderId="0" xfId="0" applyFont="1" applyFill="1" applyAlignment="1" applyProtection="1">
      <alignment horizontal="left" vertical="center"/>
      <protection hidden="1"/>
    </xf>
    <xf numFmtId="0" fontId="4" fillId="2" borderId="0" xfId="0" applyFont="1" applyFill="1" applyAlignment="1" applyProtection="1">
      <alignment horizontal="left" vertical="center"/>
      <protection hidden="1"/>
    </xf>
    <xf numFmtId="0" fontId="52" fillId="0" borderId="0" xfId="0" applyFont="1" applyFill="1" applyAlignment="1" applyProtection="1">
      <alignment horizontal="left" vertical="center" wrapText="1"/>
      <protection hidden="1"/>
    </xf>
    <xf numFmtId="0" fontId="11" fillId="2" borderId="0" xfId="0" applyFont="1" applyFill="1" applyAlignment="1" applyProtection="1">
      <alignment horizontal="left" vertical="center" wrapText="1"/>
      <protection hidden="1"/>
    </xf>
    <xf numFmtId="0" fontId="2" fillId="2" borderId="0" xfId="0" applyFont="1" applyFill="1" applyAlignment="1" applyProtection="1">
      <alignment horizontal="left" vertical="center" wrapText="1"/>
      <protection hidden="1"/>
    </xf>
    <xf numFmtId="0" fontId="5" fillId="0" borderId="0" xfId="0" applyFont="1" applyFill="1" applyAlignment="1" applyProtection="1">
      <alignment horizontal="left" vertical="center"/>
      <protection hidden="1"/>
    </xf>
    <xf numFmtId="0" fontId="10" fillId="0" borderId="0" xfId="0" applyFont="1" applyFill="1" applyAlignment="1" applyProtection="1">
      <alignment horizontal="left" vertical="center"/>
      <protection hidden="1"/>
    </xf>
    <xf numFmtId="0" fontId="51" fillId="2" borderId="1" xfId="0" applyFont="1" applyFill="1" applyBorder="1" applyAlignment="1" applyProtection="1">
      <alignment horizontal="left" vertical="center" indent="1"/>
      <protection hidden="1"/>
    </xf>
    <xf numFmtId="0" fontId="23" fillId="2" borderId="1" xfId="0" applyFont="1" applyFill="1" applyBorder="1" applyAlignment="1" applyProtection="1">
      <alignment horizontal="left" vertical="center" indent="1"/>
      <protection hidden="1"/>
    </xf>
    <xf numFmtId="0" fontId="30" fillId="4" borderId="2" xfId="0" applyFont="1" applyFill="1" applyBorder="1" applyAlignment="1" applyProtection="1">
      <alignment horizontal="center" vertical="center"/>
      <protection hidden="1"/>
    </xf>
    <xf numFmtId="0" fontId="51" fillId="0" borderId="1" xfId="0" applyFont="1" applyFill="1" applyBorder="1" applyAlignment="1" applyProtection="1">
      <alignment horizontal="left" vertical="center" indent="1"/>
      <protection hidden="1"/>
    </xf>
    <xf numFmtId="0" fontId="23" fillId="0" borderId="1" xfId="0" applyFont="1" applyFill="1" applyBorder="1" applyAlignment="1" applyProtection="1">
      <alignment horizontal="left" vertical="center" indent="1"/>
      <protection hidden="1"/>
    </xf>
    <xf numFmtId="0" fontId="33" fillId="4" borderId="0" xfId="0" applyFont="1" applyFill="1" applyBorder="1" applyAlignment="1" applyProtection="1">
      <alignment horizontal="center" vertical="center"/>
      <protection hidden="1"/>
    </xf>
    <xf numFmtId="0" fontId="30" fillId="4" borderId="0" xfId="0" applyFont="1" applyFill="1" applyBorder="1" applyAlignment="1" applyProtection="1">
      <alignment horizontal="center" vertical="center"/>
      <protection hidden="1"/>
    </xf>
    <xf numFmtId="0" fontId="27" fillId="2" borderId="1" xfId="0" applyFont="1" applyFill="1" applyBorder="1" applyAlignment="1" applyProtection="1">
      <alignment horizontal="left" vertical="center" indent="1"/>
      <protection hidden="1"/>
    </xf>
    <xf numFmtId="0" fontId="50" fillId="2" borderId="1" xfId="0" applyFont="1" applyFill="1" applyBorder="1" applyAlignment="1" applyProtection="1">
      <alignment horizontal="left" vertical="center" indent="1"/>
      <protection hidden="1"/>
    </xf>
    <xf numFmtId="0" fontId="52" fillId="2" borderId="1" xfId="0" applyFont="1" applyFill="1" applyBorder="1" applyAlignment="1" applyProtection="1">
      <alignment horizontal="left" vertical="center" indent="1"/>
      <protection hidden="1"/>
    </xf>
    <xf numFmtId="0" fontId="77" fillId="7" borderId="0" xfId="0" applyFont="1" applyFill="1" applyAlignment="1" applyProtection="1">
      <alignment horizontal="center" vertical="center"/>
      <protection hidden="1"/>
    </xf>
    <xf numFmtId="0" fontId="77" fillId="7" borderId="0" xfId="0" applyFont="1" applyFill="1" applyAlignment="1" applyProtection="1">
      <alignment horizontal="center"/>
      <protection hidden="1"/>
    </xf>
    <xf numFmtId="0" fontId="4" fillId="2" borderId="0" xfId="0" applyFont="1" applyFill="1" applyAlignment="1" applyProtection="1">
      <alignment horizontal="left" vertical="center" wrapText="1"/>
      <protection hidden="1"/>
    </xf>
    <xf numFmtId="0" fontId="27" fillId="2" borderId="0" xfId="0" applyFont="1" applyFill="1" applyBorder="1" applyAlignment="1" applyProtection="1">
      <alignment horizontal="center"/>
      <protection hidden="1"/>
    </xf>
    <xf numFmtId="0" fontId="27" fillId="11" borderId="0" xfId="0" applyFont="1" applyFill="1" applyBorder="1" applyAlignment="1" applyProtection="1">
      <alignment horizontal="center"/>
      <protection hidden="1"/>
    </xf>
    <xf numFmtId="0" fontId="29" fillId="8" borderId="0" xfId="0" applyFont="1" applyFill="1" applyAlignment="1" applyProtection="1">
      <alignment horizontal="center" vertical="center"/>
      <protection hidden="1"/>
    </xf>
    <xf numFmtId="0" fontId="48" fillId="14" borderId="1" xfId="0" applyFont="1" applyFill="1" applyBorder="1" applyAlignment="1" applyProtection="1">
      <alignment horizontal="center" vertical="center"/>
      <protection hidden="1"/>
    </xf>
    <xf numFmtId="0" fontId="33" fillId="4" borderId="0" xfId="0" applyFont="1" applyFill="1" applyBorder="1" applyAlignment="1" applyProtection="1">
      <alignment horizontal="center"/>
      <protection hidden="1"/>
    </xf>
    <xf numFmtId="0" fontId="48" fillId="14" borderId="1" xfId="0" applyFont="1" applyFill="1" applyBorder="1" applyAlignment="1" applyProtection="1">
      <alignment horizontal="left" vertical="center" indent="1"/>
      <protection hidden="1"/>
    </xf>
    <xf numFmtId="0" fontId="29" fillId="14" borderId="4" xfId="0" applyFont="1" applyFill="1" applyBorder="1" applyAlignment="1" applyProtection="1">
      <alignment horizontal="center" vertical="center" wrapText="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left" vertical="center" wrapText="1"/>
      <protection hidden="1"/>
    </xf>
    <xf numFmtId="0" fontId="30" fillId="4" borderId="0"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left" vertical="center" wrapText="1"/>
      <protection locked="0"/>
    </xf>
    <xf numFmtId="0" fontId="13" fillId="6" borderId="1" xfId="0" applyFont="1" applyFill="1" applyBorder="1" applyAlignment="1" applyProtection="1">
      <alignment horizontal="left" vertical="center" wrapText="1"/>
      <protection locked="0"/>
    </xf>
    <xf numFmtId="0" fontId="27" fillId="13" borderId="1" xfId="0" applyFont="1" applyFill="1" applyBorder="1" applyAlignment="1" applyProtection="1">
      <alignment horizontal="left" vertical="center" wrapText="1"/>
      <protection hidden="1"/>
    </xf>
    <xf numFmtId="0" fontId="27" fillId="13" borderId="1" xfId="0" applyFont="1" applyFill="1" applyBorder="1" applyAlignment="1" applyProtection="1">
      <alignment horizontal="left" vertical="center"/>
      <protection hidden="1"/>
    </xf>
    <xf numFmtId="0" fontId="23" fillId="13" borderId="1" xfId="0" applyFont="1" applyFill="1" applyBorder="1" applyAlignment="1" applyProtection="1">
      <alignment horizontal="left" vertical="center" wrapText="1"/>
      <protection hidden="1"/>
    </xf>
    <xf numFmtId="0" fontId="16" fillId="13" borderId="1" xfId="0" applyFont="1" applyFill="1" applyBorder="1" applyAlignment="1" applyProtection="1">
      <alignment horizontal="left" vertical="center" wrapText="1"/>
      <protection hidden="1"/>
    </xf>
    <xf numFmtId="0" fontId="22" fillId="13" borderId="4" xfId="0" applyFont="1" applyFill="1" applyBorder="1" applyAlignment="1" applyProtection="1">
      <alignment horizontal="left" vertical="center" wrapText="1"/>
      <protection hidden="1"/>
    </xf>
    <xf numFmtId="0" fontId="23" fillId="13" borderId="5" xfId="0" applyFont="1" applyFill="1" applyBorder="1" applyAlignment="1" applyProtection="1">
      <alignment horizontal="left" vertical="center" wrapText="1"/>
      <protection hidden="1"/>
    </xf>
    <xf numFmtId="0" fontId="23" fillId="13" borderId="3" xfId="0" applyFont="1" applyFill="1" applyBorder="1" applyAlignment="1" applyProtection="1">
      <alignment horizontal="left" vertical="center" wrapText="1"/>
      <protection hidden="1"/>
    </xf>
    <xf numFmtId="0" fontId="9" fillId="13" borderId="1" xfId="0" applyFont="1" applyFill="1" applyBorder="1" applyAlignment="1" applyProtection="1">
      <alignment vertical="center" wrapText="1"/>
      <protection hidden="1"/>
    </xf>
    <xf numFmtId="0" fontId="18" fillId="13" borderId="1" xfId="0" applyFont="1" applyFill="1" applyBorder="1" applyAlignment="1" applyProtection="1">
      <alignment vertical="center" wrapText="1"/>
      <protection hidden="1"/>
    </xf>
    <xf numFmtId="0" fontId="18" fillId="9" borderId="1" xfId="0" applyFont="1" applyFill="1" applyBorder="1" applyAlignment="1" applyProtection="1">
      <alignment horizontal="center" vertical="center" wrapText="1"/>
      <protection locked="0"/>
    </xf>
    <xf numFmtId="0" fontId="9" fillId="13" borderId="1" xfId="0" applyFont="1" applyFill="1" applyBorder="1" applyAlignment="1" applyProtection="1">
      <alignment horizontal="left" vertical="center" wrapText="1" indent="2"/>
      <protection hidden="1"/>
    </xf>
    <xf numFmtId="0" fontId="18" fillId="13" borderId="1" xfId="0" applyFont="1" applyFill="1" applyBorder="1" applyAlignment="1" applyProtection="1">
      <alignment horizontal="left" vertical="center" wrapText="1" indent="2"/>
      <protection hidden="1"/>
    </xf>
    <xf numFmtId="0" fontId="55" fillId="6" borderId="1" xfId="1" applyNumberFormat="1" applyFont="1" applyFill="1" applyBorder="1" applyAlignment="1" applyProtection="1">
      <alignment horizontal="left" vertical="center" wrapText="1"/>
      <protection locked="0"/>
    </xf>
    <xf numFmtId="0" fontId="36" fillId="12" borderId="0" xfId="0" applyFont="1" applyFill="1" applyAlignment="1" applyProtection="1">
      <alignment horizontal="left" vertical="center"/>
      <protection hidden="1"/>
    </xf>
    <xf numFmtId="0" fontId="9" fillId="13" borderId="1" xfId="0" applyFont="1" applyFill="1" applyBorder="1" applyAlignment="1" applyProtection="1">
      <alignment horizontal="left" vertical="center" wrapText="1"/>
      <protection hidden="1"/>
    </xf>
    <xf numFmtId="0" fontId="13" fillId="13" borderId="1" xfId="0" applyFont="1" applyFill="1" applyBorder="1" applyAlignment="1" applyProtection="1">
      <alignment horizontal="left" vertical="center" wrapText="1"/>
      <protection hidden="1"/>
    </xf>
    <xf numFmtId="0" fontId="66" fillId="4" borderId="0" xfId="0" applyFont="1" applyFill="1" applyBorder="1" applyAlignment="1" applyProtection="1">
      <alignment horizontal="center"/>
      <protection hidden="1"/>
    </xf>
  </cellXfs>
  <cellStyles count="12">
    <cellStyle name="Comma" xfId="11" builtinId="3"/>
    <cellStyle name="Comma 2" xfId="5"/>
    <cellStyle name="Comma 3" xfId="10"/>
    <cellStyle name="Currency 2" xfId="7"/>
    <cellStyle name="Hyperlink" xfId="1" builtinId="8"/>
    <cellStyle name="Normal" xfId="0" builtinId="0"/>
    <cellStyle name="Normal 2" xfId="2"/>
    <cellStyle name="Normal 3" xfId="3"/>
    <cellStyle name="Normal 4" xfId="4"/>
    <cellStyle name="Normal 5" xfId="8"/>
    <cellStyle name="Normal 6" xfId="9"/>
    <cellStyle name="Percent 2" xfId="6"/>
  </cellStyles>
  <dxfs count="194">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patternType="lightGray">
          <bgColor theme="0" tint="-0.499984740745262"/>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ont>
        <color rgb="FF006100"/>
      </font>
      <fill>
        <patternFill>
          <bgColor rgb="FFC6EFCE"/>
        </patternFill>
      </fill>
    </dxf>
    <dxf>
      <font>
        <color rgb="FF9C0006"/>
      </font>
      <fill>
        <patternFill>
          <bgColor rgb="FFFFC7CE"/>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s>
  <tableStyles count="0" defaultTableStyle="TableStyleMedium9" defaultPivotStyle="PivotStyleLight16"/>
  <colors>
    <mruColors>
      <color rgb="FFFFFFFF"/>
      <color rgb="FFFFFFCC"/>
      <color rgb="FFFFCC00"/>
      <color rgb="FF0066FF"/>
      <color rgb="FF009900"/>
      <color rgb="FF0000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600075</xdr:colOff>
      <xdr:row>0</xdr:row>
      <xdr:rowOff>66675</xdr:rowOff>
    </xdr:from>
    <xdr:to>
      <xdr:col>15</xdr:col>
      <xdr:colOff>76200</xdr:colOff>
      <xdr:row>4</xdr:row>
      <xdr:rowOff>64558</xdr:rowOff>
    </xdr:to>
    <xdr:pic>
      <xdr:nvPicPr>
        <xdr:cNvPr id="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9334500" y="66675"/>
          <a:ext cx="1790700" cy="1007533"/>
        </a:xfrm>
        <a:prstGeom prst="rect">
          <a:avLst/>
        </a:prstGeom>
        <a:noFill/>
      </xdr:spPr>
    </xdr:pic>
    <xdr:clientData/>
  </xdr:twoCellAnchor>
  <xdr:twoCellAnchor editAs="oneCell">
    <xdr:from>
      <xdr:col>5</xdr:col>
      <xdr:colOff>714374</xdr:colOff>
      <xdr:row>96</xdr:row>
      <xdr:rowOff>0</xdr:rowOff>
    </xdr:from>
    <xdr:to>
      <xdr:col>6</xdr:col>
      <xdr:colOff>495300</xdr:colOff>
      <xdr:row>97</xdr:row>
      <xdr:rowOff>0</xdr:rowOff>
    </xdr:to>
    <xdr:pic>
      <xdr:nvPicPr>
        <xdr:cNvPr id="9" name="Picture 8"/>
        <xdr:cNvPicPr/>
      </xdr:nvPicPr>
      <xdr:blipFill rotWithShape="1">
        <a:blip xmlns:r="http://schemas.openxmlformats.org/officeDocument/2006/relationships" r:embed="rId2"/>
        <a:srcRect l="10310" t="25994" r="82027" b="68365"/>
        <a:stretch/>
      </xdr:blipFill>
      <xdr:spPr bwMode="auto">
        <a:xfrm>
          <a:off x="4048124" y="17678400"/>
          <a:ext cx="552451" cy="1905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530225</xdr:colOff>
      <xdr:row>94</xdr:row>
      <xdr:rowOff>161925</xdr:rowOff>
    </xdr:from>
    <xdr:to>
      <xdr:col>9</xdr:col>
      <xdr:colOff>571500</xdr:colOff>
      <xdr:row>95</xdr:row>
      <xdr:rowOff>180975</xdr:rowOff>
    </xdr:to>
    <xdr:pic>
      <xdr:nvPicPr>
        <xdr:cNvPr id="10" name="Picture 9"/>
        <xdr:cNvPicPr/>
      </xdr:nvPicPr>
      <xdr:blipFill rotWithShape="1">
        <a:blip xmlns:r="http://schemas.openxmlformats.org/officeDocument/2006/relationships" r:embed="rId3"/>
        <a:srcRect l="37830" t="64621" r="55254" b="31653"/>
        <a:stretch/>
      </xdr:blipFill>
      <xdr:spPr bwMode="auto">
        <a:xfrm>
          <a:off x="6178550" y="19850100"/>
          <a:ext cx="812800" cy="2095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427759</xdr:colOff>
      <xdr:row>57</xdr:row>
      <xdr:rowOff>591705</xdr:rowOff>
    </xdr:from>
    <xdr:to>
      <xdr:col>8</xdr:col>
      <xdr:colOff>209551</xdr:colOff>
      <xdr:row>57</xdr:row>
      <xdr:rowOff>782205</xdr:rowOff>
    </xdr:to>
    <xdr:pic>
      <xdr:nvPicPr>
        <xdr:cNvPr id="6" name="Picture 5"/>
        <xdr:cNvPicPr/>
      </xdr:nvPicPr>
      <xdr:blipFill rotWithShape="1">
        <a:blip xmlns:r="http://schemas.openxmlformats.org/officeDocument/2006/relationships" r:embed="rId2"/>
        <a:srcRect l="10310" t="25994" r="82027" b="68365"/>
        <a:stretch/>
      </xdr:blipFill>
      <xdr:spPr bwMode="auto">
        <a:xfrm>
          <a:off x="5304559" y="11697855"/>
          <a:ext cx="553317" cy="19050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2465293</xdr:colOff>
      <xdr:row>0</xdr:row>
      <xdr:rowOff>76200</xdr:rowOff>
    </xdr:from>
    <xdr:to>
      <xdr:col>5</xdr:col>
      <xdr:colOff>121534</xdr:colOff>
      <xdr:row>4</xdr:row>
      <xdr:rowOff>38100</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694393" y="76200"/>
          <a:ext cx="1485291" cy="847725"/>
        </a:xfrm>
        <a:prstGeom prst="rect">
          <a:avLst/>
        </a:prstGeom>
        <a:noFill/>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647700</xdr:colOff>
      <xdr:row>0</xdr:row>
      <xdr:rowOff>0</xdr:rowOff>
    </xdr:from>
    <xdr:to>
      <xdr:col>13</xdr:col>
      <xdr:colOff>85116</xdr:colOff>
      <xdr:row>3</xdr:row>
      <xdr:rowOff>171450</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9315450" y="0"/>
          <a:ext cx="1485291" cy="819150"/>
        </a:xfrm>
        <a:prstGeom prst="rect">
          <a:avLst/>
        </a:prstGeom>
        <a:noFill/>
      </xdr:spPr>
    </xdr:pic>
    <xdr:clientData/>
  </xdr:twoCellAnchor>
  <xdr:twoCellAnchor editAs="oneCell">
    <xdr:from>
      <xdr:col>7</xdr:col>
      <xdr:colOff>162984</xdr:colOff>
      <xdr:row>13</xdr:row>
      <xdr:rowOff>611716</xdr:rowOff>
    </xdr:from>
    <xdr:to>
      <xdr:col>7</xdr:col>
      <xdr:colOff>717551</xdr:colOff>
      <xdr:row>13</xdr:row>
      <xdr:rowOff>802216</xdr:rowOff>
    </xdr:to>
    <xdr:pic>
      <xdr:nvPicPr>
        <xdr:cNvPr id="4" name="Picture 3"/>
        <xdr:cNvPicPr/>
      </xdr:nvPicPr>
      <xdr:blipFill rotWithShape="1">
        <a:blip xmlns:r="http://schemas.openxmlformats.org/officeDocument/2006/relationships" r:embed="rId2"/>
        <a:srcRect l="10310" t="25994" r="82027" b="68365"/>
        <a:stretch/>
      </xdr:blipFill>
      <xdr:spPr bwMode="auto">
        <a:xfrm>
          <a:off x="5708651" y="3215216"/>
          <a:ext cx="554567" cy="190500"/>
        </a:xfrm>
        <a:prstGeom prst="rect">
          <a:avLst/>
        </a:prstGeom>
        <a:ln>
          <a:noFill/>
        </a:ln>
        <a:extLst>
          <a:ext uri="{53640926-AAD7-44D8-BBD7-CCE9431645EC}">
            <a14:shadowObscured xmlns:a14="http://schemas.microsoft.com/office/drawing/2010/main"/>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4</xdr:col>
      <xdr:colOff>9525</xdr:colOff>
      <xdr:row>0</xdr:row>
      <xdr:rowOff>104776</xdr:rowOff>
    </xdr:from>
    <xdr:to>
      <xdr:col>5</xdr:col>
      <xdr:colOff>94641</xdr:colOff>
      <xdr:row>4</xdr:row>
      <xdr:rowOff>76201</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457950" y="104776"/>
          <a:ext cx="1485291" cy="838200"/>
        </a:xfrm>
        <a:prstGeom prst="rect">
          <a:avLst/>
        </a:prstGeom>
        <a:noFill/>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3</xdr:col>
      <xdr:colOff>5619750</xdr:colOff>
      <xdr:row>0</xdr:row>
      <xdr:rowOff>76200</xdr:rowOff>
    </xdr:from>
    <xdr:to>
      <xdr:col>4</xdr:col>
      <xdr:colOff>104775</xdr:colOff>
      <xdr:row>4</xdr:row>
      <xdr:rowOff>38100</xdr:rowOff>
    </xdr:to>
    <xdr:pic>
      <xdr:nvPicPr>
        <xdr:cNvPr id="7"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8734425" y="76200"/>
          <a:ext cx="1419225" cy="800100"/>
        </a:xfrm>
        <a:prstGeom prst="rect">
          <a:avLst/>
        </a:prstGeom>
        <a:noFill/>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2</xdr:col>
      <xdr:colOff>3448050</xdr:colOff>
      <xdr:row>0</xdr:row>
      <xdr:rowOff>57150</xdr:rowOff>
    </xdr:from>
    <xdr:to>
      <xdr:col>3</xdr:col>
      <xdr:colOff>104166</xdr:colOff>
      <xdr:row>3</xdr:row>
      <xdr:rowOff>66675</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276725" y="57150"/>
          <a:ext cx="1485291" cy="65722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32791" y="0"/>
          <a:ext cx="1483176" cy="709083"/>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1518708</xdr:colOff>
      <xdr:row>0</xdr:row>
      <xdr:rowOff>0</xdr:rowOff>
    </xdr:from>
    <xdr:to>
      <xdr:col>8</xdr:col>
      <xdr:colOff>70300</xdr:colOff>
      <xdr:row>3</xdr:row>
      <xdr:rowOff>127000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844433" y="0"/>
          <a:ext cx="1485292" cy="70802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cb.int/stats/exchange/eurofxref/html/index.en.html"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omments" Target="../comments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2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omments" Target="../comments2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9.xml"/><Relationship Id="rId1" Type="http://schemas.openxmlformats.org/officeDocument/2006/relationships/printerSettings" Target="../printerSettings/printerSettings29.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omments" Target="../comments29.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1.xml"/><Relationship Id="rId1" Type="http://schemas.openxmlformats.org/officeDocument/2006/relationships/printerSettings" Target="../printerSettings/printerSettings31.bin"/><Relationship Id="rId4" Type="http://schemas.openxmlformats.org/officeDocument/2006/relationships/comments" Target="../comments30.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2.xml"/><Relationship Id="rId1" Type="http://schemas.openxmlformats.org/officeDocument/2006/relationships/printerSettings" Target="../printerSettings/printerSettings32.bin"/><Relationship Id="rId4" Type="http://schemas.openxmlformats.org/officeDocument/2006/relationships/comments" Target="../comments31.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3.xml"/><Relationship Id="rId1" Type="http://schemas.openxmlformats.org/officeDocument/2006/relationships/printerSettings" Target="../printerSettings/printerSettings33.bin"/><Relationship Id="rId4" Type="http://schemas.openxmlformats.org/officeDocument/2006/relationships/comments" Target="../comments3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98"/>
  <sheetViews>
    <sheetView tabSelected="1" zoomScaleNormal="100" zoomScaleSheetLayoutView="90" workbookViewId="0"/>
  </sheetViews>
  <sheetFormatPr defaultColWidth="9.140625" defaultRowHeight="15" x14ac:dyDescent="0.25"/>
  <cols>
    <col min="1" max="1" width="3.7109375" style="4" customWidth="1"/>
    <col min="2" max="15" width="11.5703125" style="4" customWidth="1"/>
    <col min="16" max="16" width="3.7109375" style="4" customWidth="1"/>
    <col min="17" max="16384" width="9.140625" style="4"/>
  </cols>
  <sheetData>
    <row r="1" spans="1:16" x14ac:dyDescent="0.25">
      <c r="A1" s="3"/>
      <c r="B1" s="3"/>
      <c r="C1" s="3"/>
      <c r="D1" s="3"/>
      <c r="E1" s="3"/>
      <c r="F1" s="3"/>
      <c r="G1" s="3"/>
      <c r="H1" s="3"/>
      <c r="I1" s="3"/>
      <c r="J1" s="3"/>
      <c r="K1" s="3"/>
      <c r="L1" s="3"/>
      <c r="M1" s="3"/>
      <c r="N1" s="3"/>
      <c r="O1" s="3"/>
      <c r="P1" s="3"/>
    </row>
    <row r="2" spans="1:16" ht="21" x14ac:dyDescent="0.35">
      <c r="A2" s="3"/>
      <c r="B2" s="1" t="s">
        <v>577</v>
      </c>
      <c r="C2" s="1"/>
      <c r="D2" s="13"/>
      <c r="E2" s="3"/>
      <c r="F2" s="3"/>
      <c r="G2" s="3"/>
      <c r="H2" s="3"/>
      <c r="I2" s="3"/>
      <c r="J2" s="3"/>
      <c r="K2" s="3"/>
      <c r="L2" s="3"/>
      <c r="M2" s="3"/>
      <c r="N2" s="3"/>
      <c r="O2" s="3"/>
      <c r="P2" s="3"/>
    </row>
    <row r="3" spans="1:16" x14ac:dyDescent="0.25">
      <c r="A3" s="3"/>
      <c r="B3" s="3"/>
      <c r="C3" s="3"/>
      <c r="D3" s="3"/>
      <c r="E3" s="3"/>
      <c r="F3" s="3"/>
      <c r="G3" s="3"/>
      <c r="H3" s="3"/>
      <c r="I3" s="3"/>
      <c r="J3" s="3"/>
      <c r="K3" s="3"/>
      <c r="L3" s="3"/>
      <c r="M3" s="3"/>
      <c r="N3" s="3"/>
      <c r="O3" s="3"/>
      <c r="P3" s="3"/>
    </row>
    <row r="4" spans="1:16" ht="28.5" x14ac:dyDescent="0.35">
      <c r="A4" s="3"/>
      <c r="B4" s="3"/>
      <c r="C4" s="3"/>
      <c r="D4" s="99"/>
      <c r="E4" s="230" t="s">
        <v>578</v>
      </c>
      <c r="F4" s="230"/>
      <c r="G4" s="230"/>
      <c r="H4" s="230"/>
      <c r="I4" s="230"/>
      <c r="J4" s="230"/>
      <c r="K4" s="230"/>
      <c r="L4" s="230"/>
      <c r="M4" s="3"/>
      <c r="N4" s="3"/>
      <c r="O4" s="3"/>
      <c r="P4" s="3"/>
    </row>
    <row r="5" spans="1:16" x14ac:dyDescent="0.25">
      <c r="A5" s="3"/>
      <c r="B5" s="3"/>
      <c r="C5" s="3"/>
      <c r="D5" s="3"/>
      <c r="E5" s="3"/>
      <c r="F5" s="3"/>
      <c r="G5" s="3"/>
      <c r="H5" s="3"/>
      <c r="I5" s="3"/>
      <c r="J5" s="3"/>
      <c r="K5" s="3"/>
      <c r="L5" s="3"/>
      <c r="M5" s="3"/>
      <c r="N5" s="3"/>
      <c r="O5" s="3"/>
      <c r="P5" s="3"/>
    </row>
    <row r="6" spans="1:16" ht="21" x14ac:dyDescent="0.35">
      <c r="A6" s="3"/>
      <c r="B6" s="3"/>
      <c r="C6" s="3"/>
      <c r="D6" s="99"/>
      <c r="E6" s="3"/>
      <c r="F6" s="230" t="s">
        <v>135</v>
      </c>
      <c r="G6" s="230"/>
      <c r="H6" s="230"/>
      <c r="I6" s="230"/>
      <c r="J6" s="230"/>
      <c r="K6" s="230"/>
      <c r="L6" s="3"/>
      <c r="M6" s="3"/>
      <c r="N6" s="3"/>
      <c r="O6" s="3"/>
      <c r="P6" s="3"/>
    </row>
    <row r="7" spans="1:16" x14ac:dyDescent="0.25">
      <c r="A7" s="3"/>
      <c r="B7" s="3"/>
      <c r="C7" s="3"/>
      <c r="D7" s="3"/>
      <c r="E7" s="3"/>
      <c r="F7" s="3"/>
      <c r="G7" s="3"/>
      <c r="H7" s="3"/>
      <c r="I7" s="3"/>
      <c r="J7" s="3"/>
      <c r="K7" s="3"/>
      <c r="L7" s="3"/>
      <c r="M7" s="3"/>
      <c r="N7" s="3"/>
      <c r="O7" s="3"/>
      <c r="P7" s="3"/>
    </row>
    <row r="8" spans="1:16" ht="18.75" x14ac:dyDescent="0.3">
      <c r="A8" s="3"/>
      <c r="B8" s="231" t="s">
        <v>38</v>
      </c>
      <c r="C8" s="231"/>
      <c r="D8" s="231"/>
      <c r="E8" s="231"/>
      <c r="F8" s="231"/>
      <c r="G8" s="231"/>
      <c r="H8" s="231"/>
      <c r="I8" s="231"/>
      <c r="J8" s="231"/>
      <c r="K8" s="231"/>
      <c r="L8" s="231"/>
      <c r="M8" s="231"/>
      <c r="N8" s="231"/>
      <c r="O8" s="231"/>
      <c r="P8" s="3"/>
    </row>
    <row r="9" spans="1:16" x14ac:dyDescent="0.25">
      <c r="A9" s="3"/>
      <c r="B9" s="80"/>
      <c r="C9" s="80"/>
      <c r="D9" s="80"/>
      <c r="E9" s="80"/>
      <c r="F9" s="80"/>
      <c r="G9" s="80"/>
      <c r="H9" s="80"/>
      <c r="I9" s="80"/>
      <c r="J9" s="80"/>
      <c r="K9" s="80"/>
      <c r="L9" s="80"/>
      <c r="M9" s="80"/>
      <c r="N9" s="80"/>
      <c r="O9" s="80"/>
      <c r="P9" s="3"/>
    </row>
    <row r="10" spans="1:16" x14ac:dyDescent="0.25">
      <c r="A10" s="3"/>
      <c r="B10" s="234" t="s">
        <v>579</v>
      </c>
      <c r="C10" s="235"/>
      <c r="D10" s="235"/>
      <c r="E10" s="235"/>
      <c r="F10" s="235"/>
      <c r="G10" s="235"/>
      <c r="H10" s="235"/>
      <c r="I10" s="235"/>
      <c r="J10" s="235"/>
      <c r="K10" s="235"/>
      <c r="L10" s="235"/>
      <c r="M10" s="235"/>
      <c r="N10" s="235"/>
      <c r="O10" s="235"/>
      <c r="P10" s="3"/>
    </row>
    <row r="11" spans="1:16" x14ac:dyDescent="0.25">
      <c r="A11" s="3"/>
      <c r="B11" s="236" t="s">
        <v>566</v>
      </c>
      <c r="C11" s="235"/>
      <c r="D11" s="235"/>
      <c r="E11" s="235"/>
      <c r="F11" s="235"/>
      <c r="G11" s="235"/>
      <c r="H11" s="235"/>
      <c r="I11" s="235"/>
      <c r="J11" s="235"/>
      <c r="K11" s="235"/>
      <c r="L11" s="235"/>
      <c r="M11" s="235"/>
      <c r="N11" s="235"/>
      <c r="O11" s="235"/>
      <c r="P11" s="3"/>
    </row>
    <row r="12" spans="1:16" x14ac:dyDescent="0.25">
      <c r="A12" s="3"/>
      <c r="B12" s="81"/>
      <c r="C12" s="81"/>
      <c r="D12" s="81"/>
      <c r="E12" s="81"/>
      <c r="F12" s="81"/>
      <c r="G12" s="81"/>
      <c r="H12" s="81"/>
      <c r="I12" s="81"/>
      <c r="J12" s="81"/>
      <c r="K12" s="81"/>
      <c r="L12" s="81"/>
      <c r="M12" s="81"/>
      <c r="N12" s="81"/>
      <c r="O12" s="81"/>
      <c r="P12" s="3"/>
    </row>
    <row r="13" spans="1:16" x14ac:dyDescent="0.25">
      <c r="A13" s="3"/>
      <c r="B13" s="81" t="s">
        <v>400</v>
      </c>
      <c r="C13" s="81"/>
      <c r="D13" s="81"/>
      <c r="E13" s="81"/>
      <c r="F13" s="81"/>
      <c r="G13" s="81"/>
      <c r="H13" s="81"/>
      <c r="I13" s="81"/>
      <c r="J13" s="81"/>
      <c r="K13" s="81"/>
      <c r="L13" s="81"/>
      <c r="M13" s="81"/>
      <c r="N13" s="81"/>
      <c r="O13" s="81"/>
      <c r="P13" s="3"/>
    </row>
    <row r="14" spans="1:16" x14ac:dyDescent="0.25">
      <c r="A14" s="3"/>
      <c r="B14" s="81"/>
      <c r="C14" s="81"/>
      <c r="D14" s="81"/>
      <c r="E14" s="81"/>
      <c r="F14" s="81"/>
      <c r="G14" s="81"/>
      <c r="H14" s="81"/>
      <c r="I14" s="81"/>
      <c r="J14" s="81"/>
      <c r="K14" s="81"/>
      <c r="L14" s="81"/>
      <c r="M14" s="81"/>
      <c r="N14" s="81"/>
      <c r="O14" s="81"/>
      <c r="P14" s="3"/>
    </row>
    <row r="15" spans="1:16" x14ac:dyDescent="0.25">
      <c r="A15" s="3"/>
      <c r="B15" s="86" t="s">
        <v>450</v>
      </c>
      <c r="C15" s="81"/>
      <c r="D15" s="81"/>
      <c r="E15" s="81"/>
      <c r="F15" s="81"/>
      <c r="G15" s="81"/>
      <c r="H15" s="81"/>
      <c r="I15" s="81"/>
      <c r="J15" s="81"/>
      <c r="K15" s="81"/>
      <c r="L15" s="81"/>
      <c r="M15" s="81"/>
      <c r="N15" s="81"/>
      <c r="O15" s="81"/>
      <c r="P15" s="3"/>
    </row>
    <row r="16" spans="1:16" x14ac:dyDescent="0.25">
      <c r="A16" s="3"/>
      <c r="B16" s="86"/>
      <c r="C16" s="81"/>
      <c r="D16" s="81"/>
      <c r="E16" s="81"/>
      <c r="F16" s="81"/>
      <c r="G16" s="81"/>
      <c r="H16" s="81"/>
      <c r="I16" s="81"/>
      <c r="J16" s="81"/>
      <c r="K16" s="81"/>
      <c r="L16" s="81"/>
      <c r="M16" s="81"/>
      <c r="N16" s="81"/>
      <c r="O16" s="81"/>
      <c r="P16" s="3"/>
    </row>
    <row r="17" spans="1:16" x14ac:dyDescent="0.25">
      <c r="A17" s="3"/>
      <c r="B17" s="132" t="s">
        <v>521</v>
      </c>
      <c r="C17" s="81"/>
      <c r="D17" s="81"/>
      <c r="E17" s="81"/>
      <c r="F17" s="81"/>
      <c r="G17" s="81"/>
      <c r="H17" s="81"/>
      <c r="I17" s="81"/>
      <c r="J17" s="81"/>
      <c r="K17" s="81"/>
      <c r="L17" s="81"/>
      <c r="M17" s="81"/>
      <c r="N17" s="81"/>
      <c r="O17" s="81"/>
      <c r="P17" s="3"/>
    </row>
    <row r="18" spans="1:16" x14ac:dyDescent="0.25">
      <c r="A18" s="3"/>
      <c r="B18" s="112" t="s">
        <v>516</v>
      </c>
      <c r="C18" s="112"/>
      <c r="D18" s="112"/>
      <c r="E18" s="112"/>
      <c r="F18" s="112"/>
      <c r="G18" s="112"/>
      <c r="H18" s="112"/>
      <c r="I18" s="81"/>
      <c r="J18" s="81"/>
      <c r="K18" s="81"/>
      <c r="L18" s="81"/>
      <c r="M18" s="81"/>
      <c r="N18" s="81"/>
      <c r="O18" s="81"/>
      <c r="P18" s="3"/>
    </row>
    <row r="19" spans="1:16" x14ac:dyDescent="0.25">
      <c r="A19" s="3"/>
      <c r="B19" s="112" t="s">
        <v>517</v>
      </c>
      <c r="C19" s="112"/>
      <c r="D19" s="112"/>
      <c r="E19" s="112"/>
      <c r="F19" s="112"/>
      <c r="G19" s="112"/>
      <c r="H19" s="112"/>
      <c r="I19" s="81"/>
      <c r="J19" s="81"/>
      <c r="K19" s="81"/>
      <c r="L19" s="81"/>
      <c r="M19" s="81"/>
      <c r="N19" s="81"/>
      <c r="O19" s="81"/>
      <c r="P19" s="3"/>
    </row>
    <row r="20" spans="1:16" x14ac:dyDescent="0.25">
      <c r="A20" s="3"/>
      <c r="B20" s="100" t="s">
        <v>522</v>
      </c>
      <c r="C20" s="100"/>
      <c r="D20" s="100"/>
      <c r="E20" s="112"/>
      <c r="F20" s="112"/>
      <c r="G20" s="112"/>
      <c r="H20" s="112"/>
      <c r="I20" s="81"/>
      <c r="J20" s="81"/>
      <c r="K20" s="81"/>
      <c r="L20" s="81"/>
      <c r="M20" s="81"/>
      <c r="N20" s="81"/>
      <c r="O20" s="81"/>
      <c r="P20" s="3"/>
    </row>
    <row r="21" spans="1:16" x14ac:dyDescent="0.25">
      <c r="A21" s="3"/>
      <c r="B21" s="100" t="s">
        <v>523</v>
      </c>
      <c r="C21" s="100"/>
      <c r="D21" s="100"/>
      <c r="E21" s="112"/>
      <c r="F21" s="112"/>
      <c r="G21" s="112"/>
      <c r="H21" s="112"/>
      <c r="I21" s="81"/>
      <c r="J21" s="81"/>
      <c r="K21" s="81"/>
      <c r="L21" s="81"/>
      <c r="M21" s="81"/>
      <c r="N21" s="81"/>
      <c r="O21" s="81"/>
      <c r="P21" s="3"/>
    </row>
    <row r="22" spans="1:16" x14ac:dyDescent="0.25">
      <c r="A22" s="3"/>
      <c r="B22" s="100" t="s">
        <v>524</v>
      </c>
      <c r="C22" s="100"/>
      <c r="D22" s="100"/>
      <c r="E22" s="112"/>
      <c r="F22" s="112"/>
      <c r="G22" s="112"/>
      <c r="H22" s="112"/>
      <c r="I22" s="81"/>
      <c r="J22" s="81"/>
      <c r="K22" s="81"/>
      <c r="L22" s="81"/>
      <c r="M22" s="81"/>
      <c r="N22" s="81"/>
      <c r="O22" s="81"/>
      <c r="P22" s="3"/>
    </row>
    <row r="23" spans="1:16" x14ac:dyDescent="0.25">
      <c r="A23" s="3"/>
      <c r="B23" s="100" t="s">
        <v>525</v>
      </c>
      <c r="C23" s="100"/>
      <c r="D23" s="100"/>
      <c r="E23" s="112"/>
      <c r="F23" s="112"/>
      <c r="G23" s="112"/>
      <c r="H23" s="112"/>
      <c r="I23" s="81"/>
      <c r="J23" s="81"/>
      <c r="K23" s="81"/>
      <c r="L23" s="81"/>
      <c r="M23" s="81"/>
      <c r="N23" s="81"/>
      <c r="O23" s="81"/>
      <c r="P23" s="3"/>
    </row>
    <row r="24" spans="1:16" x14ac:dyDescent="0.25">
      <c r="A24" s="3"/>
      <c r="B24" s="100" t="s">
        <v>526</v>
      </c>
      <c r="C24" s="100"/>
      <c r="D24" s="100"/>
      <c r="E24" s="112"/>
      <c r="F24" s="112"/>
      <c r="G24" s="112"/>
      <c r="H24" s="112"/>
      <c r="I24" s="81"/>
      <c r="J24" s="81"/>
      <c r="K24" s="81"/>
      <c r="L24" s="81"/>
      <c r="M24" s="81"/>
      <c r="N24" s="81"/>
      <c r="O24" s="81"/>
      <c r="P24" s="3"/>
    </row>
    <row r="25" spans="1:16" x14ac:dyDescent="0.25">
      <c r="A25" s="3"/>
      <c r="B25" s="100" t="s">
        <v>527</v>
      </c>
      <c r="C25" s="100"/>
      <c r="D25" s="100"/>
      <c r="E25" s="112"/>
      <c r="F25" s="112"/>
      <c r="G25" s="112"/>
      <c r="H25" s="112"/>
      <c r="I25" s="81"/>
      <c r="J25" s="81"/>
      <c r="K25" s="81"/>
      <c r="L25" s="81"/>
      <c r="M25" s="81"/>
      <c r="N25" s="81"/>
      <c r="O25" s="81"/>
      <c r="P25" s="3"/>
    </row>
    <row r="26" spans="1:16" x14ac:dyDescent="0.25">
      <c r="A26" s="3"/>
      <c r="B26" s="100" t="s">
        <v>528</v>
      </c>
      <c r="C26" s="100"/>
      <c r="D26" s="100"/>
      <c r="E26" s="112"/>
      <c r="F26" s="112"/>
      <c r="G26" s="112"/>
      <c r="H26" s="112"/>
      <c r="I26" s="81"/>
      <c r="J26" s="81"/>
      <c r="K26" s="81"/>
      <c r="L26" s="81"/>
      <c r="M26" s="81"/>
      <c r="N26" s="81"/>
      <c r="O26" s="81"/>
      <c r="P26" s="3"/>
    </row>
    <row r="27" spans="1:16" x14ac:dyDescent="0.25">
      <c r="A27" s="3"/>
      <c r="B27" s="100" t="s">
        <v>529</v>
      </c>
      <c r="C27" s="100"/>
      <c r="D27" s="100"/>
      <c r="E27" s="112"/>
      <c r="F27" s="112"/>
      <c r="G27" s="112"/>
      <c r="H27" s="112"/>
      <c r="I27" s="81"/>
      <c r="J27" s="81"/>
      <c r="K27" s="81"/>
      <c r="L27" s="81"/>
      <c r="M27" s="81"/>
      <c r="N27" s="81"/>
      <c r="O27" s="81"/>
      <c r="P27" s="3"/>
    </row>
    <row r="28" spans="1:16" x14ac:dyDescent="0.25">
      <c r="A28" s="3"/>
      <c r="B28" s="100" t="s">
        <v>530</v>
      </c>
      <c r="C28" s="100"/>
      <c r="D28" s="100"/>
      <c r="E28" s="112"/>
      <c r="F28" s="112"/>
      <c r="G28" s="112"/>
      <c r="H28" s="112"/>
      <c r="I28" s="81"/>
      <c r="J28" s="81"/>
      <c r="K28" s="81"/>
      <c r="L28" s="81"/>
      <c r="M28" s="81"/>
      <c r="N28" s="81"/>
      <c r="O28" s="81"/>
      <c r="P28" s="3"/>
    </row>
    <row r="29" spans="1:16" x14ac:dyDescent="0.25">
      <c r="A29" s="3"/>
      <c r="B29" s="100" t="s">
        <v>531</v>
      </c>
      <c r="C29" s="100"/>
      <c r="D29" s="100"/>
      <c r="E29" s="112"/>
      <c r="F29" s="112"/>
      <c r="G29" s="112"/>
      <c r="H29" s="112"/>
      <c r="I29" s="81"/>
      <c r="J29" s="81"/>
      <c r="K29" s="81"/>
      <c r="L29" s="81"/>
      <c r="M29" s="81"/>
      <c r="N29" s="81"/>
      <c r="O29" s="81"/>
      <c r="P29" s="3"/>
    </row>
    <row r="30" spans="1:16" x14ac:dyDescent="0.25">
      <c r="A30" s="3"/>
      <c r="B30" s="100" t="s">
        <v>532</v>
      </c>
      <c r="C30" s="100"/>
      <c r="D30" s="100"/>
      <c r="E30" s="112"/>
      <c r="F30" s="112"/>
      <c r="G30" s="112"/>
      <c r="H30" s="112"/>
      <c r="I30" s="81"/>
      <c r="J30" s="81"/>
      <c r="K30" s="81"/>
      <c r="L30" s="81"/>
      <c r="M30" s="81"/>
      <c r="N30" s="81"/>
      <c r="O30" s="81"/>
      <c r="P30" s="3"/>
    </row>
    <row r="31" spans="1:16" x14ac:dyDescent="0.25">
      <c r="A31" s="3"/>
      <c r="B31" s="100" t="s">
        <v>533</v>
      </c>
      <c r="C31" s="100"/>
      <c r="D31" s="100"/>
      <c r="E31" s="112"/>
      <c r="F31" s="112"/>
      <c r="G31" s="112"/>
      <c r="H31" s="112"/>
      <c r="I31" s="81"/>
      <c r="J31" s="81"/>
      <c r="K31" s="81"/>
      <c r="L31" s="81"/>
      <c r="M31" s="81"/>
      <c r="N31" s="81"/>
      <c r="O31" s="81"/>
      <c r="P31" s="3"/>
    </row>
    <row r="32" spans="1:16" x14ac:dyDescent="0.25">
      <c r="A32" s="3"/>
      <c r="B32" s="100" t="s">
        <v>534</v>
      </c>
      <c r="C32" s="100"/>
      <c r="D32" s="100"/>
      <c r="E32" s="112"/>
      <c r="F32" s="112"/>
      <c r="G32" s="112"/>
      <c r="H32" s="112"/>
      <c r="I32" s="81"/>
      <c r="J32" s="81"/>
      <c r="K32" s="81"/>
      <c r="L32" s="81"/>
      <c r="M32" s="81"/>
      <c r="N32" s="81"/>
      <c r="O32" s="81"/>
      <c r="P32" s="3"/>
    </row>
    <row r="33" spans="1:16" x14ac:dyDescent="0.25">
      <c r="A33" s="3"/>
      <c r="B33" s="100" t="s">
        <v>535</v>
      </c>
      <c r="C33" s="100"/>
      <c r="D33" s="100"/>
      <c r="E33" s="112"/>
      <c r="F33" s="112"/>
      <c r="G33" s="112"/>
      <c r="H33" s="112"/>
      <c r="I33" s="81"/>
      <c r="J33" s="81"/>
      <c r="K33" s="81"/>
      <c r="L33" s="81"/>
      <c r="M33" s="81"/>
      <c r="N33" s="81"/>
      <c r="O33" s="81"/>
      <c r="P33" s="3"/>
    </row>
    <row r="34" spans="1:16" x14ac:dyDescent="0.25">
      <c r="A34" s="3"/>
      <c r="B34" s="100" t="s">
        <v>536</v>
      </c>
      <c r="C34" s="100"/>
      <c r="D34" s="100"/>
      <c r="E34" s="112"/>
      <c r="F34" s="112"/>
      <c r="G34" s="112"/>
      <c r="H34" s="112"/>
      <c r="I34" s="81"/>
      <c r="J34" s="81"/>
      <c r="K34" s="81"/>
      <c r="L34" s="81"/>
      <c r="M34" s="81"/>
      <c r="N34" s="81"/>
      <c r="O34" s="81"/>
      <c r="P34" s="3"/>
    </row>
    <row r="35" spans="1:16" x14ac:dyDescent="0.25">
      <c r="A35" s="3"/>
      <c r="B35" s="100" t="s">
        <v>537</v>
      </c>
      <c r="C35" s="100"/>
      <c r="D35" s="100"/>
      <c r="E35" s="112"/>
      <c r="F35" s="112"/>
      <c r="G35" s="112"/>
      <c r="H35" s="112"/>
      <c r="I35" s="81"/>
      <c r="J35" s="81"/>
      <c r="K35" s="81"/>
      <c r="L35" s="81"/>
      <c r="M35" s="81"/>
      <c r="N35" s="81"/>
      <c r="O35" s="81"/>
      <c r="P35" s="3"/>
    </row>
    <row r="36" spans="1:16" x14ac:dyDescent="0.25">
      <c r="A36" s="3"/>
      <c r="B36" s="100" t="s">
        <v>538</v>
      </c>
      <c r="C36" s="100"/>
      <c r="D36" s="100"/>
      <c r="E36" s="112"/>
      <c r="F36" s="112"/>
      <c r="G36" s="112"/>
      <c r="H36" s="112"/>
      <c r="I36" s="81"/>
      <c r="J36" s="81"/>
      <c r="K36" s="81"/>
      <c r="L36" s="81"/>
      <c r="M36" s="81"/>
      <c r="N36" s="81"/>
      <c r="O36" s="81"/>
      <c r="P36" s="3"/>
    </row>
    <row r="37" spans="1:16" x14ac:dyDescent="0.25">
      <c r="A37" s="3"/>
      <c r="B37" s="100" t="s">
        <v>539</v>
      </c>
      <c r="C37" s="100"/>
      <c r="D37" s="100"/>
      <c r="E37" s="112"/>
      <c r="F37" s="112"/>
      <c r="G37" s="112"/>
      <c r="H37" s="112"/>
      <c r="I37" s="81"/>
      <c r="J37" s="81"/>
      <c r="K37" s="81"/>
      <c r="L37" s="81"/>
      <c r="M37" s="81"/>
      <c r="N37" s="81"/>
      <c r="O37" s="81"/>
      <c r="P37" s="3"/>
    </row>
    <row r="38" spans="1:16" x14ac:dyDescent="0.25">
      <c r="A38" s="3"/>
      <c r="B38" s="100" t="s">
        <v>540</v>
      </c>
      <c r="C38" s="100"/>
      <c r="D38" s="100"/>
      <c r="E38" s="112"/>
      <c r="F38" s="112"/>
      <c r="G38" s="112"/>
      <c r="H38" s="112"/>
      <c r="I38" s="81"/>
      <c r="J38" s="81"/>
      <c r="K38" s="81"/>
      <c r="L38" s="81"/>
      <c r="M38" s="81"/>
      <c r="N38" s="81"/>
      <c r="O38" s="81"/>
      <c r="P38" s="3"/>
    </row>
    <row r="39" spans="1:16" x14ac:dyDescent="0.25">
      <c r="A39" s="3"/>
      <c r="B39" s="100" t="s">
        <v>541</v>
      </c>
      <c r="C39" s="100"/>
      <c r="D39" s="100"/>
      <c r="E39" s="112"/>
      <c r="F39" s="112"/>
      <c r="G39" s="112"/>
      <c r="H39" s="112"/>
      <c r="I39" s="81"/>
      <c r="J39" s="81"/>
      <c r="K39" s="81"/>
      <c r="L39" s="81"/>
      <c r="M39" s="81"/>
      <c r="N39" s="81"/>
      <c r="O39" s="81"/>
      <c r="P39" s="3"/>
    </row>
    <row r="40" spans="1:16" x14ac:dyDescent="0.25">
      <c r="A40" s="3"/>
      <c r="B40" s="100" t="s">
        <v>542</v>
      </c>
      <c r="C40" s="100"/>
      <c r="D40" s="100"/>
      <c r="E40" s="112"/>
      <c r="F40" s="112"/>
      <c r="G40" s="112"/>
      <c r="H40" s="112"/>
      <c r="I40" s="81"/>
      <c r="J40" s="81"/>
      <c r="K40" s="81"/>
      <c r="L40" s="81"/>
      <c r="M40" s="81"/>
      <c r="N40" s="81"/>
      <c r="O40" s="81"/>
      <c r="P40" s="3"/>
    </row>
    <row r="41" spans="1:16" x14ac:dyDescent="0.25">
      <c r="A41" s="3"/>
      <c r="B41" s="100" t="s">
        <v>543</v>
      </c>
      <c r="C41" s="100"/>
      <c r="D41" s="100"/>
      <c r="E41" s="112"/>
      <c r="F41" s="112"/>
      <c r="G41" s="112"/>
      <c r="H41" s="112"/>
      <c r="I41" s="81"/>
      <c r="J41" s="81"/>
      <c r="K41" s="81"/>
      <c r="L41" s="81"/>
      <c r="M41" s="81"/>
      <c r="N41" s="81"/>
      <c r="O41" s="81"/>
      <c r="P41" s="3"/>
    </row>
    <row r="42" spans="1:16" x14ac:dyDescent="0.25">
      <c r="A42" s="3"/>
      <c r="B42" s="100" t="s">
        <v>544</v>
      </c>
      <c r="C42" s="100"/>
      <c r="D42" s="100"/>
      <c r="E42" s="112"/>
      <c r="F42" s="112"/>
      <c r="G42" s="112"/>
      <c r="H42" s="112"/>
      <c r="I42" s="81"/>
      <c r="J42" s="81"/>
      <c r="K42" s="81"/>
      <c r="L42" s="81"/>
      <c r="M42" s="81"/>
      <c r="N42" s="81"/>
      <c r="O42" s="81"/>
      <c r="P42" s="3"/>
    </row>
    <row r="43" spans="1:16" x14ac:dyDescent="0.25">
      <c r="A43" s="3"/>
      <c r="B43" s="100" t="s">
        <v>545</v>
      </c>
      <c r="C43" s="100"/>
      <c r="D43" s="100"/>
      <c r="E43" s="112"/>
      <c r="F43" s="112"/>
      <c r="G43" s="112"/>
      <c r="H43" s="112"/>
      <c r="I43" s="81"/>
      <c r="J43" s="81"/>
      <c r="K43" s="81"/>
      <c r="L43" s="81"/>
      <c r="M43" s="81"/>
      <c r="N43" s="81"/>
      <c r="O43" s="81"/>
      <c r="P43" s="3"/>
    </row>
    <row r="44" spans="1:16" x14ac:dyDescent="0.25">
      <c r="A44" s="3"/>
      <c r="B44" s="100" t="s">
        <v>546</v>
      </c>
      <c r="C44" s="100"/>
      <c r="D44" s="100"/>
      <c r="E44" s="112"/>
      <c r="F44" s="112"/>
      <c r="G44" s="112"/>
      <c r="H44" s="112"/>
      <c r="I44" s="81"/>
      <c r="J44" s="81"/>
      <c r="K44" s="81"/>
      <c r="L44" s="81"/>
      <c r="M44" s="81"/>
      <c r="N44" s="81"/>
      <c r="O44" s="81"/>
      <c r="P44" s="3"/>
    </row>
    <row r="45" spans="1:16" x14ac:dyDescent="0.25">
      <c r="A45" s="3"/>
      <c r="B45" s="100" t="s">
        <v>547</v>
      </c>
      <c r="C45" s="100"/>
      <c r="D45" s="100"/>
      <c r="E45" s="112"/>
      <c r="F45" s="112"/>
      <c r="G45" s="112"/>
      <c r="H45" s="112"/>
      <c r="I45" s="81"/>
      <c r="J45" s="81"/>
      <c r="K45" s="81"/>
      <c r="L45" s="81"/>
      <c r="M45" s="81"/>
      <c r="N45" s="81"/>
      <c r="O45" s="81"/>
      <c r="P45" s="3"/>
    </row>
    <row r="46" spans="1:16" x14ac:dyDescent="0.25">
      <c r="A46" s="3"/>
      <c r="B46" s="100" t="s">
        <v>548</v>
      </c>
      <c r="C46" s="100"/>
      <c r="D46" s="100"/>
      <c r="E46" s="112"/>
      <c r="F46" s="112"/>
      <c r="G46" s="112"/>
      <c r="H46" s="112"/>
      <c r="I46" s="81"/>
      <c r="J46" s="81"/>
      <c r="K46" s="81"/>
      <c r="L46" s="81"/>
      <c r="M46" s="81"/>
      <c r="N46" s="81"/>
      <c r="O46" s="81"/>
      <c r="P46" s="3"/>
    </row>
    <row r="47" spans="1:16" x14ac:dyDescent="0.25">
      <c r="A47" s="3"/>
      <c r="B47" s="100" t="s">
        <v>549</v>
      </c>
      <c r="C47" s="100"/>
      <c r="D47" s="100"/>
      <c r="E47" s="112"/>
      <c r="F47" s="112"/>
      <c r="G47" s="112"/>
      <c r="H47" s="112"/>
      <c r="I47" s="81"/>
      <c r="J47" s="81"/>
      <c r="K47" s="81"/>
      <c r="L47" s="81"/>
      <c r="M47" s="81"/>
      <c r="N47" s="81"/>
      <c r="O47" s="81"/>
      <c r="P47" s="3"/>
    </row>
    <row r="48" spans="1:16" x14ac:dyDescent="0.25">
      <c r="A48" s="3"/>
      <c r="B48" s="100" t="s">
        <v>550</v>
      </c>
      <c r="C48" s="100"/>
      <c r="D48" s="100"/>
      <c r="E48" s="112"/>
      <c r="F48" s="112"/>
      <c r="G48" s="112"/>
      <c r="H48" s="112"/>
      <c r="I48" s="81"/>
      <c r="J48" s="81"/>
      <c r="K48" s="81"/>
      <c r="L48" s="81"/>
      <c r="M48" s="81"/>
      <c r="N48" s="81"/>
      <c r="O48" s="81"/>
      <c r="P48" s="3"/>
    </row>
    <row r="49" spans="1:16" x14ac:dyDescent="0.25">
      <c r="A49" s="3"/>
      <c r="B49" s="100" t="s">
        <v>551</v>
      </c>
      <c r="C49" s="100"/>
      <c r="D49" s="100"/>
      <c r="E49" s="112"/>
      <c r="F49" s="112"/>
      <c r="G49" s="112"/>
      <c r="H49" s="112"/>
      <c r="I49" s="81"/>
      <c r="J49" s="81"/>
      <c r="K49" s="81"/>
      <c r="L49" s="81"/>
      <c r="M49" s="81"/>
      <c r="N49" s="81"/>
      <c r="O49" s="81"/>
      <c r="P49" s="3"/>
    </row>
    <row r="50" spans="1:16" x14ac:dyDescent="0.25">
      <c r="A50" s="3"/>
      <c r="B50" s="112" t="s">
        <v>518</v>
      </c>
      <c r="C50" s="112"/>
      <c r="D50" s="112"/>
      <c r="E50" s="112"/>
      <c r="F50" s="112"/>
      <c r="G50" s="112"/>
      <c r="H50" s="112"/>
      <c r="I50" s="81"/>
      <c r="J50" s="81"/>
      <c r="K50" s="81"/>
      <c r="L50" s="81"/>
      <c r="M50" s="81"/>
      <c r="N50" s="81"/>
      <c r="O50" s="81"/>
      <c r="P50" s="3"/>
    </row>
    <row r="51" spans="1:16" x14ac:dyDescent="0.25">
      <c r="A51" s="3"/>
      <c r="B51" s="112" t="s">
        <v>519</v>
      </c>
      <c r="C51" s="112"/>
      <c r="D51" s="112"/>
      <c r="E51" s="112"/>
      <c r="F51" s="112"/>
      <c r="G51" s="112"/>
      <c r="H51" s="112"/>
      <c r="I51" s="81"/>
      <c r="J51" s="81"/>
      <c r="K51" s="81"/>
      <c r="L51" s="81"/>
      <c r="M51" s="81"/>
      <c r="N51" s="81"/>
      <c r="O51" s="81"/>
      <c r="P51" s="3"/>
    </row>
    <row r="52" spans="1:16" x14ac:dyDescent="0.25">
      <c r="A52" s="3"/>
      <c r="B52" s="112" t="s">
        <v>520</v>
      </c>
      <c r="C52" s="112"/>
      <c r="D52" s="112"/>
      <c r="E52" s="112"/>
      <c r="F52" s="112"/>
      <c r="G52" s="112"/>
      <c r="H52" s="112"/>
      <c r="I52" s="81"/>
      <c r="J52" s="81"/>
      <c r="K52" s="81"/>
      <c r="L52" s="81"/>
      <c r="M52" s="81"/>
      <c r="N52" s="81"/>
      <c r="O52" s="81"/>
      <c r="P52" s="3"/>
    </row>
    <row r="53" spans="1:16" x14ac:dyDescent="0.25">
      <c r="A53" s="3"/>
      <c r="B53" s="81"/>
      <c r="C53" s="81"/>
      <c r="D53" s="81"/>
      <c r="E53" s="81"/>
      <c r="F53" s="81"/>
      <c r="G53" s="81"/>
      <c r="H53" s="81"/>
      <c r="I53" s="81"/>
      <c r="J53" s="81"/>
      <c r="K53" s="81"/>
      <c r="L53" s="81"/>
      <c r="M53" s="81"/>
      <c r="N53" s="81"/>
      <c r="O53" s="81"/>
      <c r="P53" s="3"/>
    </row>
    <row r="54" spans="1:16" ht="27.75" customHeight="1" x14ac:dyDescent="0.25">
      <c r="A54" s="3"/>
      <c r="B54" s="238" t="s">
        <v>515</v>
      </c>
      <c r="C54" s="233"/>
      <c r="D54" s="233"/>
      <c r="E54" s="233"/>
      <c r="F54" s="233"/>
      <c r="G54" s="233"/>
      <c r="H54" s="233"/>
      <c r="I54" s="233"/>
      <c r="J54" s="233"/>
      <c r="K54" s="233"/>
      <c r="L54" s="233"/>
      <c r="M54" s="233"/>
      <c r="N54" s="233"/>
      <c r="O54" s="233"/>
      <c r="P54" s="3"/>
    </row>
    <row r="55" spans="1:16" x14ac:dyDescent="0.25">
      <c r="A55" s="3"/>
      <c r="B55" s="81"/>
      <c r="C55" s="81"/>
      <c r="D55" s="81"/>
      <c r="E55" s="81"/>
      <c r="F55" s="81"/>
      <c r="G55" s="81"/>
      <c r="H55" s="81"/>
      <c r="I55" s="81"/>
      <c r="J55" s="81"/>
      <c r="K55" s="81"/>
      <c r="L55" s="81"/>
      <c r="M55" s="81"/>
      <c r="N55" s="81"/>
      <c r="O55" s="81"/>
      <c r="P55" s="3"/>
    </row>
    <row r="56" spans="1:16" x14ac:dyDescent="0.25">
      <c r="A56" s="3"/>
      <c r="B56" s="240" t="s">
        <v>561</v>
      </c>
      <c r="C56" s="241"/>
      <c r="D56" s="241"/>
      <c r="E56" s="241"/>
      <c r="F56" s="241"/>
      <c r="G56" s="241"/>
      <c r="H56" s="241"/>
      <c r="I56" s="241"/>
      <c r="J56" s="241"/>
      <c r="K56" s="241"/>
      <c r="L56" s="241"/>
      <c r="M56" s="241"/>
      <c r="N56" s="241"/>
      <c r="O56" s="241"/>
      <c r="P56" s="3"/>
    </row>
    <row r="57" spans="1:16" x14ac:dyDescent="0.25">
      <c r="A57" s="3"/>
      <c r="B57" s="207"/>
      <c r="C57" s="207"/>
      <c r="D57" s="207"/>
      <c r="E57" s="207"/>
      <c r="F57" s="207"/>
      <c r="G57" s="207"/>
      <c r="H57" s="207"/>
      <c r="I57" s="207"/>
      <c r="J57" s="207"/>
      <c r="K57" s="207"/>
      <c r="L57" s="207"/>
      <c r="M57" s="207"/>
      <c r="N57" s="207"/>
      <c r="O57" s="207"/>
      <c r="P57" s="3"/>
    </row>
    <row r="58" spans="1:16" ht="66" customHeight="1" x14ac:dyDescent="0.25">
      <c r="A58" s="3"/>
      <c r="B58" s="239" t="s">
        <v>568</v>
      </c>
      <c r="C58" s="233"/>
      <c r="D58" s="233"/>
      <c r="E58" s="233"/>
      <c r="F58" s="233"/>
      <c r="G58" s="233"/>
      <c r="H58" s="233"/>
      <c r="I58" s="233"/>
      <c r="J58" s="233"/>
      <c r="K58" s="233"/>
      <c r="L58" s="233"/>
      <c r="M58" s="233"/>
      <c r="N58" s="233"/>
      <c r="O58" s="233"/>
      <c r="P58" s="3"/>
    </row>
    <row r="59" spans="1:16" x14ac:dyDescent="0.25">
      <c r="A59" s="3"/>
      <c r="B59" s="113"/>
      <c r="C59" s="206"/>
      <c r="D59" s="206"/>
      <c r="E59" s="206"/>
      <c r="F59" s="206"/>
      <c r="G59" s="206"/>
      <c r="H59" s="206"/>
      <c r="I59" s="206"/>
      <c r="J59" s="206"/>
      <c r="K59" s="206"/>
      <c r="L59" s="206"/>
      <c r="M59" s="206"/>
      <c r="N59" s="206"/>
      <c r="O59" s="206"/>
      <c r="P59" s="3"/>
    </row>
    <row r="60" spans="1:16" ht="32.25" customHeight="1" x14ac:dyDescent="0.25">
      <c r="A60" s="3"/>
      <c r="B60" s="237" t="s">
        <v>580</v>
      </c>
      <c r="C60" s="237"/>
      <c r="D60" s="237"/>
      <c r="E60" s="237"/>
      <c r="F60" s="237"/>
      <c r="G60" s="237"/>
      <c r="H60" s="237"/>
      <c r="I60" s="237"/>
      <c r="J60" s="237"/>
      <c r="K60" s="237"/>
      <c r="L60" s="237"/>
      <c r="M60" s="237"/>
      <c r="N60" s="237"/>
      <c r="O60" s="237"/>
      <c r="P60" s="3"/>
    </row>
    <row r="61" spans="1:16" x14ac:dyDescent="0.25">
      <c r="A61" s="3"/>
      <c r="B61" s="81"/>
      <c r="C61" s="81"/>
      <c r="D61" s="81"/>
      <c r="E61" s="81"/>
      <c r="F61" s="81"/>
      <c r="G61" s="81"/>
      <c r="H61" s="81"/>
      <c r="I61" s="81"/>
      <c r="J61" s="81"/>
      <c r="K61" s="81"/>
      <c r="L61" s="81"/>
      <c r="M61" s="81"/>
      <c r="N61" s="81"/>
      <c r="O61" s="81"/>
      <c r="P61" s="3"/>
    </row>
    <row r="62" spans="1:16" ht="18.75" x14ac:dyDescent="0.25">
      <c r="A62" s="3"/>
      <c r="B62" s="82" t="s">
        <v>17</v>
      </c>
      <c r="C62" s="81"/>
      <c r="D62" s="81"/>
      <c r="E62" s="81"/>
      <c r="F62" s="81"/>
      <c r="G62" s="81"/>
      <c r="H62" s="81"/>
      <c r="I62" s="81"/>
      <c r="J62" s="81"/>
      <c r="K62" s="81"/>
      <c r="L62" s="81"/>
      <c r="M62" s="81"/>
      <c r="N62" s="81"/>
      <c r="O62" s="81"/>
      <c r="P62" s="3"/>
    </row>
    <row r="63" spans="1:16" x14ac:dyDescent="0.25">
      <c r="A63" s="3"/>
      <c r="B63" s="81"/>
      <c r="C63" s="81"/>
      <c r="D63" s="81"/>
      <c r="E63" s="81"/>
      <c r="F63" s="81"/>
      <c r="G63" s="81"/>
      <c r="H63" s="81"/>
      <c r="I63" s="81"/>
      <c r="J63" s="81"/>
      <c r="K63" s="81"/>
      <c r="L63" s="81"/>
      <c r="M63" s="81"/>
      <c r="N63" s="81"/>
      <c r="O63" s="81"/>
      <c r="P63" s="3"/>
    </row>
    <row r="64" spans="1:16" x14ac:dyDescent="0.25">
      <c r="A64" s="3"/>
      <c r="B64" s="83"/>
      <c r="C64" s="81" t="s">
        <v>18</v>
      </c>
      <c r="D64" s="81"/>
      <c r="E64" s="81"/>
      <c r="F64" s="81"/>
      <c r="G64" s="81"/>
      <c r="H64" s="81"/>
      <c r="I64" s="81"/>
      <c r="J64" s="81"/>
      <c r="K64" s="81"/>
      <c r="L64" s="81"/>
      <c r="M64" s="81"/>
      <c r="N64" s="81"/>
      <c r="O64" s="81"/>
      <c r="P64" s="3"/>
    </row>
    <row r="65" spans="1:16" x14ac:dyDescent="0.25">
      <c r="A65" s="3"/>
      <c r="B65" s="84"/>
      <c r="C65" s="81" t="s">
        <v>19</v>
      </c>
      <c r="D65" s="81"/>
      <c r="E65" s="81"/>
      <c r="F65" s="81"/>
      <c r="G65" s="81"/>
      <c r="H65" s="81"/>
      <c r="I65" s="81"/>
      <c r="J65" s="81"/>
      <c r="K65" s="81"/>
      <c r="L65" s="81"/>
      <c r="M65" s="81"/>
      <c r="N65" s="81"/>
      <c r="O65" s="81"/>
      <c r="P65" s="3"/>
    </row>
    <row r="66" spans="1:16" x14ac:dyDescent="0.25">
      <c r="A66" s="3"/>
      <c r="B66" s="85"/>
      <c r="C66" s="81" t="s">
        <v>39</v>
      </c>
      <c r="D66" s="81"/>
      <c r="E66" s="81"/>
      <c r="F66" s="81"/>
      <c r="G66" s="81"/>
      <c r="H66" s="81"/>
      <c r="I66" s="81"/>
      <c r="J66" s="81"/>
      <c r="K66" s="81"/>
      <c r="L66" s="81"/>
      <c r="M66" s="81"/>
      <c r="N66" s="81"/>
      <c r="O66" s="81"/>
      <c r="P66" s="3"/>
    </row>
    <row r="67" spans="1:16" x14ac:dyDescent="0.25">
      <c r="A67" s="3"/>
      <c r="B67" s="214"/>
      <c r="C67" s="224" t="s">
        <v>581</v>
      </c>
      <c r="D67" s="81"/>
      <c r="E67" s="81"/>
      <c r="F67" s="81"/>
      <c r="G67" s="81"/>
      <c r="H67" s="81"/>
      <c r="I67" s="81"/>
      <c r="J67" s="81"/>
      <c r="K67" s="81"/>
      <c r="L67" s="81"/>
      <c r="M67" s="81"/>
      <c r="N67" s="81"/>
      <c r="O67" s="81"/>
      <c r="P67" s="3"/>
    </row>
    <row r="68" spans="1:16" x14ac:dyDescent="0.25">
      <c r="A68" s="3"/>
      <c r="B68" s="81"/>
      <c r="C68" s="81"/>
      <c r="D68" s="81"/>
      <c r="E68" s="81"/>
      <c r="F68" s="81"/>
      <c r="G68" s="81"/>
      <c r="H68" s="81"/>
      <c r="I68" s="81"/>
      <c r="J68" s="81"/>
      <c r="K68" s="81"/>
      <c r="L68" s="81"/>
      <c r="M68" s="81"/>
      <c r="N68" s="81"/>
      <c r="O68" s="81"/>
      <c r="P68" s="3"/>
    </row>
    <row r="69" spans="1:16" x14ac:dyDescent="0.25">
      <c r="A69" s="3"/>
      <c r="B69" s="86" t="s">
        <v>401</v>
      </c>
      <c r="C69" s="81"/>
      <c r="D69" s="81"/>
      <c r="E69" s="81"/>
      <c r="F69" s="81"/>
      <c r="G69" s="81"/>
      <c r="H69" s="81"/>
      <c r="I69" s="81"/>
      <c r="J69" s="81"/>
      <c r="K69" s="81"/>
      <c r="L69" s="81"/>
      <c r="M69" s="81"/>
      <c r="N69" s="81"/>
      <c r="O69" s="81"/>
      <c r="P69" s="3"/>
    </row>
    <row r="70" spans="1:16" x14ac:dyDescent="0.25">
      <c r="A70" s="3"/>
      <c r="B70" s="81"/>
      <c r="C70" s="81"/>
      <c r="D70" s="81"/>
      <c r="E70" s="81"/>
      <c r="F70" s="81"/>
      <c r="G70" s="81"/>
      <c r="H70" s="81"/>
      <c r="I70" s="81"/>
      <c r="J70" s="81"/>
      <c r="K70" s="81"/>
      <c r="L70" s="81"/>
      <c r="M70" s="81"/>
      <c r="N70" s="81"/>
      <c r="O70" s="81"/>
      <c r="P70" s="3"/>
    </row>
    <row r="71" spans="1:16" x14ac:dyDescent="0.25">
      <c r="A71" s="3"/>
      <c r="B71" s="81" t="s">
        <v>402</v>
      </c>
      <c r="C71" s="81"/>
      <c r="D71" s="81"/>
      <c r="E71" s="81"/>
      <c r="F71" s="81"/>
      <c r="G71" s="81"/>
      <c r="H71" s="81"/>
      <c r="I71" s="81"/>
      <c r="J71" s="81"/>
      <c r="K71" s="81"/>
      <c r="L71" s="81"/>
      <c r="M71" s="81"/>
      <c r="N71" s="81"/>
      <c r="O71" s="81"/>
      <c r="P71" s="3"/>
    </row>
    <row r="72" spans="1:16" x14ac:dyDescent="0.25">
      <c r="A72" s="3"/>
      <c r="B72" s="224" t="s">
        <v>582</v>
      </c>
      <c r="C72" s="81"/>
      <c r="D72" s="81"/>
      <c r="E72" s="81"/>
      <c r="F72" s="81"/>
      <c r="G72" s="81"/>
      <c r="H72" s="81"/>
      <c r="I72" s="81"/>
      <c r="J72" s="81"/>
      <c r="K72" s="81"/>
      <c r="L72" s="81"/>
      <c r="M72" s="81"/>
      <c r="N72" s="81"/>
      <c r="O72" s="81"/>
      <c r="P72" s="3"/>
    </row>
    <row r="73" spans="1:16" x14ac:dyDescent="0.25">
      <c r="A73" s="3"/>
      <c r="B73" s="224" t="s">
        <v>583</v>
      </c>
      <c r="C73" s="81"/>
      <c r="D73" s="81"/>
      <c r="E73" s="81"/>
      <c r="F73" s="81"/>
      <c r="G73" s="81"/>
      <c r="H73" s="81"/>
      <c r="I73" s="81"/>
      <c r="J73" s="81"/>
      <c r="K73" s="81"/>
      <c r="L73" s="81"/>
      <c r="M73" s="81"/>
      <c r="N73" s="81"/>
      <c r="O73" s="81"/>
      <c r="P73" s="3"/>
    </row>
    <row r="74" spans="1:16" x14ac:dyDescent="0.25">
      <c r="A74" s="3"/>
      <c r="B74" s="81"/>
      <c r="C74" s="81"/>
      <c r="D74" s="81"/>
      <c r="E74" s="81"/>
      <c r="F74" s="81"/>
      <c r="G74" s="81"/>
      <c r="H74" s="81"/>
      <c r="I74" s="81"/>
      <c r="J74" s="81"/>
      <c r="K74" s="81"/>
      <c r="L74" s="81"/>
      <c r="M74" s="81"/>
      <c r="N74" s="81"/>
      <c r="O74" s="81"/>
      <c r="P74" s="3"/>
    </row>
    <row r="75" spans="1:16" ht="18.75" x14ac:dyDescent="0.25">
      <c r="A75" s="3"/>
      <c r="B75" s="82" t="s">
        <v>403</v>
      </c>
      <c r="C75" s="81"/>
      <c r="D75" s="81"/>
      <c r="E75" s="81"/>
      <c r="F75" s="81"/>
      <c r="G75" s="81"/>
      <c r="H75" s="81"/>
      <c r="I75" s="81"/>
      <c r="J75" s="81"/>
      <c r="K75" s="81"/>
      <c r="L75" s="81"/>
      <c r="M75" s="81"/>
      <c r="N75" s="81"/>
      <c r="O75" s="81"/>
      <c r="P75" s="3"/>
    </row>
    <row r="76" spans="1:16" s="79" customFormat="1" x14ac:dyDescent="0.2">
      <c r="A76" s="78"/>
      <c r="B76" s="86"/>
      <c r="C76" s="81"/>
      <c r="D76" s="81"/>
      <c r="E76" s="81"/>
      <c r="F76" s="81"/>
      <c r="G76" s="81"/>
      <c r="H76" s="81"/>
      <c r="I76" s="81"/>
      <c r="J76" s="81"/>
      <c r="K76" s="81"/>
      <c r="L76" s="81"/>
      <c r="M76" s="81"/>
      <c r="N76" s="81"/>
      <c r="O76" s="81"/>
      <c r="P76" s="78"/>
    </row>
    <row r="77" spans="1:16" x14ac:dyDescent="0.25">
      <c r="A77" s="3"/>
      <c r="B77" s="86" t="s">
        <v>404</v>
      </c>
      <c r="C77" s="81"/>
      <c r="D77" s="81"/>
      <c r="E77" s="81"/>
      <c r="F77" s="81"/>
      <c r="G77" s="81"/>
      <c r="H77" s="81"/>
      <c r="I77" s="81"/>
      <c r="J77" s="81"/>
      <c r="K77" s="81"/>
      <c r="L77" s="81"/>
      <c r="M77" s="81"/>
      <c r="N77" s="81"/>
      <c r="O77" s="81"/>
      <c r="P77" s="3"/>
    </row>
    <row r="78" spans="1:16" x14ac:dyDescent="0.25">
      <c r="A78" s="3"/>
      <c r="B78" s="86"/>
      <c r="C78" s="81"/>
      <c r="D78" s="81"/>
      <c r="E78" s="81"/>
      <c r="F78" s="81"/>
      <c r="G78" s="81"/>
      <c r="H78" s="81"/>
      <c r="I78" s="81"/>
      <c r="J78" s="81"/>
      <c r="K78" s="81"/>
      <c r="L78" s="81"/>
      <c r="M78" s="81"/>
      <c r="N78" s="81"/>
      <c r="O78" s="81"/>
      <c r="P78" s="3"/>
    </row>
    <row r="79" spans="1:16" x14ac:dyDescent="0.25">
      <c r="A79" s="3"/>
      <c r="B79" s="81" t="s">
        <v>409</v>
      </c>
      <c r="C79" s="81"/>
      <c r="D79" s="81"/>
      <c r="E79" s="81"/>
      <c r="F79" s="81"/>
      <c r="G79" s="81"/>
      <c r="H79" s="81"/>
      <c r="I79" s="81"/>
      <c r="J79" s="81"/>
      <c r="K79" s="81"/>
      <c r="L79" s="81"/>
      <c r="M79" s="81"/>
      <c r="N79" s="81"/>
      <c r="O79" s="81"/>
      <c r="P79" s="3"/>
    </row>
    <row r="80" spans="1:16" x14ac:dyDescent="0.25">
      <c r="A80" s="3"/>
      <c r="B80" s="81"/>
      <c r="C80" s="81"/>
      <c r="D80" s="81"/>
      <c r="E80" s="81"/>
      <c r="F80" s="81"/>
      <c r="G80" s="81"/>
      <c r="H80" s="81"/>
      <c r="I80" s="81"/>
      <c r="J80" s="81"/>
      <c r="K80" s="81"/>
      <c r="L80" s="81"/>
      <c r="M80" s="81"/>
      <c r="N80" s="81"/>
      <c r="O80" s="81"/>
      <c r="P80" s="3"/>
    </row>
    <row r="81" spans="1:16" x14ac:dyDescent="0.25">
      <c r="A81" s="3"/>
      <c r="B81" s="102" t="s">
        <v>452</v>
      </c>
      <c r="C81" s="81"/>
      <c r="D81" s="81"/>
      <c r="E81" s="81"/>
      <c r="F81" s="81"/>
      <c r="G81" s="81"/>
      <c r="H81" s="81"/>
      <c r="I81" s="81"/>
      <c r="J81" s="81"/>
      <c r="K81" s="81"/>
      <c r="L81" s="81"/>
      <c r="M81" s="81"/>
      <c r="N81" s="81"/>
      <c r="O81" s="81"/>
      <c r="P81" s="3"/>
    </row>
    <row r="82" spans="1:16" x14ac:dyDescent="0.25">
      <c r="A82" s="3"/>
      <c r="B82" s="81"/>
      <c r="C82" s="81"/>
      <c r="D82" s="81"/>
      <c r="E82" s="81"/>
      <c r="F82" s="81"/>
      <c r="G82" s="81"/>
      <c r="H82" s="81"/>
      <c r="I82" s="81"/>
      <c r="J82" s="81"/>
      <c r="K82" s="81"/>
      <c r="L82" s="81"/>
      <c r="M82" s="81"/>
      <c r="N82" s="81"/>
      <c r="O82" s="81"/>
      <c r="P82" s="3"/>
    </row>
    <row r="83" spans="1:16" ht="30" customHeight="1" x14ac:dyDescent="0.25">
      <c r="A83" s="3"/>
      <c r="B83" s="232" t="s">
        <v>453</v>
      </c>
      <c r="C83" s="233"/>
      <c r="D83" s="233"/>
      <c r="E83" s="233"/>
      <c r="F83" s="233"/>
      <c r="G83" s="233"/>
      <c r="H83" s="233"/>
      <c r="I83" s="233"/>
      <c r="J83" s="233"/>
      <c r="K83" s="233"/>
      <c r="L83" s="233"/>
      <c r="M83" s="233"/>
      <c r="N83" s="233"/>
      <c r="O83" s="233"/>
      <c r="P83" s="3"/>
    </row>
    <row r="84" spans="1:16" x14ac:dyDescent="0.25">
      <c r="A84" s="3"/>
      <c r="B84" s="81" t="s">
        <v>405</v>
      </c>
      <c r="C84" s="81"/>
      <c r="D84" s="81"/>
      <c r="E84" s="81"/>
      <c r="F84" s="81"/>
      <c r="G84" s="81"/>
      <c r="H84" s="81"/>
      <c r="I84" s="81"/>
      <c r="J84" s="81"/>
      <c r="K84" s="81"/>
      <c r="L84" s="81"/>
      <c r="M84" s="81"/>
      <c r="N84" s="81"/>
      <c r="O84" s="81"/>
      <c r="P84" s="3"/>
    </row>
    <row r="85" spans="1:16" x14ac:dyDescent="0.25">
      <c r="A85" s="3"/>
      <c r="B85" s="102" t="s">
        <v>484</v>
      </c>
      <c r="C85" s="81"/>
      <c r="D85" s="81"/>
      <c r="E85" s="81"/>
      <c r="F85" s="81"/>
      <c r="G85" s="81"/>
      <c r="H85" s="81"/>
      <c r="I85" s="81"/>
      <c r="J85" s="81"/>
      <c r="K85" s="81"/>
      <c r="L85" s="81"/>
      <c r="M85" s="81"/>
      <c r="N85" s="81"/>
      <c r="O85" s="81"/>
      <c r="P85" s="3"/>
    </row>
    <row r="86" spans="1:16" x14ac:dyDescent="0.25">
      <c r="A86" s="3"/>
      <c r="B86" s="81"/>
      <c r="C86" s="81"/>
      <c r="D86" s="81"/>
      <c r="E86" s="81"/>
      <c r="F86" s="81"/>
      <c r="G86" s="81"/>
      <c r="H86" s="81"/>
      <c r="I86" s="81"/>
      <c r="J86" s="81"/>
      <c r="K86" s="81"/>
      <c r="L86" s="81"/>
      <c r="M86" s="81"/>
      <c r="N86" s="81"/>
      <c r="O86" s="81"/>
      <c r="P86" s="3"/>
    </row>
    <row r="87" spans="1:16" x14ac:dyDescent="0.25">
      <c r="A87" s="3"/>
      <c r="B87" s="102" t="s">
        <v>485</v>
      </c>
      <c r="C87" s="81"/>
      <c r="D87" s="81"/>
      <c r="E87" s="81"/>
      <c r="F87" s="81"/>
      <c r="G87" s="81"/>
      <c r="H87" s="81"/>
      <c r="I87" s="81"/>
      <c r="J87" s="81"/>
      <c r="K87" s="81"/>
      <c r="L87" s="81"/>
      <c r="M87" s="81"/>
      <c r="N87" s="81"/>
      <c r="O87" s="81"/>
      <c r="P87" s="3"/>
    </row>
    <row r="88" spans="1:16" x14ac:dyDescent="0.25">
      <c r="A88" s="3"/>
      <c r="B88" s="81"/>
      <c r="C88" s="81"/>
      <c r="D88" s="81"/>
      <c r="E88" s="81"/>
      <c r="F88" s="81"/>
      <c r="G88" s="81"/>
      <c r="H88" s="81"/>
      <c r="I88" s="81"/>
      <c r="J88" s="81"/>
      <c r="K88" s="81"/>
      <c r="L88" s="81"/>
      <c r="M88" s="81"/>
      <c r="N88" s="81"/>
      <c r="O88" s="81"/>
      <c r="P88" s="3"/>
    </row>
    <row r="89" spans="1:16" x14ac:dyDescent="0.25">
      <c r="A89" s="3"/>
      <c r="B89" s="102" t="s">
        <v>486</v>
      </c>
      <c r="C89" s="81"/>
      <c r="D89" s="81"/>
      <c r="E89" s="81"/>
      <c r="F89" s="81"/>
      <c r="G89" s="81"/>
      <c r="H89" s="81"/>
      <c r="I89" s="81"/>
      <c r="J89" s="81"/>
      <c r="K89" s="81"/>
      <c r="L89" s="81"/>
      <c r="M89" s="81"/>
      <c r="N89" s="81"/>
      <c r="O89" s="81"/>
      <c r="P89" s="3"/>
    </row>
    <row r="90" spans="1:16" x14ac:dyDescent="0.25">
      <c r="A90" s="3"/>
      <c r="B90" s="81" t="s">
        <v>408</v>
      </c>
      <c r="C90" s="81"/>
      <c r="D90" s="81"/>
      <c r="E90" s="81"/>
      <c r="F90" s="81"/>
      <c r="G90" s="81"/>
      <c r="H90" s="81"/>
      <c r="I90" s="81"/>
      <c r="J90" s="81"/>
      <c r="K90" s="81"/>
      <c r="L90" s="81"/>
      <c r="M90" s="81"/>
      <c r="N90" s="81"/>
      <c r="O90" s="81"/>
      <c r="P90" s="3"/>
    </row>
    <row r="91" spans="1:16" x14ac:dyDescent="0.25">
      <c r="A91" s="3"/>
      <c r="B91" s="87" t="s">
        <v>407</v>
      </c>
      <c r="C91" s="81"/>
      <c r="D91" s="81"/>
      <c r="E91" s="81"/>
      <c r="F91" s="81"/>
      <c r="G91" s="81"/>
      <c r="H91" s="81"/>
      <c r="I91" s="81"/>
      <c r="J91" s="81"/>
      <c r="K91" s="81"/>
      <c r="L91" s="81"/>
      <c r="M91" s="81"/>
      <c r="N91" s="81"/>
      <c r="O91" s="81"/>
      <c r="P91" s="3"/>
    </row>
    <row r="92" spans="1:16" x14ac:dyDescent="0.25">
      <c r="A92" s="3"/>
      <c r="B92" s="81"/>
      <c r="C92" s="81"/>
      <c r="D92" s="81"/>
      <c r="E92" s="81"/>
      <c r="F92" s="81"/>
      <c r="G92" s="81"/>
      <c r="H92" s="81"/>
      <c r="I92" s="81"/>
      <c r="J92" s="81"/>
      <c r="K92" s="81"/>
      <c r="L92" s="81"/>
      <c r="M92" s="81"/>
      <c r="N92" s="81"/>
      <c r="O92" s="81"/>
      <c r="P92" s="3"/>
    </row>
    <row r="93" spans="1:16" x14ac:dyDescent="0.25">
      <c r="A93" s="3"/>
      <c r="B93" s="86" t="s">
        <v>454</v>
      </c>
      <c r="C93" s="81"/>
      <c r="D93" s="81"/>
      <c r="E93" s="81"/>
      <c r="F93" s="81"/>
      <c r="G93" s="81"/>
      <c r="H93" s="81"/>
      <c r="I93" s="81"/>
      <c r="J93" s="81"/>
      <c r="K93" s="81"/>
      <c r="L93" s="81"/>
      <c r="M93" s="81"/>
      <c r="N93" s="81"/>
      <c r="O93" s="81"/>
      <c r="P93" s="3"/>
    </row>
    <row r="94" spans="1:16" x14ac:dyDescent="0.25">
      <c r="A94" s="3"/>
      <c r="B94" s="81" t="s">
        <v>406</v>
      </c>
      <c r="C94" s="81"/>
      <c r="D94" s="81"/>
      <c r="E94" s="81"/>
      <c r="F94" s="81"/>
      <c r="G94" s="81"/>
      <c r="H94" s="81"/>
      <c r="I94" s="81"/>
      <c r="J94" s="81"/>
      <c r="K94" s="81"/>
      <c r="L94" s="81"/>
      <c r="M94" s="81"/>
      <c r="N94" s="81"/>
      <c r="O94" s="81"/>
      <c r="P94" s="3"/>
    </row>
    <row r="95" spans="1:16" x14ac:dyDescent="0.25">
      <c r="A95" s="3"/>
      <c r="B95" s="81"/>
      <c r="C95" s="81"/>
      <c r="D95" s="81"/>
      <c r="E95" s="81"/>
      <c r="F95" s="81"/>
      <c r="G95" s="81"/>
      <c r="H95" s="81"/>
      <c r="I95" s="81"/>
      <c r="J95" s="81"/>
      <c r="K95" s="81"/>
      <c r="L95" s="81"/>
      <c r="M95" s="81"/>
      <c r="N95" s="81"/>
      <c r="O95" s="81"/>
      <c r="P95" s="3"/>
    </row>
    <row r="96" spans="1:16" x14ac:dyDescent="0.25">
      <c r="A96" s="3"/>
      <c r="B96" s="86" t="s">
        <v>567</v>
      </c>
      <c r="C96" s="81"/>
      <c r="D96" s="81"/>
      <c r="E96" s="81"/>
      <c r="F96" s="81"/>
      <c r="G96" s="81"/>
      <c r="H96" s="81"/>
      <c r="I96" s="81"/>
      <c r="J96" s="81"/>
      <c r="K96" s="81"/>
      <c r="L96" s="81"/>
      <c r="M96" s="81"/>
      <c r="N96" s="81"/>
      <c r="O96" s="81"/>
      <c r="P96" s="3"/>
    </row>
    <row r="97" spans="1:16" x14ac:dyDescent="0.25">
      <c r="A97" s="3"/>
      <c r="B97" s="102" t="s">
        <v>451</v>
      </c>
      <c r="C97" s="81"/>
      <c r="D97" s="81"/>
      <c r="E97" s="81"/>
      <c r="F97" s="81"/>
      <c r="G97" s="81"/>
      <c r="H97" s="81"/>
      <c r="I97" s="81"/>
      <c r="J97" s="81"/>
      <c r="K97" s="81"/>
      <c r="L97" s="81"/>
      <c r="M97" s="81"/>
      <c r="N97" s="81"/>
      <c r="O97" s="81"/>
      <c r="P97" s="3"/>
    </row>
    <row r="98" spans="1:16" x14ac:dyDescent="0.25">
      <c r="A98" s="3"/>
      <c r="B98" s="81"/>
      <c r="C98" s="81"/>
      <c r="D98" s="81"/>
      <c r="E98" s="81"/>
      <c r="F98" s="81"/>
      <c r="G98" s="81"/>
      <c r="H98" s="81"/>
      <c r="I98" s="81"/>
      <c r="J98" s="81"/>
      <c r="K98" s="81"/>
      <c r="L98" s="81"/>
      <c r="M98" s="81"/>
      <c r="N98" s="81"/>
      <c r="O98" s="81"/>
      <c r="P98" s="3"/>
    </row>
  </sheetData>
  <sheetProtection algorithmName="SHA-512" hashValue="3uR/X3klsSaLP/TkzJ2EEXeuJ4p237ukNf3GG0jk2oYAbhm11hn/8LJ5u3EiY9gZKHK+ZpKCPT8+XtzlERup1A==" saltValue="xWZC7aoTv4z4hWtE/MJqew==" spinCount="100000" sheet="1" objects="1" scenarios="1"/>
  <mergeCells count="10">
    <mergeCell ref="E4:L4"/>
    <mergeCell ref="F6:K6"/>
    <mergeCell ref="B8:O8"/>
    <mergeCell ref="B83:O83"/>
    <mergeCell ref="B10:O10"/>
    <mergeCell ref="B11:O11"/>
    <mergeCell ref="B60:O60"/>
    <mergeCell ref="B54:O54"/>
    <mergeCell ref="B58:O58"/>
    <mergeCell ref="B56:O56"/>
  </mergeCells>
  <hyperlinks>
    <hyperlink ref="B91" r:id="rId1" location="downloads under 'All bilateral exchange rates times series' with the frequency 'Daily'"/>
  </hyperlinks>
  <pageMargins left="0.7" right="0.7" top="0.75" bottom="0.75" header="0.3" footer="0.3"/>
  <pageSetup paperSize="9" scale="52" fitToHeight="0" orientation="portrait" r:id="rId2"/>
  <rowBreaks count="1" manualBreakCount="1">
    <brk id="74" max="15" man="1"/>
  </row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460</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63</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A'!D32="NO",'Section A'!E32="NO",'Section A'!F32="NO",'Section B - Estonia'!D76&gt;0),FALSE,TRUE)</f>
        <v>1</v>
      </c>
      <c r="Q77" s="119" t="b">
        <f>IF(AND('Section A'!G32="NO",'Section B - Estonia'!E76&gt;0),FALSE,TRUE)</f>
        <v>1</v>
      </c>
      <c r="R77" s="119" t="b">
        <f>IF(AND('Section A'!H32="NO",'Section B - Estonia'!F76&gt;0),FALSE,TRUE)</f>
        <v>1</v>
      </c>
      <c r="S77" s="119" t="b">
        <f>IF(AND('Section A'!I32="NO",'Section A'!J32="NO",'Section B - Estonia'!G76&gt;0),FALSE,TRUE)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32="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riQitBl7rS6NoY88gRm2Kk+8yVMjcoEO5ILKz9DIxBe1mhEWgNHg46QIGuqcZbCs8WlvZOYJEyUHMBhypUFN5w==" saltValue="Vr/+ZTtMDw29Sr1hNky9LQ=="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161" priority="3" operator="equal">
      <formula>TRUE</formula>
    </cfRule>
    <cfRule type="cellIs" dxfId="160" priority="4" operator="equal">
      <formula>"TRUE"</formula>
    </cfRule>
    <cfRule type="cellIs" dxfId="159" priority="5" operator="equal">
      <formula>"FALSE"</formula>
    </cfRule>
  </conditionalFormatting>
  <dataValidations count="9">
    <dataValidation type="list" allowBlank="1" showInputMessage="1" showErrorMessage="1" sqref="D53:H63 D111:F111 D42:H50 D79:G85 D72 E21 D89:D95">
      <formula1>List_YesNo</formula1>
    </dataValidation>
    <dataValidation type="list" allowBlank="1" showInputMessage="1" showErrorMessage="1" sqref="E115 E120">
      <formula1>List_ADR</formula1>
    </dataValidation>
    <dataValidation type="whole" operator="greaterThanOrEqual" allowBlank="1" showInputMessage="1" showErrorMessage="1" sqref="D100:D101 D76:G77 E89:E96">
      <formula1>0</formula1>
    </dataValidation>
    <dataValidation type="decimal" allowBlank="1" showInputMessage="1" showErrorMessage="1" sqref="D19:D20">
      <formula1>-1E+50</formula1>
      <formula2>1E+50</formula2>
    </dataValidation>
    <dataValidation type="list" allowBlank="1" showInputMessage="1" showErrorMessage="1" sqref="D28:H28">
      <formula1>List_ThirdCountries</formula1>
    </dataValidation>
    <dataValidation type="list" allowBlank="1" showInputMessage="1" showErrorMessage="1" sqref="D102:D104">
      <formula1>List_FIs</formula1>
    </dataValidation>
    <dataValidation operator="notBetween" allowBlank="1" showInputMessage="1" showErrorMessage="1" sqref="D70:H70"/>
    <dataValidation type="list" allowBlank="1" showInputMessage="1" showErrorMessage="1" sqref="D26:H26">
      <formula1>List_Outsource</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20F9CB6C-2DDE-4198-98FA-5485290D8937}">
            <xm:f>'Section A'!$M$32="NO"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c r="J4" s="125"/>
    </row>
    <row r="5" spans="1:10" ht="18.75" x14ac:dyDescent="0.25">
      <c r="A5" s="24"/>
      <c r="B5" s="247" t="s">
        <v>461</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82</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A'!D33="NO",'Section A'!E33="NO",'Section A'!F33="NO",'Section B - Finland'!D76&gt;0),FALSE,TRUE)</f>
        <v>1</v>
      </c>
      <c r="Q77" s="119" t="b">
        <f>IF(AND('Section A'!G33="NO",'Section B - Finland'!E76&gt;0),FALSE,TRUE)</f>
        <v>1</v>
      </c>
      <c r="R77" s="119" t="b">
        <f>IF(AND('Section A'!H33="NO",'Section B - Finland'!F76&gt;0),FALSE,TRUE)</f>
        <v>1</v>
      </c>
      <c r="S77" s="119" t="b">
        <f>IF(AND('Section A'!I33="NO",'Section A'!J33="NO",'Section B - Finland'!G76&gt;0),FALSE,TRUE)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33="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ji+OP12P0Gj8hbAzCG9nYp8xiQGp1vqKCbkkSiU7IKLha3dM0MoJ5fHJGlicpAENR8r2AXj6ljwRfgyatOqeUw==" saltValue="7/n0NN0zDK1aoGQLQ1TI0Q=="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157" priority="3" operator="equal">
      <formula>TRUE</formula>
    </cfRule>
    <cfRule type="cellIs" dxfId="156" priority="4" operator="equal">
      <formula>"TRUE"</formula>
    </cfRule>
    <cfRule type="cellIs" dxfId="155" priority="5" operator="equal">
      <formula>"FALSE"</formula>
    </cfRule>
  </conditionalFormatting>
  <dataValidations count="9">
    <dataValidation type="list" allowBlank="1" showInputMessage="1" showErrorMessage="1" sqref="D26:H26">
      <formula1>List_Outsource</formula1>
    </dataValidation>
    <dataValidation operator="notBetween" allowBlank="1" showInputMessage="1" showErrorMessage="1" sqref="D70:H70"/>
    <dataValidation type="list" allowBlank="1" showInputMessage="1" showErrorMessage="1" sqref="D102:D104">
      <formula1>List_FIs</formula1>
    </dataValidation>
    <dataValidation type="list" allowBlank="1" showInputMessage="1" showErrorMessage="1" sqref="D28:H28">
      <formula1>List_ThirdCountries</formula1>
    </dataValidation>
    <dataValidation type="decimal" allowBlank="1" showInputMessage="1" showErrorMessage="1" sqref="D19:D20">
      <formula1>-1E+50</formula1>
      <formula2>1E+50</formula2>
    </dataValidation>
    <dataValidation type="whole" operator="greaterThanOrEqual" allowBlank="1" showInputMessage="1" showErrorMessage="1" sqref="D100:D101 D76:G77 E89:E96">
      <formula1>0</formula1>
    </dataValidation>
    <dataValidation type="list" allowBlank="1" showInputMessage="1" showErrorMessage="1" sqref="E115 E120">
      <formula1>List_ADR</formula1>
    </dataValidation>
    <dataValidation type="list" allowBlank="1" showInputMessage="1" showErrorMessage="1" sqref="D53:H63 D111:F111 D42:H50 D79:G85 D72 E21 D89:D95">
      <formula1>List_YesNo</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98823EE7-5BAB-4679-A958-A3583AA27A4B}">
            <xm:f>'Section A'!$M$33="NO"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462</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67</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A'!D34="NO",'Section A'!E34="NO",'Section A'!F34="NO",'Section B - France'!D76&gt;0),FALSE,TRUE)</f>
        <v>1</v>
      </c>
      <c r="Q77" s="119" t="b">
        <f>IF(AND('Section A'!G34="NO",'Section B - France'!E76&gt;0),FALSE,TRUE)</f>
        <v>1</v>
      </c>
      <c r="R77" s="119" t="b">
        <f>IF(AND('Section A'!H34="NO",'Section B - France'!F76&gt;0),FALSE,TRUE)</f>
        <v>1</v>
      </c>
      <c r="S77" s="119" t="b">
        <f>IF(AND('Section A'!I34="NO",'Section A'!J34="NO",'Section B - France'!G76&gt;0),FALSE,TRUE)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34="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ayosgppUCThqdKub3Mx0UA8fUxT5JGDosHTSxXMTQ9sw0Si+xRu9h54LhRaZBa04okm4RHkE35zxJCj8EsHf2A==" saltValue="2O4gxwsivtG2K+o0Gfm7Jg=="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153" priority="3" operator="equal">
      <formula>TRUE</formula>
    </cfRule>
    <cfRule type="cellIs" dxfId="152" priority="4" operator="equal">
      <formula>"TRUE"</formula>
    </cfRule>
    <cfRule type="cellIs" dxfId="151" priority="5" operator="equal">
      <formula>"FALSE"</formula>
    </cfRule>
  </conditionalFormatting>
  <dataValidations count="9">
    <dataValidation type="list" allowBlank="1" showInputMessage="1" showErrorMessage="1" sqref="D53:H63 D111:F111 D42:H50 D79:G85 D72 E21 D89:D95">
      <formula1>List_YesNo</formula1>
    </dataValidation>
    <dataValidation type="list" allowBlank="1" showInputMessage="1" showErrorMessage="1" sqref="E115 E120">
      <formula1>List_ADR</formula1>
    </dataValidation>
    <dataValidation type="whole" operator="greaterThanOrEqual" allowBlank="1" showInputMessage="1" showErrorMessage="1" sqref="D100:D101 D76:G77 E89:E96">
      <formula1>0</formula1>
    </dataValidation>
    <dataValidation type="decimal" allowBlank="1" showInputMessage="1" showErrorMessage="1" sqref="D19:D20">
      <formula1>-1E+50</formula1>
      <formula2>1E+50</formula2>
    </dataValidation>
    <dataValidation type="list" allowBlank="1" showInputMessage="1" showErrorMessage="1" sqref="D28:H28">
      <formula1>List_ThirdCountries</formula1>
    </dataValidation>
    <dataValidation type="list" allowBlank="1" showInputMessage="1" showErrorMessage="1" sqref="D102:D104">
      <formula1>List_FIs</formula1>
    </dataValidation>
    <dataValidation operator="notBetween" allowBlank="1" showInputMessage="1" showErrorMessage="1" sqref="D70:H70"/>
    <dataValidation type="list" allowBlank="1" showInputMessage="1" showErrorMessage="1" sqref="D26:H26">
      <formula1>List_Outsource</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B0F5A250-6D00-4844-9E8C-653A7E8FD9B3}">
            <xm:f>'Section A'!$M$34="NO"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463</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62</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A'!D35="NO",'Section A'!E35="NO",'Section A'!F35="NO",'Section B - Germany'!D76&gt;0),FALSE,TRUE)</f>
        <v>1</v>
      </c>
      <c r="Q77" s="119" t="b">
        <f>IF(AND('Section A'!G35="NO",'Section B - Germany'!E76&gt;0),FALSE,TRUE)</f>
        <v>1</v>
      </c>
      <c r="R77" s="119" t="b">
        <f>IF(AND('Section A'!H35="NO",'Section B - Germany'!F76&gt;0),FALSE,TRUE)</f>
        <v>1</v>
      </c>
      <c r="S77" s="119" t="b">
        <f>IF(AND('Section A'!I35="NO",'Section A'!J35="NO",'Section B - Germany'!G76&gt;0),FALSE,TRUE)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35="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bIDDQO3gWAxedJZUGQILKc+JwDrWWFBcxEOtNBtfYvBqR0NZUDsVw5JpMdAx2F+8FdV9f5OyY3TMSaSvh5Zu8g==" saltValue="P5PWWewDh9elZ/pSU/vPgA=="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149" priority="3" operator="equal">
      <formula>TRUE</formula>
    </cfRule>
    <cfRule type="cellIs" dxfId="148" priority="4" operator="equal">
      <formula>"TRUE"</formula>
    </cfRule>
    <cfRule type="cellIs" dxfId="147" priority="5" operator="equal">
      <formula>"FALSE"</formula>
    </cfRule>
  </conditionalFormatting>
  <dataValidations count="9">
    <dataValidation type="list" allowBlank="1" showInputMessage="1" showErrorMessage="1" sqref="D53:H63 D111:F111 D42:H50 D79:G85 D72 E21 D89:D95">
      <formula1>List_YesNo</formula1>
    </dataValidation>
    <dataValidation type="list" allowBlank="1" showInputMessage="1" showErrorMessage="1" sqref="E115 E120">
      <formula1>List_ADR</formula1>
    </dataValidation>
    <dataValidation type="whole" operator="greaterThanOrEqual" allowBlank="1" showInputMessage="1" showErrorMessage="1" sqref="D100:D101 D76:G77 E89:E96">
      <formula1>0</formula1>
    </dataValidation>
    <dataValidation type="decimal" allowBlank="1" showInputMessage="1" showErrorMessage="1" sqref="D19:D20">
      <formula1>-1E+50</formula1>
      <formula2>1E+50</formula2>
    </dataValidation>
    <dataValidation type="list" allowBlank="1" showInputMessage="1" showErrorMessage="1" sqref="D28:H28">
      <formula1>List_ThirdCountries</formula1>
    </dataValidation>
    <dataValidation type="list" allowBlank="1" showInputMessage="1" showErrorMessage="1" sqref="D102:D104">
      <formula1>List_FIs</formula1>
    </dataValidation>
    <dataValidation operator="notBetween" allowBlank="1" showInputMessage="1" showErrorMessage="1" sqref="D70:H70"/>
    <dataValidation type="list" allowBlank="1" showInputMessage="1" showErrorMessage="1" sqref="D26:H26">
      <formula1>List_Outsource</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AE3F08BA-F5D6-4DF0-901B-1B759C977D7E}">
            <xm:f>'Section A'!$M$35="NO"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464</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65</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A'!D36="NO",'Section A'!E36="NO",'Section A'!F36="NO",'Section B - Greece'!D76&gt;0),FALSE,TRUE)</f>
        <v>1</v>
      </c>
      <c r="Q77" s="119" t="b">
        <f>IF(AND('Section A'!G36="NO",'Section B - Greece'!E76&gt;0),FALSE,TRUE)</f>
        <v>1</v>
      </c>
      <c r="R77" s="119" t="b">
        <f>IF(AND('Section A'!H36="NO",'Section B - Greece'!F76&gt;0),FALSE,TRUE)</f>
        <v>1</v>
      </c>
      <c r="S77" s="119" t="b">
        <f>IF(AND('Section A'!I36="NO",'Section A'!J36="NO",'Section B - Greece'!G76&gt;0),FALSE,TRUE)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36="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d30EA56jffJBUDeBRT25rvFDKA68CmSz+QcpKLCsccCw8omXj1fbLRXbBQ/N0o2YuiJ+tL3oM1zY9XNaUzwHVA==" saltValue="U4VLahAFNoKyRbfVbwIaQQ=="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145" priority="3" operator="equal">
      <formula>TRUE</formula>
    </cfRule>
    <cfRule type="cellIs" dxfId="144" priority="4" operator="equal">
      <formula>"TRUE"</formula>
    </cfRule>
    <cfRule type="cellIs" dxfId="143" priority="5" operator="equal">
      <formula>"FALSE"</formula>
    </cfRule>
  </conditionalFormatting>
  <dataValidations count="9">
    <dataValidation type="list" allowBlank="1" showInputMessage="1" showErrorMessage="1" sqref="D53:H63 D111:F111 D42:H50 D79:G85 D72 E21 D89:D95">
      <formula1>List_YesNo</formula1>
    </dataValidation>
    <dataValidation type="list" allowBlank="1" showInputMessage="1" showErrorMessage="1" sqref="E115 E120">
      <formula1>List_ADR</formula1>
    </dataValidation>
    <dataValidation type="whole" operator="greaterThanOrEqual" allowBlank="1" showInputMessage="1" showErrorMessage="1" sqref="D100:D101 D76:G77 E89:E96">
      <formula1>0</formula1>
    </dataValidation>
    <dataValidation type="decimal" allowBlank="1" showInputMessage="1" showErrorMessage="1" sqref="D19:D20">
      <formula1>-1E+50</formula1>
      <formula2>1E+50</formula2>
    </dataValidation>
    <dataValidation type="list" allowBlank="1" showInputMessage="1" showErrorMessage="1" sqref="D28:H28">
      <formula1>List_ThirdCountries</formula1>
    </dataValidation>
    <dataValidation type="list" allowBlank="1" showInputMessage="1" showErrorMessage="1" sqref="D102:D104">
      <formula1>List_FIs</formula1>
    </dataValidation>
    <dataValidation operator="notBetween" allowBlank="1" showInputMessage="1" showErrorMessage="1" sqref="D70:H70"/>
    <dataValidation type="list" allowBlank="1" showInputMessage="1" showErrorMessage="1" sqref="D26:H26">
      <formula1>List_Outsource</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34763B9B-2988-44BB-92C3-AC7619DC0F40}">
            <xm:f>'Section A'!$M$36="NO"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465</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73</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A'!D37="NO",'Section A'!E37="NO",'Section A'!F37="NO",'Section B - Hungary'!D76&gt;0),FALSE,TRUE)</f>
        <v>1</v>
      </c>
      <c r="Q77" s="119" t="b">
        <f>IF(AND('Section A'!G37="NO",'Section B - Hungary'!E76&gt;0),FALSE,TRUE)</f>
        <v>1</v>
      </c>
      <c r="R77" s="119" t="b">
        <f>IF(AND('Section A'!H37="NO",'Section B - Hungary'!F76&gt;0),FALSE,TRUE)</f>
        <v>1</v>
      </c>
      <c r="S77" s="119" t="b">
        <f>IF(AND('Section A'!I37="NO",'Section A'!J37="NO",'Section B - Hungary'!G76&gt;0),FALSE,TRUE)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37="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v6l3Rzc/6Qdc+yazykYmdTBon6LnGzWoRarpCMMqW6L8OoscnSYAbab3TLGNOgFJTM57JrufiO8c7G+xqAdHAA==" saltValue="Un/LgZKI5SYzrnqWPuShug=="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141" priority="3" operator="equal">
      <formula>TRUE</formula>
    </cfRule>
    <cfRule type="cellIs" dxfId="140" priority="4" operator="equal">
      <formula>"TRUE"</formula>
    </cfRule>
    <cfRule type="cellIs" dxfId="139" priority="5" operator="equal">
      <formula>"FALSE"</formula>
    </cfRule>
  </conditionalFormatting>
  <dataValidations count="9">
    <dataValidation type="list" allowBlank="1" showInputMessage="1" showErrorMessage="1" sqref="D26:H26">
      <formula1>List_Outsource</formula1>
    </dataValidation>
    <dataValidation operator="notBetween" allowBlank="1" showInputMessage="1" showErrorMessage="1" sqref="D70:H70"/>
    <dataValidation type="list" allowBlank="1" showInputMessage="1" showErrorMessage="1" sqref="D102:D104">
      <formula1>List_FIs</formula1>
    </dataValidation>
    <dataValidation type="list" allowBlank="1" showInputMessage="1" showErrorMessage="1" sqref="D28:H28">
      <formula1>List_ThirdCountries</formula1>
    </dataValidation>
    <dataValidation type="decimal" allowBlank="1" showInputMessage="1" showErrorMessage="1" sqref="D19:D20">
      <formula1>-1E+50</formula1>
      <formula2>1E+50</formula2>
    </dataValidation>
    <dataValidation type="whole" operator="greaterThanOrEqual" allowBlank="1" showInputMessage="1" showErrorMessage="1" sqref="D100:D101 D76:G77 E89:E96">
      <formula1>0</formula1>
    </dataValidation>
    <dataValidation type="list" allowBlank="1" showInputMessage="1" showErrorMessage="1" sqref="E115 E120">
      <formula1>List_ADR</formula1>
    </dataValidation>
    <dataValidation type="list" allowBlank="1" showInputMessage="1" showErrorMessage="1" sqref="D53:H63 D111:F111 D42:H50 D79:G85 D72 E21 D89:D95">
      <formula1>List_YesNo</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DF4CA6AE-B834-4D68-8714-07EA6D005A21}">
            <xm:f>'Section A'!$M$37="NO"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466</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64</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A'!D38="NO",'Section A'!E38="NO",'Section A'!F38="NO",'Section B - Ireland'!D76&gt;0),FALSE,TRUE)</f>
        <v>1</v>
      </c>
      <c r="Q77" s="119" t="b">
        <f>IF(AND('Section A'!G38="NO",'Section B - Ireland'!E76&gt;0),FALSE,TRUE)</f>
        <v>1</v>
      </c>
      <c r="R77" s="119" t="b">
        <f>IF(AND('Section A'!H38="NO",'Section B - Ireland'!F76&gt;0),FALSE,TRUE)</f>
        <v>1</v>
      </c>
      <c r="S77" s="119" t="b">
        <f>IF(AND('Section A'!I38="NO",'Section A'!J38="NO",'Section B - Ireland'!G76&gt;0),FALSE,TRUE)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38="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pMrytJ+rH3Zjua6qQQUKunbAcbpbKprVKp2UCK8Xb2ZUFFrzwK2bKDoVvhdMQr/pSnxLMEbc2427eV0Owuuycg==" saltValue="XJxfnDP31vcjqwVt7pXGGQ=="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137" priority="3" operator="equal">
      <formula>TRUE</formula>
    </cfRule>
    <cfRule type="cellIs" dxfId="136" priority="4" operator="equal">
      <formula>"TRUE"</formula>
    </cfRule>
    <cfRule type="cellIs" dxfId="135" priority="5" operator="equal">
      <formula>"FALSE"</formula>
    </cfRule>
  </conditionalFormatting>
  <dataValidations count="9">
    <dataValidation type="list" allowBlank="1" showInputMessage="1" showErrorMessage="1" sqref="D26:H26">
      <formula1>List_Outsource</formula1>
    </dataValidation>
    <dataValidation operator="notBetween" allowBlank="1" showInputMessage="1" showErrorMessage="1" sqref="D70:H70"/>
    <dataValidation type="list" allowBlank="1" showInputMessage="1" showErrorMessage="1" sqref="D102:D104">
      <formula1>List_FIs</formula1>
    </dataValidation>
    <dataValidation type="list" allowBlank="1" showInputMessage="1" showErrorMessage="1" sqref="D28:H28">
      <formula1>List_ThirdCountries</formula1>
    </dataValidation>
    <dataValidation type="decimal" allowBlank="1" showInputMessage="1" showErrorMessage="1" sqref="D19:D20">
      <formula1>-1E+50</formula1>
      <formula2>1E+50</formula2>
    </dataValidation>
    <dataValidation type="whole" operator="greaterThanOrEqual" allowBlank="1" showInputMessage="1" showErrorMessage="1" sqref="D100:D101 D76:G77 E89:E96">
      <formula1>0</formula1>
    </dataValidation>
    <dataValidation type="list" allowBlank="1" showInputMessage="1" showErrorMessage="1" sqref="E115 E120">
      <formula1>List_ADR</formula1>
    </dataValidation>
    <dataValidation type="list" allowBlank="1" showInputMessage="1" showErrorMessage="1" sqref="D53:H63 D111:F111 D42:H50 D79:G85 D72 E21 D89:D95">
      <formula1>List_YesNo</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FC2EB24C-629C-4AAE-A06D-4A070AE29468}">
            <xm:f>'Section A'!$M$38="NO"</xm:f>
            <x14:dxf>
              <fill>
                <patternFill patternType="lightGray">
                  <bgColor theme="0" tint="-0.499984740745262"/>
                </patternFill>
              </fill>
            </x14:dxf>
          </x14:cfRule>
          <xm:sqref>D67:H70 D19 E21 D25:H28 D33:H33 D35:H35 D39:H39 D42:H50 D53:H63 D72:D73 F72:H73 D79:G86 D89:E95 D100 D102:D104 D106:D108 D111:F111 E114:E116 E119:E121 D76:G77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467</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69</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A'!D39="NO",'Section A'!E39="NO",'Section A'!F39="NO",'Section B - Italy'!D76&gt;0),FALSE,TRUE)</f>
        <v>1</v>
      </c>
      <c r="Q77" s="119" t="b">
        <f>IF(AND('Section A'!G39="NO",'Section B - Italy'!E76&gt;0),FALSE,TRUE)</f>
        <v>1</v>
      </c>
      <c r="R77" s="119" t="b">
        <f>IF(AND('Section A'!H39="NO",'Section B - Italy'!F76&gt;0),FALSE,TRUE)</f>
        <v>1</v>
      </c>
      <c r="S77" s="119" t="b">
        <f>IF(AND('Section A'!I39="NO",'Section A'!J39="NO",'Section B - Italy'!G76&gt;0),FALSE,TRUE)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39="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RV/tPc3pTI6/o48UnwXpo5Ncvo2zNyp+f6fYR/oFyspev25I4ab6Wk7dAdRz+RdovrayQkpYDFWzcbHfaK+eMA==" saltValue="FND+qNwxi9xyTUUU9iPXpQ=="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133" priority="3" operator="equal">
      <formula>TRUE</formula>
    </cfRule>
    <cfRule type="cellIs" dxfId="132" priority="4" operator="equal">
      <formula>"TRUE"</formula>
    </cfRule>
    <cfRule type="cellIs" dxfId="131" priority="5" operator="equal">
      <formula>"FALSE"</formula>
    </cfRule>
  </conditionalFormatting>
  <dataValidations count="9">
    <dataValidation type="list" allowBlank="1" showInputMessage="1" showErrorMessage="1" sqref="D53:H63 D111:F111 D42:H50 D79:G85 D72 E21 D89:D95">
      <formula1>List_YesNo</formula1>
    </dataValidation>
    <dataValidation type="list" allowBlank="1" showInputMessage="1" showErrorMessage="1" sqref="E115 E120">
      <formula1>List_ADR</formula1>
    </dataValidation>
    <dataValidation type="whole" operator="greaterThanOrEqual" allowBlank="1" showInputMessage="1" showErrorMessage="1" sqref="D100:D101 D76:G77 E89:E96">
      <formula1>0</formula1>
    </dataValidation>
    <dataValidation type="decimal" allowBlank="1" showInputMessage="1" showErrorMessage="1" sqref="D19:D20">
      <formula1>-1E+50</formula1>
      <formula2>1E+50</formula2>
    </dataValidation>
    <dataValidation type="list" allowBlank="1" showInputMessage="1" showErrorMessage="1" sqref="D28:H28">
      <formula1>List_ThirdCountries</formula1>
    </dataValidation>
    <dataValidation type="list" allowBlank="1" showInputMessage="1" showErrorMessage="1" sqref="D102:D104">
      <formula1>List_FIs</formula1>
    </dataValidation>
    <dataValidation operator="notBetween" allowBlank="1" showInputMessage="1" showErrorMessage="1" sqref="D70:H70"/>
    <dataValidation type="list" allowBlank="1" showInputMessage="1" showErrorMessage="1" sqref="D26:H26">
      <formula1>List_Outsource</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E9F6DAEE-C6FA-4558-B35F-0E23E7895492}">
            <xm:f>'Section A'!$M$39="NO"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468</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70</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A'!D40="NO",'Section A'!E40="NO",'Section A'!F40="NO",'Section B - Latvia'!D76&gt;0),FALSE,TRUE)</f>
        <v>1</v>
      </c>
      <c r="Q77" s="119" t="b">
        <f>IF(AND('Section A'!G40="NO",'Section B - Latvia'!E76&gt;0),FALSE,TRUE)</f>
        <v>1</v>
      </c>
      <c r="R77" s="119" t="b">
        <f>IF(AND('Section A'!H40="NO",'Section B - Latvia'!F76&gt;0),FALSE,TRUE)</f>
        <v>1</v>
      </c>
      <c r="S77" s="119" t="b">
        <f>IF(AND('Section A'!I40="NO",'Section A'!J40="NO",'Section B - Latvia'!G76&gt;0),FALSE,TRUE)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40="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aHe4uWtVEYbjSGVpNdfvTf/J/g7MAZWRJtDn6bJ5n1YD4tKM2L06MGpTkL/8/4WrBYD3IqtVhObGEyNW1gIFtg==" saltValue="p1NoQGOPkFkjvoAzwedohA=="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129" priority="3" operator="equal">
      <formula>TRUE</formula>
    </cfRule>
    <cfRule type="cellIs" dxfId="128" priority="4" operator="equal">
      <formula>"TRUE"</formula>
    </cfRule>
    <cfRule type="cellIs" dxfId="127" priority="5" operator="equal">
      <formula>"FALSE"</formula>
    </cfRule>
  </conditionalFormatting>
  <dataValidations count="9">
    <dataValidation type="list" allowBlank="1" showInputMessage="1" showErrorMessage="1" sqref="D53:H63 D111:F111 D42:H50 D79:G85 D72 E21 D89:D95">
      <formula1>List_YesNo</formula1>
    </dataValidation>
    <dataValidation type="list" allowBlank="1" showInputMessage="1" showErrorMessage="1" sqref="E115 E120">
      <formula1>List_ADR</formula1>
    </dataValidation>
    <dataValidation type="whole" operator="greaterThanOrEqual" allowBlank="1" showInputMessage="1" showErrorMessage="1" sqref="D100:D101 D76:G77 E89:E96">
      <formula1>0</formula1>
    </dataValidation>
    <dataValidation type="decimal" allowBlank="1" showInputMessage="1" showErrorMessage="1" sqref="D19:D20">
      <formula1>-1E+50</formula1>
      <formula2>1E+50</formula2>
    </dataValidation>
    <dataValidation type="list" allowBlank="1" showInputMessage="1" showErrorMessage="1" sqref="D28:H28">
      <formula1>List_ThirdCountries</formula1>
    </dataValidation>
    <dataValidation type="list" allowBlank="1" showInputMessage="1" showErrorMessage="1" sqref="D102:D104">
      <formula1>List_FIs</formula1>
    </dataValidation>
    <dataValidation operator="notBetween" allowBlank="1" showInputMessage="1" showErrorMessage="1" sqref="D70:H70"/>
    <dataValidation type="list" allowBlank="1" showInputMessage="1" showErrorMessage="1" sqref="D26:H26">
      <formula1>List_Outsource</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C856A3F1-14B7-4D56-A313-83F5B0B95EF0}">
            <xm:f>'Section A'!$M$40="NO"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469</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71</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A'!D41="NO",'Section A'!E41="NO",'Section A'!F41="NO",'Section B - Lithuania'!D76&gt;0),FALSE,TRUE)</f>
        <v>1</v>
      </c>
      <c r="Q77" s="119" t="b">
        <f>IF(AND('Section A'!G41="NO",'Section B - Lithuania'!E76&gt;0),FALSE,TRUE)</f>
        <v>1</v>
      </c>
      <c r="R77" s="119" t="b">
        <f>IF(AND('Section A'!H41="NO",'Section B - Lithuania'!F76&gt;0),FALSE,TRUE)</f>
        <v>1</v>
      </c>
      <c r="S77" s="119" t="b">
        <f>IF(AND('Section A'!I41="NO",'Section A'!J41="NO",'Section B - Lithuania'!G76&gt;0),FALSE,TRUE)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41="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bxxolFQlcEuKpYO/6NzS00D2KROCE89ZXS+ps9DRf7/gJlgcR5qy7gW7IbRH63BruhreKGe+7F/kw3dw7jSyg==" saltValue="/LtvWv52fRyCjyv0/OV3/A=="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125" priority="3" operator="equal">
      <formula>TRUE</formula>
    </cfRule>
    <cfRule type="cellIs" dxfId="124" priority="4" operator="equal">
      <formula>"TRUE"</formula>
    </cfRule>
    <cfRule type="cellIs" dxfId="123" priority="5" operator="equal">
      <formula>"FALSE"</formula>
    </cfRule>
  </conditionalFormatting>
  <dataValidations count="9">
    <dataValidation type="list" allowBlank="1" showInputMessage="1" showErrorMessage="1" sqref="D26:H26">
      <formula1>List_Outsource</formula1>
    </dataValidation>
    <dataValidation operator="notBetween" allowBlank="1" showInputMessage="1" showErrorMessage="1" sqref="D70:H70"/>
    <dataValidation type="list" allowBlank="1" showInputMessage="1" showErrorMessage="1" sqref="D102:D104">
      <formula1>List_FIs</formula1>
    </dataValidation>
    <dataValidation type="list" allowBlank="1" showInputMessage="1" showErrorMessage="1" sqref="D28:H28">
      <formula1>List_ThirdCountries</formula1>
    </dataValidation>
    <dataValidation type="decimal" allowBlank="1" showInputMessage="1" showErrorMessage="1" sqref="D19:D20">
      <formula1>-1E+50</formula1>
      <formula2>1E+50</formula2>
    </dataValidation>
    <dataValidation type="whole" operator="greaterThanOrEqual" allowBlank="1" showInputMessage="1" showErrorMessage="1" sqref="D100:D101 D76:G77 E89:E96">
      <formula1>0</formula1>
    </dataValidation>
    <dataValidation type="list" allowBlank="1" showInputMessage="1" showErrorMessage="1" sqref="E115 E120">
      <formula1>List_ADR</formula1>
    </dataValidation>
    <dataValidation type="list" allowBlank="1" showInputMessage="1" showErrorMessage="1" sqref="D53:H63 D111:F111 D42:H50 D79:G85 D72 E21 D89:D95">
      <formula1>List_YesNo</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D101259D-C916-446D-85ED-636C74E537FD}">
            <xm:f>'Section A'!$M$41="NO"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F31"/>
  <sheetViews>
    <sheetView showGridLines="0" zoomScaleNormal="100" workbookViewId="0"/>
  </sheetViews>
  <sheetFormatPr defaultColWidth="9.140625" defaultRowHeight="15" x14ac:dyDescent="0.25"/>
  <cols>
    <col min="1" max="1" width="3.7109375" style="39" customWidth="1"/>
    <col min="2" max="2" width="9.140625" style="39"/>
    <col min="3" max="3" width="19.7109375" style="39" customWidth="1"/>
    <col min="4" max="4" width="33.140625" style="39" customWidth="1"/>
    <col min="5" max="5" width="57.42578125" style="39" customWidth="1"/>
    <col min="6" max="6" width="3.7109375" style="39" customWidth="1"/>
    <col min="7" max="16384" width="9.140625" style="39"/>
  </cols>
  <sheetData>
    <row r="1" spans="1:6" ht="15" customHeight="1" x14ac:dyDescent="0.25">
      <c r="A1" s="40"/>
      <c r="B1" s="40"/>
      <c r="C1" s="40"/>
      <c r="D1" s="40"/>
      <c r="E1" s="40"/>
      <c r="F1" s="40"/>
    </row>
    <row r="2" spans="1:6" ht="21" x14ac:dyDescent="0.35">
      <c r="A2" s="40"/>
      <c r="B2" s="1" t="s">
        <v>577</v>
      </c>
      <c r="C2" s="37"/>
      <c r="D2" s="38"/>
      <c r="E2" s="38"/>
      <c r="F2" s="40"/>
    </row>
    <row r="3" spans="1:6" x14ac:dyDescent="0.25">
      <c r="A3" s="40"/>
      <c r="B3" s="40"/>
      <c r="C3" s="41"/>
      <c r="D3" s="41"/>
      <c r="E3" s="41"/>
      <c r="F3" s="40"/>
    </row>
    <row r="4" spans="1:6" ht="18.75" x14ac:dyDescent="0.3">
      <c r="A4" s="40"/>
      <c r="B4" s="15" t="s">
        <v>46</v>
      </c>
      <c r="C4" s="42"/>
      <c r="D4" s="43"/>
      <c r="E4" s="41"/>
      <c r="F4" s="40"/>
    </row>
    <row r="5" spans="1:6" x14ac:dyDescent="0.25">
      <c r="A5" s="40"/>
      <c r="B5" s="40"/>
      <c r="C5" s="44"/>
      <c r="D5" s="41"/>
      <c r="E5" s="41"/>
      <c r="F5" s="40"/>
    </row>
    <row r="6" spans="1:6" ht="18.75" x14ac:dyDescent="0.25">
      <c r="A6" s="40"/>
      <c r="B6" s="247" t="s">
        <v>115</v>
      </c>
      <c r="C6" s="247"/>
      <c r="D6" s="247"/>
      <c r="E6" s="247"/>
      <c r="F6" s="40"/>
    </row>
    <row r="7" spans="1:6" x14ac:dyDescent="0.25">
      <c r="A7" s="40"/>
      <c r="B7" s="91"/>
      <c r="C7" s="91"/>
      <c r="D7" s="91"/>
      <c r="E7" s="91"/>
      <c r="F7" s="40"/>
    </row>
    <row r="8" spans="1:6" s="2" customFormat="1" ht="15.75" x14ac:dyDescent="0.25">
      <c r="A8" s="46"/>
      <c r="B8" s="97" t="s">
        <v>8</v>
      </c>
      <c r="C8" s="244" t="s">
        <v>7</v>
      </c>
      <c r="D8" s="244"/>
      <c r="E8" s="244"/>
      <c r="F8" s="46"/>
    </row>
    <row r="9" spans="1:6" x14ac:dyDescent="0.25">
      <c r="A9" s="40"/>
      <c r="B9" s="95">
        <v>1</v>
      </c>
      <c r="C9" s="242" t="s">
        <v>0</v>
      </c>
      <c r="D9" s="243"/>
      <c r="E9" s="92">
        <v>44099</v>
      </c>
      <c r="F9" s="40"/>
    </row>
    <row r="10" spans="1:6" x14ac:dyDescent="0.25">
      <c r="A10" s="40"/>
      <c r="B10" s="95">
        <v>2</v>
      </c>
      <c r="C10" s="242" t="s">
        <v>1</v>
      </c>
      <c r="D10" s="243"/>
      <c r="E10" s="93">
        <v>1</v>
      </c>
      <c r="F10" s="40"/>
    </row>
    <row r="11" spans="1:6" x14ac:dyDescent="0.25">
      <c r="A11" s="40"/>
      <c r="B11" s="95">
        <v>3</v>
      </c>
      <c r="C11" s="242" t="s">
        <v>45</v>
      </c>
      <c r="D11" s="243"/>
      <c r="E11" s="55"/>
      <c r="F11" s="40"/>
    </row>
    <row r="12" spans="1:6" x14ac:dyDescent="0.25">
      <c r="A12" s="40"/>
      <c r="B12" s="95">
        <v>4</v>
      </c>
      <c r="C12" s="245" t="s">
        <v>40</v>
      </c>
      <c r="D12" s="246"/>
      <c r="E12" s="93" t="s">
        <v>44</v>
      </c>
      <c r="F12" s="40"/>
    </row>
    <row r="13" spans="1:6" x14ac:dyDescent="0.25">
      <c r="A13" s="40"/>
      <c r="B13" s="95">
        <v>5</v>
      </c>
      <c r="C13" s="242" t="s">
        <v>120</v>
      </c>
      <c r="D13" s="243"/>
      <c r="E13" s="93" t="s">
        <v>2</v>
      </c>
      <c r="F13" s="40"/>
    </row>
    <row r="14" spans="1:6" x14ac:dyDescent="0.25">
      <c r="A14" s="40"/>
      <c r="B14" s="96"/>
      <c r="C14" s="91"/>
      <c r="D14" s="91"/>
      <c r="E14" s="91"/>
      <c r="F14" s="40"/>
    </row>
    <row r="15" spans="1:6" s="2" customFormat="1" ht="15.75" x14ac:dyDescent="0.25">
      <c r="A15" s="46"/>
      <c r="B15" s="97" t="s">
        <v>9</v>
      </c>
      <c r="C15" s="248" t="s">
        <v>6</v>
      </c>
      <c r="D15" s="248"/>
      <c r="E15" s="248"/>
      <c r="F15" s="46"/>
    </row>
    <row r="16" spans="1:6" x14ac:dyDescent="0.25">
      <c r="A16" s="40"/>
      <c r="B16" s="95">
        <v>1</v>
      </c>
      <c r="C16" s="249" t="s">
        <v>117</v>
      </c>
      <c r="D16" s="243"/>
      <c r="E16" s="101" t="s">
        <v>136</v>
      </c>
      <c r="F16" s="40"/>
    </row>
    <row r="17" spans="1:6" x14ac:dyDescent="0.25">
      <c r="A17" s="40"/>
      <c r="B17" s="95">
        <v>2</v>
      </c>
      <c r="C17" s="250" t="s">
        <v>6</v>
      </c>
      <c r="D17" s="251"/>
      <c r="E17" s="94">
        <v>43830</v>
      </c>
      <c r="F17" s="40"/>
    </row>
    <row r="18" spans="1:6" x14ac:dyDescent="0.25">
      <c r="A18" s="40"/>
      <c r="B18" s="95">
        <v>3</v>
      </c>
      <c r="C18" s="242" t="s">
        <v>116</v>
      </c>
      <c r="D18" s="243"/>
      <c r="E18" s="54"/>
      <c r="F18" s="40"/>
    </row>
    <row r="19" spans="1:6" x14ac:dyDescent="0.25">
      <c r="A19" s="40"/>
      <c r="B19" s="96"/>
      <c r="C19" s="27"/>
      <c r="D19" s="27"/>
      <c r="E19" s="27"/>
      <c r="F19" s="40"/>
    </row>
    <row r="20" spans="1:6" s="2" customFormat="1" ht="15.75" x14ac:dyDescent="0.25">
      <c r="A20" s="46"/>
      <c r="B20" s="97" t="s">
        <v>10</v>
      </c>
      <c r="C20" s="244" t="s">
        <v>5</v>
      </c>
      <c r="D20" s="244"/>
      <c r="E20" s="244"/>
      <c r="F20" s="46"/>
    </row>
    <row r="21" spans="1:6" x14ac:dyDescent="0.25">
      <c r="A21" s="40"/>
      <c r="B21" s="95">
        <v>1</v>
      </c>
      <c r="C21" s="242" t="s">
        <v>119</v>
      </c>
      <c r="D21" s="243"/>
      <c r="E21" s="56"/>
      <c r="F21" s="40"/>
    </row>
    <row r="22" spans="1:6" x14ac:dyDescent="0.25">
      <c r="A22" s="40"/>
      <c r="B22" s="95">
        <v>2</v>
      </c>
      <c r="C22" s="242" t="s">
        <v>118</v>
      </c>
      <c r="D22" s="243"/>
      <c r="E22" s="56"/>
      <c r="F22" s="40"/>
    </row>
    <row r="23" spans="1:6" x14ac:dyDescent="0.25">
      <c r="A23" s="40"/>
      <c r="B23" s="95">
        <v>3</v>
      </c>
      <c r="C23" s="242" t="s">
        <v>139</v>
      </c>
      <c r="D23" s="243"/>
      <c r="E23" s="56"/>
      <c r="F23" s="40"/>
    </row>
    <row r="24" spans="1:6" x14ac:dyDescent="0.25">
      <c r="A24" s="40"/>
      <c r="B24" s="95">
        <v>4</v>
      </c>
      <c r="C24" s="242" t="s">
        <v>488</v>
      </c>
      <c r="D24" s="243"/>
      <c r="E24" s="56"/>
      <c r="F24" s="40"/>
    </row>
    <row r="25" spans="1:6" x14ac:dyDescent="0.25">
      <c r="A25" s="40"/>
      <c r="B25" s="95">
        <v>5</v>
      </c>
      <c r="C25" s="242" t="s">
        <v>138</v>
      </c>
      <c r="D25" s="243"/>
      <c r="E25" s="57"/>
      <c r="F25" s="40"/>
    </row>
    <row r="26" spans="1:6" x14ac:dyDescent="0.25">
      <c r="A26" s="40"/>
      <c r="B26" s="95">
        <v>6</v>
      </c>
      <c r="C26" s="245" t="s">
        <v>137</v>
      </c>
      <c r="D26" s="246"/>
      <c r="E26" s="139"/>
      <c r="F26" s="40"/>
    </row>
    <row r="27" spans="1:6" x14ac:dyDescent="0.25">
      <c r="A27" s="40"/>
      <c r="B27" s="95">
        <v>7</v>
      </c>
      <c r="C27" s="242" t="s">
        <v>487</v>
      </c>
      <c r="D27" s="243"/>
      <c r="E27" s="56"/>
      <c r="F27" s="40"/>
    </row>
    <row r="28" spans="1:6" x14ac:dyDescent="0.25">
      <c r="A28" s="40"/>
      <c r="B28" s="40"/>
      <c r="C28" s="45"/>
      <c r="D28" s="138"/>
      <c r="E28" s="40"/>
      <c r="F28" s="40"/>
    </row>
    <row r="29" spans="1:6" x14ac:dyDescent="0.25">
      <c r="A29" s="40"/>
      <c r="B29" s="40"/>
      <c r="C29" s="45"/>
      <c r="D29" s="138" t="s">
        <v>26</v>
      </c>
      <c r="E29" s="40"/>
      <c r="F29" s="40"/>
    </row>
    <row r="30" spans="1:6" x14ac:dyDescent="0.25">
      <c r="A30" s="40"/>
      <c r="B30" s="40"/>
      <c r="C30" s="44"/>
      <c r="D30" s="134" t="b">
        <f>IF(OR(ISBLANK(E9),ISBLANK(E10),ISBLANK(E11),ISBLANK(E12),ISBLANK(E13),ISBLANK(E16),ISBLANK(E17),ISBLANK(E18),ISBLANK(E21),ISBLANK(E22),ISBLANK(E23),ISBLANK(E24),ISBLANK(E25),ISBLANK(E26),ISBLANK(E27)),FALSE,TRUE)</f>
        <v>0</v>
      </c>
      <c r="E30" s="44"/>
      <c r="F30" s="40"/>
    </row>
    <row r="31" spans="1:6" x14ac:dyDescent="0.25">
      <c r="A31" s="40"/>
      <c r="B31" s="40"/>
      <c r="C31" s="45"/>
      <c r="D31" s="138"/>
      <c r="E31" s="40"/>
      <c r="F31" s="40"/>
    </row>
  </sheetData>
  <sheetProtection algorithmName="SHA-512" hashValue="HfYqvBy04ECF7t0h/+1aB8V/MclbkSveS9kRGoPAgMjvIktyPmS60yRzRl6ZPLbm21i/LHvPy6boCkxxVc+IDA==" saltValue="ozmhfaWD+d7D+EyXC2sCPA==" spinCount="100000" sheet="1" objects="1" scenarios="1"/>
  <mergeCells count="19">
    <mergeCell ref="C13:D13"/>
    <mergeCell ref="C18:D18"/>
    <mergeCell ref="C21:D21"/>
    <mergeCell ref="C23:D23"/>
    <mergeCell ref="B6:E6"/>
    <mergeCell ref="C8:E8"/>
    <mergeCell ref="C12:D12"/>
    <mergeCell ref="C9:D9"/>
    <mergeCell ref="C10:D10"/>
    <mergeCell ref="C11:D11"/>
    <mergeCell ref="C15:E15"/>
    <mergeCell ref="C16:D16"/>
    <mergeCell ref="C17:D17"/>
    <mergeCell ref="C24:D24"/>
    <mergeCell ref="C27:D27"/>
    <mergeCell ref="C22:D22"/>
    <mergeCell ref="C20:E20"/>
    <mergeCell ref="C25:D25"/>
    <mergeCell ref="C26:D26"/>
  </mergeCells>
  <conditionalFormatting sqref="D30">
    <cfRule type="cellIs" dxfId="193" priority="1" operator="equal">
      <formula>TRUE</formula>
    </cfRule>
    <cfRule type="cellIs" dxfId="192" priority="2" operator="equal">
      <formula>"TRUE"</formula>
    </cfRule>
    <cfRule type="cellIs" dxfId="191" priority="3" operator="equal">
      <formula>"FALSE"</formula>
    </cfRule>
  </conditionalFormatting>
  <dataValidations count="3">
    <dataValidation type="date" operator="greaterThan" allowBlank="1" showInputMessage="1" showErrorMessage="1" sqref="E17:E18">
      <formula1>29221</formula1>
    </dataValidation>
    <dataValidation type="whole" operator="notBetween" allowBlank="1" showInputMessage="1" showErrorMessage="1" sqref="E28 E25">
      <formula1>0</formula1>
      <formula2>0</formula2>
    </dataValidation>
    <dataValidation operator="notBetween" allowBlank="1" showInputMessage="1" showErrorMessage="1" sqref="E26:E27 E24"/>
  </dataValidation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470</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72</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A'!D42="NO",'Section A'!E42="NO",'Section A'!F42="NO",'Section B - Luxembourg'!D76&gt;0),FALSE,TRUE)</f>
        <v>1</v>
      </c>
      <c r="Q77" s="119" t="b">
        <f>IF(AND('Section A'!G42="NO",'Section B - Luxembourg'!E76&gt;0),FALSE,TRUE)</f>
        <v>1</v>
      </c>
      <c r="R77" s="119" t="b">
        <f>IF(AND('Section A'!H42="NO",'Section B - Luxembourg'!F76&gt;0),FALSE,TRUE)</f>
        <v>1</v>
      </c>
      <c r="S77" s="119" t="b">
        <f>IF(AND('Section A'!I42="NO",'Section A'!J42="NO",'Section B - Luxembourg'!G76&gt;0),FALSE,TRUE)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42="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nMCMOL2//1mF0j5OMueKFxKJdvgpfKatgfAbhMCoYM3o8hVCzVtdz0kzmx2qKsZB2uVVyeGynk2BXnr9y6cDdQ==" saltValue="1aqh1lahndE9PoJkf5u+dg=="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121" priority="3" operator="equal">
      <formula>TRUE</formula>
    </cfRule>
    <cfRule type="cellIs" dxfId="120" priority="4" operator="equal">
      <formula>"TRUE"</formula>
    </cfRule>
    <cfRule type="cellIs" dxfId="119" priority="5" operator="equal">
      <formula>"FALSE"</formula>
    </cfRule>
  </conditionalFormatting>
  <dataValidations count="9">
    <dataValidation type="list" allowBlank="1" showInputMessage="1" showErrorMessage="1" sqref="D53:H63 D111:F111 D42:H50 D79:G85 D72 E21 D89:D95">
      <formula1>List_YesNo</formula1>
    </dataValidation>
    <dataValidation type="list" allowBlank="1" showInputMessage="1" showErrorMessage="1" sqref="E115 E120">
      <formula1>List_ADR</formula1>
    </dataValidation>
    <dataValidation type="whole" operator="greaterThanOrEqual" allowBlank="1" showInputMessage="1" showErrorMessage="1" sqref="D100:D101 D76:G77 E89:E96">
      <formula1>0</formula1>
    </dataValidation>
    <dataValidation type="decimal" allowBlank="1" showInputMessage="1" showErrorMessage="1" sqref="D19:D20">
      <formula1>-1E+50</formula1>
      <formula2>1E+50</formula2>
    </dataValidation>
    <dataValidation type="list" allowBlank="1" showInputMessage="1" showErrorMessage="1" sqref="D28:H28">
      <formula1>List_ThirdCountries</formula1>
    </dataValidation>
    <dataValidation type="list" allowBlank="1" showInputMessage="1" showErrorMessage="1" sqref="D102:D104">
      <formula1>List_FIs</formula1>
    </dataValidation>
    <dataValidation operator="notBetween" allowBlank="1" showInputMessage="1" showErrorMessage="1" sqref="D70:H70"/>
    <dataValidation type="list" allowBlank="1" showInputMessage="1" showErrorMessage="1" sqref="D26:H26">
      <formula1>List_Outsource</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E5BF2A9B-F54A-45E6-87C6-6E2D92429957}">
            <xm:f>'Section A'!$M$42="NO"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471</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74</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A'!D43="NO",'Section A'!E43="NO",'Section A'!F43="NO",'Section B - Malta'!D76&gt;0),FALSE,TRUE)</f>
        <v>1</v>
      </c>
      <c r="Q77" s="119" t="b">
        <f>IF(AND('Section A'!G43="NO",'Section B - Malta'!E76&gt;0),FALSE,TRUE)</f>
        <v>1</v>
      </c>
      <c r="R77" s="119" t="b">
        <f>IF(AND('Section A'!H43="NO",'Section B - Malta'!F76&gt;0),FALSE,TRUE)</f>
        <v>1</v>
      </c>
      <c r="S77" s="119" t="b">
        <f>IF(AND('Section A'!I43="NO",'Section A'!J43="NO",'Section B - Malta'!G76&gt;0),FALSE,TRUE)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43="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l6GsJAkfHmRreUxd+5SS12v3g4zdKpXe+RYPJyvZqJYt0XPfvtYa318MQheZtJkzkOk44ZDQXJ5SpmK49+z2/w==" saltValue="KuFlRlyxo0i7Tg5mXhI1zA=="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117" priority="3" operator="equal">
      <formula>TRUE</formula>
    </cfRule>
    <cfRule type="cellIs" dxfId="116" priority="4" operator="equal">
      <formula>"TRUE"</formula>
    </cfRule>
    <cfRule type="cellIs" dxfId="115" priority="5" operator="equal">
      <formula>"FALSE"</formula>
    </cfRule>
  </conditionalFormatting>
  <dataValidations count="9">
    <dataValidation type="list" allowBlank="1" showInputMessage="1" showErrorMessage="1" sqref="D26:H26">
      <formula1>List_Outsource</formula1>
    </dataValidation>
    <dataValidation operator="notBetween" allowBlank="1" showInputMessage="1" showErrorMessage="1" sqref="D70:H70"/>
    <dataValidation type="list" allowBlank="1" showInputMessage="1" showErrorMessage="1" sqref="D102:D104">
      <formula1>List_FIs</formula1>
    </dataValidation>
    <dataValidation type="list" allowBlank="1" showInputMessage="1" showErrorMessage="1" sqref="D28:H28">
      <formula1>List_ThirdCountries</formula1>
    </dataValidation>
    <dataValidation type="decimal" allowBlank="1" showInputMessage="1" showErrorMessage="1" sqref="D19:D20">
      <formula1>-1E+50</formula1>
      <formula2>1E+50</formula2>
    </dataValidation>
    <dataValidation type="whole" operator="greaterThanOrEqual" allowBlank="1" showInputMessage="1" showErrorMessage="1" sqref="D100:D101 D76:G77 E89:E96">
      <formula1>0</formula1>
    </dataValidation>
    <dataValidation type="list" allowBlank="1" showInputMessage="1" showErrorMessage="1" sqref="E115 E120">
      <formula1>List_ADR</formula1>
    </dataValidation>
    <dataValidation type="list" allowBlank="1" showInputMessage="1" showErrorMessage="1" sqref="D53:H63 D111:F111 D42:H50 D79:G85 D72 E21 D89:D95">
      <formula1>List_YesNo</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CED5403A-F6B9-4A8D-AF89-3AD001E5EC72}">
            <xm:f>'Section A'!$M$43="NO"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472</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75</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A'!D44="NO",'Section A'!E44="NO",'Section A'!F44="NO",'Section B - Netherlands'!D76&gt;0),FALSE,TRUE)</f>
        <v>1</v>
      </c>
      <c r="Q77" s="119" t="b">
        <f>IF(AND('Section A'!G44="NO",'Section B - Netherlands'!E76&gt;0),FALSE,TRUE)</f>
        <v>1</v>
      </c>
      <c r="R77" s="119" t="b">
        <f>IF(AND('Section A'!H44="NO",'Section B - Netherlands'!F76&gt;0),FALSE,TRUE)</f>
        <v>1</v>
      </c>
      <c r="S77" s="119" t="b">
        <f>IF(AND('Section A'!I44="NO",'Section A'!J44="NO",'Section B - Netherlands'!G76&gt;0),FALSE,TRUE)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44="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jrEQ/eBgMFDwF2bC8bMMZ9B+koLN3krqxGHSbjIDlpdOvVha1q2UXMgpA0e1UFou0hJycWm5oadJJcoITUwrmg==" saltValue="Q/i9nhrAxk5JysptzCq32A=="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113" priority="3" operator="equal">
      <formula>TRUE</formula>
    </cfRule>
    <cfRule type="cellIs" dxfId="112" priority="4" operator="equal">
      <formula>"TRUE"</formula>
    </cfRule>
    <cfRule type="cellIs" dxfId="111" priority="5" operator="equal">
      <formula>"FALSE"</formula>
    </cfRule>
  </conditionalFormatting>
  <dataValidations disablePrompts="1" count="9">
    <dataValidation type="list" allowBlank="1" showInputMessage="1" showErrorMessage="1" sqref="D26:H26">
      <formula1>List_Outsource</formula1>
    </dataValidation>
    <dataValidation operator="notBetween" allowBlank="1" showInputMessage="1" showErrorMessage="1" sqref="D70:H70"/>
    <dataValidation type="list" allowBlank="1" showInputMessage="1" showErrorMessage="1" sqref="D102:D104">
      <formula1>List_FIs</formula1>
    </dataValidation>
    <dataValidation type="list" allowBlank="1" showInputMessage="1" showErrorMessage="1" sqref="D28:H28">
      <formula1>List_ThirdCountries</formula1>
    </dataValidation>
    <dataValidation type="decimal" allowBlank="1" showInputMessage="1" showErrorMessage="1" sqref="D19:D20">
      <formula1>-1E+50</formula1>
      <formula2>1E+50</formula2>
    </dataValidation>
    <dataValidation type="whole" operator="greaterThanOrEqual" allowBlank="1" showInputMessage="1" showErrorMessage="1" sqref="D100:D101 D76:G77 E89:E96">
      <formula1>0</formula1>
    </dataValidation>
    <dataValidation type="list" allowBlank="1" showInputMessage="1" showErrorMessage="1" sqref="E115 E120">
      <formula1>List_ADR</formula1>
    </dataValidation>
    <dataValidation type="list" allowBlank="1" showInputMessage="1" showErrorMessage="1" sqref="D53:H63 D111:F111 D42:H50 D79:G85 D72 E21 D89:D95">
      <formula1>List_YesNo</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CE484D4C-2506-402E-8513-D816010AD789}">
            <xm:f>'Section A'!$M$44="NO"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473</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77</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A'!D45="NO",'Section A'!E45="NO",'Section A'!F45="NO",'Section B - Poland'!D76&gt;0),FALSE,TRUE)</f>
        <v>1</v>
      </c>
      <c r="Q77" s="119" t="b">
        <f>IF(AND('Section A'!G45="NO",'Section B - Poland'!E76&gt;0),FALSE,TRUE)</f>
        <v>1</v>
      </c>
      <c r="R77" s="119" t="b">
        <f>IF(AND('Section A'!H45="NO",'Section B - Poland'!F76&gt;0),FALSE,TRUE)</f>
        <v>1</v>
      </c>
      <c r="S77" s="119" t="b">
        <f>IF(AND('Section A'!I45="NO",'Section A'!J45="NO",'Section B - Poland'!G76&gt;0),FALSE,TRUE)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45="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Nm2Sag2Mgfy52Gbt36+uHaPGP1ZaSRMSG0kTYultDaVML5dmSRhu7dpgKbmSES5uSH1CoT9rv6DxhXAS403P+A==" saltValue="p9zjeV4aYiQDS7Hi6Bk5UQ=="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109" priority="3" operator="equal">
      <formula>TRUE</formula>
    </cfRule>
    <cfRule type="cellIs" dxfId="108" priority="4" operator="equal">
      <formula>"TRUE"</formula>
    </cfRule>
    <cfRule type="cellIs" dxfId="107" priority="5" operator="equal">
      <formula>"FALSE"</formula>
    </cfRule>
  </conditionalFormatting>
  <dataValidations count="9">
    <dataValidation type="list" allowBlank="1" showInputMessage="1" showErrorMessage="1" sqref="D26:H26">
      <formula1>List_Outsource</formula1>
    </dataValidation>
    <dataValidation operator="notBetween" allowBlank="1" showInputMessage="1" showErrorMessage="1" sqref="D70:H70"/>
    <dataValidation type="list" allowBlank="1" showInputMessage="1" showErrorMessage="1" sqref="D102:D104">
      <formula1>List_FIs</formula1>
    </dataValidation>
    <dataValidation type="list" allowBlank="1" showInputMessage="1" showErrorMessage="1" sqref="D28:H28">
      <formula1>List_ThirdCountries</formula1>
    </dataValidation>
    <dataValidation type="decimal" allowBlank="1" showInputMessage="1" showErrorMessage="1" sqref="D19:D20">
      <formula1>-1E+50</formula1>
      <formula2>1E+50</formula2>
    </dataValidation>
    <dataValidation type="whole" operator="greaterThanOrEqual" allowBlank="1" showInputMessage="1" showErrorMessage="1" sqref="D100:D101 D76:G77 E89:E96">
      <formula1>0</formula1>
    </dataValidation>
    <dataValidation type="list" allowBlank="1" showInputMessage="1" showErrorMessage="1" sqref="E115 E120">
      <formula1>List_ADR</formula1>
    </dataValidation>
    <dataValidation type="list" allowBlank="1" showInputMessage="1" showErrorMessage="1" sqref="D53:H63 D111:F111 D42:H50 D79:G85 D72 E21 D89:D95">
      <formula1>List_YesNo</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9E75381A-6E44-4DA3-B54E-B923EDC942BA}">
            <xm:f>'Section A'!$M$45="NO"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474</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78</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A'!D46="NO",'Section A'!E46="NO",'Section A'!F46="NO",'Section B - Portugal'!D76&gt;0),FALSE,TRUE)</f>
        <v>1</v>
      </c>
      <c r="Q77" s="119" t="b">
        <f>IF(AND('Section A'!G46="NO",'Section B - Portugal'!E76&gt;0),FALSE,TRUE)</f>
        <v>1</v>
      </c>
      <c r="R77" s="119" t="b">
        <f>IF(AND('Section A'!H46="NO",'Section B - Portugal'!F76&gt;0),FALSE,TRUE)</f>
        <v>1</v>
      </c>
      <c r="S77" s="119" t="b">
        <f>IF(AND('Section A'!I46="NO",'Section A'!J46="NO",'Section B - Portugal'!G76&gt;0),FALSE,TRUE)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46="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aZD6XtPRMWVKeKfsDL4z6UNeZpYo6UkOVV3BlTULQdYNYWGFWjpyg5d8m2ohhm/Zlwgs0y3mugUNb7HpjJajbA==" saltValue="y5+sVQn+h+ZAist7yEyepQ=="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105" priority="3" operator="equal">
      <formula>TRUE</formula>
    </cfRule>
    <cfRule type="cellIs" dxfId="104" priority="4" operator="equal">
      <formula>"TRUE"</formula>
    </cfRule>
    <cfRule type="cellIs" dxfId="103" priority="5" operator="equal">
      <formula>"FALSE"</formula>
    </cfRule>
  </conditionalFormatting>
  <dataValidations count="9">
    <dataValidation type="list" allowBlank="1" showInputMessage="1" showErrorMessage="1" sqref="D53:H63 D111:F111 D42:H50 D79:G85 D72 E21 D89:D95">
      <formula1>List_YesNo</formula1>
    </dataValidation>
    <dataValidation type="list" allowBlank="1" showInputMessage="1" showErrorMessage="1" sqref="E115 E120">
      <formula1>List_ADR</formula1>
    </dataValidation>
    <dataValidation type="whole" operator="greaterThanOrEqual" allowBlank="1" showInputMessage="1" showErrorMessage="1" sqref="D100:D101 D76:G77 E89:E96">
      <formula1>0</formula1>
    </dataValidation>
    <dataValidation type="decimal" allowBlank="1" showInputMessage="1" showErrorMessage="1" sqref="D19:D20">
      <formula1>-1E+50</formula1>
      <formula2>1E+50</formula2>
    </dataValidation>
    <dataValidation type="list" allowBlank="1" showInputMessage="1" showErrorMessage="1" sqref="D28:H28">
      <formula1>List_ThirdCountries</formula1>
    </dataValidation>
    <dataValidation type="list" allowBlank="1" showInputMessage="1" showErrorMessage="1" sqref="D102:D104">
      <formula1>List_FIs</formula1>
    </dataValidation>
    <dataValidation operator="notBetween" allowBlank="1" showInputMessage="1" showErrorMessage="1" sqref="D70:H70"/>
    <dataValidation type="list" allowBlank="1" showInputMessage="1" showErrorMessage="1" sqref="D26:H26">
      <formula1>List_Outsource</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C7487FF2-78AB-4522-AB1F-C03998C53BED}">
            <xm:f>'Section A'!$M$46="NO"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475</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79</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A'!D47="NO",'Section A'!E47="NO",'Section A'!F47="NO",'Section B - Romania'!D76&gt;0),FALSE,TRUE)</f>
        <v>1</v>
      </c>
      <c r="Q77" s="119" t="b">
        <f>IF(AND('Section A'!G47="NO",'Section B - Romania'!E76&gt;0),FALSE,TRUE)</f>
        <v>1</v>
      </c>
      <c r="R77" s="119" t="b">
        <f>IF(AND('Section A'!H47="NO",'Section B - Romania'!F76&gt;0),FALSE,TRUE)</f>
        <v>1</v>
      </c>
      <c r="S77" s="119" t="b">
        <f>IF(AND('Section A'!I47="NO",'Section A'!J47="NO",'Section B - Romania'!G76&gt;0),FALSE,TRUE)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47="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o6iHIlsb8LjkjdPywoJ+OpqA7DfH7A4mVvxspQs0gKRFDWqZ0wTNP8BP3bUC+8a1NxulYyy2/6rC24mNjW1QmA==" saltValue="k7L9fw0A0Gal3s7PHNniUg=="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101" priority="3" operator="equal">
      <formula>TRUE</formula>
    </cfRule>
    <cfRule type="cellIs" dxfId="100" priority="4" operator="equal">
      <formula>"TRUE"</formula>
    </cfRule>
    <cfRule type="cellIs" dxfId="99" priority="5" operator="equal">
      <formula>"FALSE"</formula>
    </cfRule>
  </conditionalFormatting>
  <dataValidations count="9">
    <dataValidation type="list" allowBlank="1" showInputMessage="1" showErrorMessage="1" sqref="D53:H63 D111:F111 D42:H50 D79:G85 D72 E21 D89:D95">
      <formula1>List_YesNo</formula1>
    </dataValidation>
    <dataValidation type="list" allowBlank="1" showInputMessage="1" showErrorMessage="1" sqref="E115 E120">
      <formula1>List_ADR</formula1>
    </dataValidation>
    <dataValidation type="whole" operator="greaterThanOrEqual" allowBlank="1" showInputMessage="1" showErrorMessage="1" sqref="D100:D101 D76:G77 E89:E96">
      <formula1>0</formula1>
    </dataValidation>
    <dataValidation type="decimal" allowBlank="1" showInputMessage="1" showErrorMessage="1" sqref="D19:D20">
      <formula1>-1E+50</formula1>
      <formula2>1E+50</formula2>
    </dataValidation>
    <dataValidation type="list" allowBlank="1" showInputMessage="1" showErrorMessage="1" sqref="D28:H28">
      <formula1>List_ThirdCountries</formula1>
    </dataValidation>
    <dataValidation type="list" allowBlank="1" showInputMessage="1" showErrorMessage="1" sqref="D102:D104">
      <formula1>List_FIs</formula1>
    </dataValidation>
    <dataValidation operator="notBetween" allowBlank="1" showInputMessage="1" showErrorMessage="1" sqref="D70:H70"/>
    <dataValidation type="list" allowBlank="1" showInputMessage="1" showErrorMessage="1" sqref="D26:H26">
      <formula1>List_Outsource</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7760D1D1-3D4B-43AA-8F64-095AC3759E9B}">
            <xm:f>'Section A'!$M$47="NO"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476</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81</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A'!D48="NO",'Section A'!E48="NO",'Section A'!F48="NO",'Section B - Slovakia'!D76&gt;0),FALSE,TRUE)</f>
        <v>1</v>
      </c>
      <c r="Q77" s="119" t="b">
        <f>IF(AND('Section A'!G48="NO",'Section B - Slovakia'!E76&gt;0),FALSE,TRUE)</f>
        <v>1</v>
      </c>
      <c r="R77" s="119" t="b">
        <f>IF(AND('Section A'!H48="NO",'Section B - Slovakia'!F76&gt;0),FALSE,TRUE)</f>
        <v>1</v>
      </c>
      <c r="S77" s="119" t="b">
        <f>IF(AND('Section A'!I48="NO",'Section A'!J48="NO",'Section B - Slovakia'!G76&gt;0),FALSE,TRUE)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48="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CEr30BZr9XS+RDxoN6ixaVacW8URsZqIF6tP6Hp78krW6qJDHZzpF8F3g+9X8RSk7v3KylDA2ZahZQnQNjGPLQ==" saltValue="IRgkgzrA63dt/tZ+goVCoA=="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97" priority="3" operator="equal">
      <formula>TRUE</formula>
    </cfRule>
    <cfRule type="cellIs" dxfId="96" priority="4" operator="equal">
      <formula>"TRUE"</formula>
    </cfRule>
    <cfRule type="cellIs" dxfId="95" priority="5" operator="equal">
      <formula>"FALSE"</formula>
    </cfRule>
  </conditionalFormatting>
  <dataValidations count="9">
    <dataValidation type="list" allowBlank="1" showInputMessage="1" showErrorMessage="1" sqref="D53:H63 D111:F111 D42:H50 D79:G85 D72 E21 D89:D95">
      <formula1>List_YesNo</formula1>
    </dataValidation>
    <dataValidation type="list" allowBlank="1" showInputMessage="1" showErrorMessage="1" sqref="E115 E120">
      <formula1>List_ADR</formula1>
    </dataValidation>
    <dataValidation type="whole" operator="greaterThanOrEqual" allowBlank="1" showInputMessage="1" showErrorMessage="1" sqref="D100:D101 D76:G77 E89:E96">
      <formula1>0</formula1>
    </dataValidation>
    <dataValidation type="decimal" allowBlank="1" showInputMessage="1" showErrorMessage="1" sqref="D19:D20">
      <formula1>-1E+50</formula1>
      <formula2>1E+50</formula2>
    </dataValidation>
    <dataValidation type="list" allowBlank="1" showInputMessage="1" showErrorMessage="1" sqref="D28:H28">
      <formula1>List_ThirdCountries</formula1>
    </dataValidation>
    <dataValidation type="list" allowBlank="1" showInputMessage="1" showErrorMessage="1" sqref="D102:D104">
      <formula1>List_FIs</formula1>
    </dataValidation>
    <dataValidation operator="notBetween" allowBlank="1" showInputMessage="1" showErrorMessage="1" sqref="D70:H70"/>
    <dataValidation type="list" allowBlank="1" showInputMessage="1" showErrorMessage="1" sqref="D26:H26">
      <formula1>List_Outsource</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5650AF9B-7D46-4772-974B-99023B3575D0}">
            <xm:f>'Section A'!$M$48="NO"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477</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80</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A'!D49="NO",'Section A'!E49="NO",'Section A'!F49="NO",'Section B - Slovenia'!D76&gt;0),FALSE,TRUE)</f>
        <v>1</v>
      </c>
      <c r="Q77" s="119" t="b">
        <f>IF(AND('Section A'!G49="NO",'Section B - Slovenia'!E76&gt;0),FALSE,TRUE)</f>
        <v>1</v>
      </c>
      <c r="R77" s="119" t="b">
        <f>IF(AND('Section A'!H49="NO",'Section B - Slovenia'!F76&gt;0),FALSE,TRUE)</f>
        <v>1</v>
      </c>
      <c r="S77" s="119" t="b">
        <f>IF(AND('Section A'!I49="NO",'Section A'!J49="NO",'Section B - Slovenia'!G76&gt;0),FALSE,TRUE)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49="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zdn43kP+HgyNosaZ7/sRXxBPIn2G6cybUjSWFSMF5MKryguYNO98C//YofWmniV5bTz6royHsVJra7ig2YwokQ==" saltValue="hhjwkMcyT9OpXUHnxLky3w=="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93" priority="3" operator="equal">
      <formula>TRUE</formula>
    </cfRule>
    <cfRule type="cellIs" dxfId="92" priority="4" operator="equal">
      <formula>"TRUE"</formula>
    </cfRule>
    <cfRule type="cellIs" dxfId="91" priority="5" operator="equal">
      <formula>"FALSE"</formula>
    </cfRule>
  </conditionalFormatting>
  <dataValidations count="9">
    <dataValidation type="list" allowBlank="1" showInputMessage="1" showErrorMessage="1" sqref="D53:H63 D111:F111 D42:H50 D79:G85 D72 E21 D89:D95">
      <formula1>List_YesNo</formula1>
    </dataValidation>
    <dataValidation type="list" allowBlank="1" showInputMessage="1" showErrorMessage="1" sqref="E115 E120">
      <formula1>List_ADR</formula1>
    </dataValidation>
    <dataValidation type="whole" operator="greaterThanOrEqual" allowBlank="1" showInputMessage="1" showErrorMessage="1" sqref="D100:D101 D76:G77 E89:E96">
      <formula1>0</formula1>
    </dataValidation>
    <dataValidation type="decimal" allowBlank="1" showInputMessage="1" showErrorMessage="1" sqref="D19:D20">
      <formula1>-1E+50</formula1>
      <formula2>1E+50</formula2>
    </dataValidation>
    <dataValidation type="list" allowBlank="1" showInputMessage="1" showErrorMessage="1" sqref="D28:H28">
      <formula1>List_ThirdCountries</formula1>
    </dataValidation>
    <dataValidation type="list" allowBlank="1" showInputMessage="1" showErrorMessage="1" sqref="D102:D104">
      <formula1>List_FIs</formula1>
    </dataValidation>
    <dataValidation operator="notBetween" allowBlank="1" showInputMessage="1" showErrorMessage="1" sqref="D70:H70"/>
    <dataValidation type="list" allowBlank="1" showInputMessage="1" showErrorMessage="1" sqref="D26:H26">
      <formula1>List_Outsource</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FFAF6B77-2272-460E-82FC-FDC425EAA3B9}">
            <xm:f>'Section A'!$M$49="NO"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478</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66</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A'!D50="NO",'Section A'!E50="NO",'Section A'!F50="NO",'Section B - Spain'!D76&gt;0),FALSE,TRUE)</f>
        <v>1</v>
      </c>
      <c r="Q77" s="119" t="b">
        <f>IF(AND('Section A'!G50="NO",'Section B - Spain'!E76&gt;0),FALSE,TRUE)</f>
        <v>1</v>
      </c>
      <c r="R77" s="119" t="b">
        <f>IF(AND('Section A'!H50="NO",'Section B - Spain'!F76&gt;0),FALSE,TRUE)</f>
        <v>1</v>
      </c>
      <c r="S77" s="119" t="b">
        <f>IF(AND('Section A'!I50="NO",'Section A'!J50="NO",'Section B - Spain'!G76&gt;0),FALSE,TRUE)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31"/>
      <c r="F117" s="29"/>
      <c r="G117" s="58"/>
      <c r="H117" s="24"/>
      <c r="I117" s="29"/>
    </row>
    <row r="118" spans="1:11" ht="15.75" x14ac:dyDescent="0.25">
      <c r="A118" s="29"/>
      <c r="B118" s="106"/>
      <c r="C118" s="269"/>
      <c r="D118" s="179" t="s">
        <v>106</v>
      </c>
      <c r="E118" s="31"/>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50="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47+p3Eeq2WifqUO+t7nLYklhIk7kwexn/FL+VWdjHHB7s/Im9auZIZWexpvQqOIvFF2xyH3YfV4AsoDy6PuQrw==" saltValue="MTdsYgMJQYEdGS366HCnbg=="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89" priority="3" operator="equal">
      <formula>TRUE</formula>
    </cfRule>
    <cfRule type="cellIs" dxfId="88" priority="4" operator="equal">
      <formula>"TRUE"</formula>
    </cfRule>
    <cfRule type="cellIs" dxfId="87" priority="5" operator="equal">
      <formula>"FALSE"</formula>
    </cfRule>
  </conditionalFormatting>
  <dataValidations count="9">
    <dataValidation type="list" allowBlank="1" showInputMessage="1" showErrorMessage="1" sqref="D26:H26">
      <formula1>List_Outsource</formula1>
    </dataValidation>
    <dataValidation operator="notBetween" allowBlank="1" showInputMessage="1" showErrorMessage="1" sqref="D70:H70"/>
    <dataValidation type="list" allowBlank="1" showInputMessage="1" showErrorMessage="1" sqref="D102:D104">
      <formula1>List_FIs</formula1>
    </dataValidation>
    <dataValidation type="list" allowBlank="1" showInputMessage="1" showErrorMessage="1" sqref="D28:H28">
      <formula1>List_ThirdCountries</formula1>
    </dataValidation>
    <dataValidation type="decimal" allowBlank="1" showInputMessage="1" showErrorMessage="1" sqref="D19:D20">
      <formula1>-1E+50</formula1>
      <formula2>1E+50</formula2>
    </dataValidation>
    <dataValidation type="whole" operator="greaterThanOrEqual" allowBlank="1" showInputMessage="1" showErrorMessage="1" sqref="D100:D101 D76:G77 E89:E96">
      <formula1>0</formula1>
    </dataValidation>
    <dataValidation type="list" allowBlank="1" showInputMessage="1" showErrorMessage="1" sqref="E115 E120">
      <formula1>List_ADR</formula1>
    </dataValidation>
    <dataValidation type="list" allowBlank="1" showInputMessage="1" showErrorMessage="1" sqref="D53:H63 D111:F111 D42:H50 D79:G85 D72 E21 D89:D95">
      <formula1>List_YesNo</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2FCAEDDE-6CE0-46A2-8325-F74C2937C2CE}">
            <xm:f>'Section A'!$M$50="NO"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479</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83</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223"/>
      <c r="E39" s="223"/>
      <c r="F39" s="223"/>
      <c r="G39" s="223"/>
      <c r="H39" s="223"/>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217"/>
      <c r="F42" s="217"/>
      <c r="G42" s="217"/>
      <c r="H42" s="217"/>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217"/>
      <c r="E43" s="217"/>
      <c r="F43" s="217"/>
      <c r="G43" s="217"/>
      <c r="H43" s="217"/>
      <c r="I43" s="29"/>
      <c r="K43" s="124" t="b">
        <f t="shared" si="2"/>
        <v>0</v>
      </c>
      <c r="L43" s="124" t="b">
        <f t="shared" si="3"/>
        <v>0</v>
      </c>
      <c r="M43" s="124" t="b">
        <f t="shared" si="4"/>
        <v>0</v>
      </c>
      <c r="N43" s="124" t="b">
        <f t="shared" si="5"/>
        <v>0</v>
      </c>
      <c r="O43" s="124" t="b">
        <f t="shared" si="6"/>
        <v>0</v>
      </c>
    </row>
    <row r="44" spans="1:23" x14ac:dyDescent="0.25">
      <c r="A44" s="29"/>
      <c r="B44" s="106"/>
      <c r="C44" s="166" t="s">
        <v>49</v>
      </c>
      <c r="D44" s="217"/>
      <c r="E44" s="217"/>
      <c r="F44" s="217"/>
      <c r="G44" s="217"/>
      <c r="H44" s="217"/>
      <c r="I44" s="29"/>
      <c r="K44" s="124" t="b">
        <f t="shared" si="2"/>
        <v>0</v>
      </c>
      <c r="L44" s="124" t="b">
        <f t="shared" si="3"/>
        <v>0</v>
      </c>
      <c r="M44" s="124" t="b">
        <f t="shared" si="4"/>
        <v>0</v>
      </c>
      <c r="N44" s="124" t="b">
        <f t="shared" si="5"/>
        <v>0</v>
      </c>
      <c r="O44" s="124" t="b">
        <f t="shared" si="6"/>
        <v>0</v>
      </c>
    </row>
    <row r="45" spans="1:23" x14ac:dyDescent="0.25">
      <c r="A45" s="29"/>
      <c r="B45" s="106"/>
      <c r="C45" s="166" t="s">
        <v>50</v>
      </c>
      <c r="D45" s="217"/>
      <c r="E45" s="217"/>
      <c r="F45" s="217"/>
      <c r="G45" s="217"/>
      <c r="H45" s="217"/>
      <c r="I45" s="29"/>
      <c r="K45" s="124" t="b">
        <f t="shared" si="2"/>
        <v>0</v>
      </c>
      <c r="L45" s="124" t="b">
        <f t="shared" si="3"/>
        <v>0</v>
      </c>
      <c r="M45" s="124" t="b">
        <f t="shared" si="4"/>
        <v>0</v>
      </c>
      <c r="N45" s="124" t="b">
        <f t="shared" si="5"/>
        <v>0</v>
      </c>
      <c r="O45" s="124" t="b">
        <f t="shared" si="6"/>
        <v>0</v>
      </c>
    </row>
    <row r="46" spans="1:23" x14ac:dyDescent="0.25">
      <c r="A46" s="29"/>
      <c r="B46" s="106"/>
      <c r="C46" s="166" t="s">
        <v>51</v>
      </c>
      <c r="D46" s="217"/>
      <c r="E46" s="217"/>
      <c r="F46" s="217"/>
      <c r="G46" s="217"/>
      <c r="H46" s="217"/>
      <c r="I46" s="29"/>
      <c r="K46" s="124" t="b">
        <f t="shared" si="2"/>
        <v>0</v>
      </c>
      <c r="L46" s="124" t="b">
        <f t="shared" si="3"/>
        <v>0</v>
      </c>
      <c r="M46" s="124" t="b">
        <f t="shared" si="4"/>
        <v>0</v>
      </c>
      <c r="N46" s="124" t="b">
        <f t="shared" si="5"/>
        <v>0</v>
      </c>
      <c r="O46" s="124" t="b">
        <f t="shared" si="6"/>
        <v>0</v>
      </c>
    </row>
    <row r="47" spans="1:23" x14ac:dyDescent="0.25">
      <c r="A47" s="29"/>
      <c r="B47" s="106"/>
      <c r="C47" s="166" t="s">
        <v>52</v>
      </c>
      <c r="D47" s="217"/>
      <c r="E47" s="217"/>
      <c r="F47" s="217"/>
      <c r="G47" s="217"/>
      <c r="H47" s="217"/>
      <c r="I47" s="29"/>
      <c r="K47" s="124" t="b">
        <f t="shared" si="2"/>
        <v>0</v>
      </c>
      <c r="L47" s="124" t="b">
        <f t="shared" si="3"/>
        <v>0</v>
      </c>
      <c r="M47" s="124" t="b">
        <f t="shared" si="4"/>
        <v>0</v>
      </c>
      <c r="N47" s="124" t="b">
        <f t="shared" si="5"/>
        <v>0</v>
      </c>
      <c r="O47" s="124" t="b">
        <f t="shared" si="6"/>
        <v>0</v>
      </c>
    </row>
    <row r="48" spans="1:23" x14ac:dyDescent="0.25">
      <c r="A48" s="29"/>
      <c r="B48" s="106"/>
      <c r="C48" s="166" t="s">
        <v>53</v>
      </c>
      <c r="D48" s="217"/>
      <c r="E48" s="217"/>
      <c r="F48" s="217"/>
      <c r="G48" s="217"/>
      <c r="H48" s="217"/>
      <c r="I48" s="29"/>
      <c r="K48" s="124" t="b">
        <f t="shared" si="2"/>
        <v>0</v>
      </c>
      <c r="L48" s="124" t="b">
        <f t="shared" si="3"/>
        <v>0</v>
      </c>
      <c r="M48" s="124" t="b">
        <f t="shared" si="4"/>
        <v>0</v>
      </c>
      <c r="N48" s="124" t="b">
        <f t="shared" si="5"/>
        <v>0</v>
      </c>
      <c r="O48" s="124" t="b">
        <f t="shared" si="6"/>
        <v>0</v>
      </c>
    </row>
    <row r="49" spans="1:15" x14ac:dyDescent="0.25">
      <c r="A49" s="29"/>
      <c r="B49" s="106"/>
      <c r="C49" s="166" t="s">
        <v>54</v>
      </c>
      <c r="D49" s="217"/>
      <c r="E49" s="217"/>
      <c r="F49" s="217"/>
      <c r="G49" s="217"/>
      <c r="H49" s="217"/>
      <c r="I49" s="29"/>
      <c r="K49" s="124" t="b">
        <f t="shared" si="2"/>
        <v>0</v>
      </c>
      <c r="L49" s="124" t="b">
        <f t="shared" si="3"/>
        <v>0</v>
      </c>
      <c r="M49" s="124" t="b">
        <f t="shared" si="4"/>
        <v>0</v>
      </c>
      <c r="N49" s="124" t="b">
        <f t="shared" si="5"/>
        <v>0</v>
      </c>
      <c r="O49" s="124" t="b">
        <f t="shared" si="6"/>
        <v>0</v>
      </c>
    </row>
    <row r="50" spans="1:15" x14ac:dyDescent="0.25">
      <c r="A50" s="29"/>
      <c r="B50" s="106"/>
      <c r="C50" s="166" t="s">
        <v>55</v>
      </c>
      <c r="D50" s="217"/>
      <c r="E50" s="217"/>
      <c r="F50" s="217"/>
      <c r="G50" s="217"/>
      <c r="H50" s="217"/>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217"/>
      <c r="F53" s="217"/>
      <c r="G53" s="217"/>
      <c r="H53" s="217"/>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217"/>
      <c r="E54" s="217"/>
      <c r="F54" s="217"/>
      <c r="G54" s="217"/>
      <c r="H54" s="217"/>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217"/>
      <c r="E55" s="217"/>
      <c r="F55" s="217"/>
      <c r="G55" s="217"/>
      <c r="H55" s="217"/>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217"/>
      <c r="E56" s="217"/>
      <c r="F56" s="217"/>
      <c r="G56" s="217"/>
      <c r="H56" s="217"/>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217"/>
      <c r="E57" s="217"/>
      <c r="F57" s="217"/>
      <c r="G57" s="217"/>
      <c r="H57" s="217"/>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217"/>
      <c r="E58" s="217"/>
      <c r="F58" s="217"/>
      <c r="G58" s="217"/>
      <c r="H58" s="217"/>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217"/>
      <c r="E59" s="217"/>
      <c r="F59" s="217"/>
      <c r="G59" s="217"/>
      <c r="H59" s="217"/>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217"/>
      <c r="E60" s="217"/>
      <c r="F60" s="217"/>
      <c r="G60" s="217"/>
      <c r="H60" s="217"/>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217"/>
      <c r="E61" s="217"/>
      <c r="F61" s="217"/>
      <c r="G61" s="217"/>
      <c r="H61" s="217"/>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217"/>
      <c r="E62" s="217"/>
      <c r="F62" s="217"/>
      <c r="G62" s="217"/>
      <c r="H62" s="217"/>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217"/>
      <c r="E63" s="217"/>
      <c r="F63" s="217"/>
      <c r="G63" s="217"/>
      <c r="H63" s="217"/>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A'!D51="NO",'Section A'!E51="NO",'Section A'!F51="NO",'Section B - Sweden'!D76&gt;0),FALSE,TRUE)</f>
        <v>1</v>
      </c>
      <c r="Q77" s="119" t="b">
        <f>IF(AND('Section A'!G51="NO",'Section B - Sweden'!E76&gt;0),FALSE,TRUE)</f>
        <v>1</v>
      </c>
      <c r="R77" s="119" t="b">
        <f>IF(AND('Section A'!H51="NO",'Section B - Sweden'!F76&gt;0),FALSE,TRUE)</f>
        <v>1</v>
      </c>
      <c r="S77" s="119" t="b">
        <f>IF(AND('Section A'!I51="NO",'Section A'!J51="NO",'Section B - Sweden'!G76&gt;0),FALSE,TRUE)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51="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veF1Frb82PAyXeA7PXpVzIn90g3BUeqd5kjJO1zSpe2w201EWuu5LSmbmo5s3TEEMeHUZfoj+V+w3CZkFzqRKA==" saltValue="tmaxdYNbiIf15cr92vdgjQ=="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85" priority="3" operator="equal">
      <formula>TRUE</formula>
    </cfRule>
    <cfRule type="cellIs" dxfId="84" priority="4" operator="equal">
      <formula>"TRUE"</formula>
    </cfRule>
    <cfRule type="cellIs" dxfId="83" priority="5" operator="equal">
      <formula>"FALSE"</formula>
    </cfRule>
  </conditionalFormatting>
  <dataValidations count="9">
    <dataValidation type="list" allowBlank="1" showInputMessage="1" showErrorMessage="1" sqref="D53:H63 D111:F111 D89:D95 D79:G85 D72 E21 D42:H50">
      <formula1>List_YesNo</formula1>
    </dataValidation>
    <dataValidation type="list" allowBlank="1" showInputMessage="1" showErrorMessage="1" sqref="E115 E120">
      <formula1>List_ADR</formula1>
    </dataValidation>
    <dataValidation type="whole" operator="greaterThanOrEqual" allowBlank="1" showInputMessage="1" showErrorMessage="1" sqref="D100:D101 D76:G77 E89:E96">
      <formula1>0</formula1>
    </dataValidation>
    <dataValidation type="decimal" allowBlank="1" showInputMessage="1" showErrorMessage="1" sqref="D19:D20">
      <formula1>-1E+50</formula1>
      <formula2>1E+50</formula2>
    </dataValidation>
    <dataValidation type="list" allowBlank="1" showInputMessage="1" showErrorMessage="1" sqref="D28:H28">
      <formula1>List_ThirdCountries</formula1>
    </dataValidation>
    <dataValidation type="list" allowBlank="1" showInputMessage="1" showErrorMessage="1" sqref="D102:D104">
      <formula1>List_FIs</formula1>
    </dataValidation>
    <dataValidation operator="notBetween" allowBlank="1" showInputMessage="1" showErrorMessage="1" sqref="D70:H70"/>
    <dataValidation type="list" allowBlank="1" showInputMessage="1" showErrorMessage="1" sqref="D26:H26">
      <formula1>List_Outsource</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6C20DDE3-1660-4AB3-9331-F46333496CD3}">
            <xm:f>'Section A'!$M$51="NO"</xm:f>
            <x14:dxf>
              <fill>
                <patternFill patternType="lightGray">
                  <bgColor theme="0" tint="-0.499984740745262"/>
                </patternFill>
              </fill>
            </x14:dxf>
          </x14:cfRule>
          <xm:sqref>D67:H70 D19 E21 D25:H28 D33:H33 D35:H35 D72:D73 F72:H73 D76:G77 D79:G86 D89:E95 D100 D102:D104 D106:D108 D111:F111 E114:E116 E119:E121 D39:H39 D42:H50 D53:H63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G60"/>
  <sheetViews>
    <sheetView showGridLines="0" zoomScale="90" zoomScaleNormal="90" workbookViewId="0"/>
  </sheetViews>
  <sheetFormatPr defaultColWidth="9.140625" defaultRowHeight="15" x14ac:dyDescent="0.25"/>
  <cols>
    <col min="1" max="1" width="3.7109375" style="119" customWidth="1"/>
    <col min="2" max="2" width="5.42578125" style="120" customWidth="1"/>
    <col min="3" max="3" width="27.140625" style="119" customWidth="1"/>
    <col min="4" max="12" width="11.7109375" style="119" customWidth="1"/>
    <col min="13" max="13" width="19" style="119" customWidth="1"/>
    <col min="14" max="14" width="3.7109375" style="119" customWidth="1"/>
    <col min="15" max="15" width="9.140625" style="119" customWidth="1"/>
    <col min="16" max="16" width="75.42578125" style="124" bestFit="1" customWidth="1"/>
    <col min="17" max="17" width="4.28515625" style="119" customWidth="1"/>
    <col min="18" max="18" width="32.85546875" style="124" customWidth="1"/>
    <col min="19" max="20" width="9.140625" style="119" customWidth="1"/>
    <col min="21" max="31" width="9.140625" style="120"/>
    <col min="32" max="32" width="11.42578125" style="119" bestFit="1" customWidth="1"/>
    <col min="33" max="16384" width="9.140625" style="119"/>
  </cols>
  <sheetData>
    <row r="1" spans="1:31" x14ac:dyDescent="0.25">
      <c r="A1" s="24"/>
      <c r="B1" s="25"/>
      <c r="C1" s="24"/>
      <c r="D1" s="24"/>
      <c r="E1" s="24"/>
      <c r="F1" s="24"/>
      <c r="G1" s="24"/>
      <c r="H1" s="24"/>
      <c r="I1" s="24"/>
      <c r="J1" s="24"/>
      <c r="K1" s="24"/>
      <c r="L1" s="24"/>
      <c r="M1" s="24"/>
      <c r="N1" s="24"/>
      <c r="O1" s="28"/>
      <c r="P1" s="53"/>
      <c r="Q1" s="28"/>
      <c r="R1" s="53"/>
    </row>
    <row r="2" spans="1:31" ht="21" x14ac:dyDescent="0.35">
      <c r="A2" s="24"/>
      <c r="B2" s="1" t="s">
        <v>577</v>
      </c>
      <c r="C2" s="32"/>
      <c r="D2" s="24"/>
      <c r="E2" s="24"/>
      <c r="F2" s="257">
        <f>'General Information'!E21</f>
        <v>0</v>
      </c>
      <c r="G2" s="257"/>
      <c r="H2" s="257"/>
      <c r="I2" s="257"/>
      <c r="J2" s="257"/>
      <c r="K2" s="24"/>
      <c r="L2" s="24"/>
      <c r="M2" s="24"/>
      <c r="N2" s="24"/>
      <c r="O2" s="28"/>
      <c r="P2" s="53"/>
      <c r="Q2" s="28"/>
      <c r="R2" s="53"/>
    </row>
    <row r="3" spans="1:31" x14ac:dyDescent="0.25">
      <c r="A3" s="24"/>
      <c r="B3" s="24"/>
      <c r="C3" s="24"/>
      <c r="D3" s="24"/>
      <c r="E3" s="24"/>
      <c r="F3" s="24"/>
      <c r="G3" s="24"/>
      <c r="H3" s="24"/>
      <c r="I3" s="24"/>
      <c r="J3" s="24"/>
      <c r="K3" s="24"/>
      <c r="L3" s="24"/>
      <c r="M3" s="24"/>
      <c r="N3" s="24"/>
      <c r="O3" s="28"/>
      <c r="P3" s="53"/>
      <c r="Q3" s="28"/>
      <c r="R3" s="53"/>
    </row>
    <row r="4" spans="1:31" x14ac:dyDescent="0.25">
      <c r="A4" s="24"/>
      <c r="B4" s="24"/>
      <c r="C4" s="24"/>
      <c r="D4" s="24"/>
      <c r="E4" s="24"/>
      <c r="F4" s="24"/>
      <c r="G4" s="24"/>
      <c r="H4" s="24"/>
      <c r="I4" s="24"/>
      <c r="J4" s="24"/>
      <c r="K4" s="24"/>
      <c r="L4" s="24"/>
      <c r="M4" s="24"/>
      <c r="N4" s="24"/>
      <c r="O4" s="28"/>
      <c r="P4" s="53"/>
      <c r="Q4" s="28"/>
      <c r="R4" s="53"/>
    </row>
    <row r="5" spans="1:31" ht="18.75" x14ac:dyDescent="0.3">
      <c r="A5" s="24"/>
      <c r="B5" s="259" t="s">
        <v>121</v>
      </c>
      <c r="C5" s="259"/>
      <c r="D5" s="259"/>
      <c r="E5" s="259"/>
      <c r="F5" s="259"/>
      <c r="G5" s="259"/>
      <c r="H5" s="259"/>
      <c r="I5" s="259"/>
      <c r="J5" s="259"/>
      <c r="K5" s="259"/>
      <c r="L5" s="259"/>
      <c r="M5" s="259"/>
      <c r="N5" s="24"/>
      <c r="O5" s="28"/>
      <c r="P5" s="53"/>
      <c r="Q5" s="28"/>
      <c r="R5" s="53"/>
    </row>
    <row r="6" spans="1:31" x14ac:dyDescent="0.25">
      <c r="A6" s="24"/>
      <c r="B6" s="24"/>
      <c r="C6" s="24"/>
      <c r="D6" s="24"/>
      <c r="E6" s="24"/>
      <c r="F6" s="24"/>
      <c r="G6" s="24"/>
      <c r="H6" s="24"/>
      <c r="I6" s="24"/>
      <c r="J6" s="24"/>
      <c r="K6" s="24"/>
      <c r="L6" s="24"/>
      <c r="M6" s="24"/>
      <c r="N6" s="24"/>
      <c r="O6" s="28"/>
      <c r="P6" s="53"/>
      <c r="Q6" s="28"/>
      <c r="R6" s="53"/>
    </row>
    <row r="7" spans="1:31" x14ac:dyDescent="0.25">
      <c r="A7" s="24"/>
      <c r="B7" s="263" t="s">
        <v>562</v>
      </c>
      <c r="C7" s="263"/>
      <c r="D7" s="263"/>
      <c r="E7" s="263"/>
      <c r="F7" s="263"/>
      <c r="G7" s="263"/>
      <c r="H7" s="263"/>
      <c r="I7" s="263"/>
      <c r="J7" s="263"/>
      <c r="K7" s="263"/>
      <c r="L7" s="263"/>
      <c r="M7" s="263"/>
      <c r="N7" s="24"/>
      <c r="O7" s="28"/>
      <c r="P7" s="53"/>
      <c r="Q7" s="28"/>
      <c r="R7" s="53"/>
    </row>
    <row r="8" spans="1:31" x14ac:dyDescent="0.25">
      <c r="A8" s="24"/>
      <c r="B8" s="210" t="s">
        <v>559</v>
      </c>
      <c r="C8" s="210"/>
      <c r="D8" s="210"/>
      <c r="E8" s="210"/>
      <c r="F8" s="210"/>
      <c r="G8" s="210"/>
      <c r="H8" s="210"/>
      <c r="I8" s="210"/>
      <c r="J8" s="210"/>
      <c r="K8" s="210"/>
      <c r="L8" s="210"/>
      <c r="M8" s="210"/>
      <c r="N8" s="24"/>
      <c r="O8" s="28"/>
      <c r="P8" s="53"/>
      <c r="Q8" s="28"/>
      <c r="R8" s="53"/>
    </row>
    <row r="9" spans="1:31" s="121" customFormat="1" x14ac:dyDescent="0.2">
      <c r="A9" s="114"/>
      <c r="B9" s="211"/>
      <c r="C9" s="211"/>
      <c r="D9" s="211"/>
      <c r="E9" s="211"/>
      <c r="F9" s="211"/>
      <c r="G9" s="211"/>
      <c r="H9" s="211"/>
      <c r="I9" s="211"/>
      <c r="J9" s="211"/>
      <c r="K9" s="211"/>
      <c r="L9" s="211"/>
      <c r="M9" s="211"/>
      <c r="N9" s="114"/>
      <c r="O9" s="115"/>
      <c r="P9" s="116"/>
      <c r="Q9" s="115"/>
      <c r="R9" s="116"/>
      <c r="U9" s="122"/>
      <c r="V9" s="122"/>
      <c r="W9" s="122"/>
      <c r="X9" s="122"/>
      <c r="Y9" s="122"/>
      <c r="Z9" s="122"/>
      <c r="AA9" s="122"/>
      <c r="AB9" s="122"/>
      <c r="AC9" s="122"/>
      <c r="AD9" s="122"/>
      <c r="AE9" s="122"/>
    </row>
    <row r="10" spans="1:31" x14ac:dyDescent="0.25">
      <c r="A10" s="117"/>
      <c r="B10" s="236" t="s">
        <v>552</v>
      </c>
      <c r="C10" s="236"/>
      <c r="D10" s="236"/>
      <c r="E10" s="236"/>
      <c r="F10" s="236"/>
      <c r="G10" s="236"/>
      <c r="H10" s="236"/>
      <c r="I10" s="236"/>
      <c r="J10" s="236"/>
      <c r="K10" s="236"/>
      <c r="L10" s="236"/>
      <c r="M10" s="236"/>
      <c r="N10" s="24"/>
      <c r="O10" s="28"/>
      <c r="P10" s="53"/>
      <c r="Q10" s="28"/>
      <c r="R10" s="53"/>
    </row>
    <row r="11" spans="1:31" x14ac:dyDescent="0.25">
      <c r="A11" s="117"/>
      <c r="B11" s="225" t="s">
        <v>585</v>
      </c>
      <c r="C11" s="210"/>
      <c r="D11" s="210"/>
      <c r="E11" s="210"/>
      <c r="F11" s="210"/>
      <c r="G11" s="210"/>
      <c r="H11" s="210"/>
      <c r="I11" s="210"/>
      <c r="J11" s="210"/>
      <c r="K11" s="210"/>
      <c r="L11" s="211"/>
      <c r="M11" s="211"/>
      <c r="N11" s="24"/>
      <c r="O11" s="28"/>
      <c r="P11" s="53"/>
      <c r="Q11" s="28"/>
      <c r="R11" s="53"/>
    </row>
    <row r="12" spans="1:31" x14ac:dyDescent="0.25">
      <c r="A12" s="117"/>
      <c r="B12" s="210" t="s">
        <v>563</v>
      </c>
      <c r="C12" s="210"/>
      <c r="D12" s="210"/>
      <c r="E12" s="210"/>
      <c r="F12" s="210"/>
      <c r="G12" s="210"/>
      <c r="H12" s="210"/>
      <c r="I12" s="210"/>
      <c r="J12" s="210"/>
      <c r="K12" s="210"/>
      <c r="L12" s="211"/>
      <c r="M12" s="211"/>
      <c r="N12" s="24"/>
      <c r="O12" s="28"/>
      <c r="P12" s="53"/>
      <c r="Q12" s="28"/>
      <c r="R12" s="53"/>
    </row>
    <row r="13" spans="1:31" s="121" customFormat="1" x14ac:dyDescent="0.2">
      <c r="A13" s="114"/>
      <c r="B13" s="211"/>
      <c r="C13" s="211"/>
      <c r="D13" s="211"/>
      <c r="E13" s="211"/>
      <c r="F13" s="211"/>
      <c r="G13" s="211"/>
      <c r="H13" s="211"/>
      <c r="I13" s="211"/>
      <c r="J13" s="211"/>
      <c r="K13" s="211"/>
      <c r="L13" s="211"/>
      <c r="M13" s="211"/>
      <c r="N13" s="114"/>
      <c r="O13" s="115"/>
      <c r="P13" s="116"/>
      <c r="Q13" s="115"/>
      <c r="R13" s="116"/>
      <c r="U13" s="122"/>
      <c r="V13" s="122"/>
      <c r="W13" s="122"/>
      <c r="X13" s="122"/>
      <c r="Y13" s="122"/>
      <c r="Z13" s="122"/>
      <c r="AA13" s="122"/>
      <c r="AB13" s="122"/>
      <c r="AC13" s="122"/>
      <c r="AD13" s="122"/>
      <c r="AE13" s="122"/>
    </row>
    <row r="14" spans="1:31" ht="68.25" customHeight="1" x14ac:dyDescent="0.25">
      <c r="A14" s="117"/>
      <c r="B14" s="263" t="s">
        <v>573</v>
      </c>
      <c r="C14" s="263"/>
      <c r="D14" s="263"/>
      <c r="E14" s="263"/>
      <c r="F14" s="263"/>
      <c r="G14" s="263"/>
      <c r="H14" s="263"/>
      <c r="I14" s="263"/>
      <c r="J14" s="263"/>
      <c r="K14" s="263"/>
      <c r="L14" s="263"/>
      <c r="M14" s="263"/>
      <c r="N14" s="24"/>
      <c r="O14" s="28"/>
      <c r="P14" s="53"/>
      <c r="Q14" s="28"/>
      <c r="R14" s="53"/>
    </row>
    <row r="15" spans="1:31" s="121" customFormat="1" x14ac:dyDescent="0.2">
      <c r="A15" s="114"/>
      <c r="B15" s="211"/>
      <c r="C15" s="211"/>
      <c r="D15" s="211"/>
      <c r="E15" s="211"/>
      <c r="F15" s="211"/>
      <c r="G15" s="211"/>
      <c r="H15" s="211"/>
      <c r="I15" s="211"/>
      <c r="J15" s="211"/>
      <c r="K15" s="211"/>
      <c r="L15" s="211"/>
      <c r="M15" s="211"/>
      <c r="N15" s="114"/>
      <c r="O15" s="115"/>
      <c r="P15" s="116"/>
      <c r="Q15" s="115"/>
      <c r="R15" s="116"/>
      <c r="U15" s="122"/>
      <c r="V15" s="122"/>
      <c r="W15" s="122"/>
      <c r="X15" s="122"/>
      <c r="Y15" s="122"/>
      <c r="Z15" s="122"/>
      <c r="AA15" s="122"/>
      <c r="AB15" s="122"/>
      <c r="AC15" s="122"/>
      <c r="AD15" s="122"/>
      <c r="AE15" s="122"/>
    </row>
    <row r="16" spans="1:31" x14ac:dyDescent="0.25">
      <c r="A16" s="24"/>
      <c r="B16" s="212" t="s">
        <v>569</v>
      </c>
      <c r="C16" s="211"/>
      <c r="D16" s="211"/>
      <c r="E16" s="211"/>
      <c r="F16" s="211"/>
      <c r="G16" s="211"/>
      <c r="H16" s="211"/>
      <c r="I16" s="211"/>
      <c r="J16" s="211"/>
      <c r="K16" s="211"/>
      <c r="L16" s="211"/>
      <c r="M16" s="211"/>
      <c r="N16" s="24"/>
      <c r="O16" s="28"/>
      <c r="P16" s="53"/>
      <c r="Q16" s="28"/>
      <c r="R16" s="53"/>
    </row>
    <row r="17" spans="1:33" s="123" customFormat="1" x14ac:dyDescent="0.25">
      <c r="A17" s="27"/>
      <c r="B17" s="254" t="s">
        <v>558</v>
      </c>
      <c r="C17" s="254"/>
      <c r="D17" s="254"/>
      <c r="E17" s="254"/>
      <c r="F17" s="254"/>
      <c r="G17" s="254"/>
      <c r="H17" s="254"/>
      <c r="I17" s="254"/>
      <c r="J17" s="254"/>
      <c r="K17" s="254"/>
      <c r="L17" s="254"/>
      <c r="M17" s="254"/>
      <c r="N17" s="27"/>
      <c r="O17" s="52"/>
      <c r="P17" s="53"/>
      <c r="Q17" s="52"/>
      <c r="R17" s="53"/>
      <c r="U17" s="124"/>
      <c r="V17" s="124"/>
      <c r="W17" s="124"/>
      <c r="X17" s="124"/>
      <c r="Y17" s="124"/>
      <c r="Z17" s="124"/>
      <c r="AA17" s="124"/>
      <c r="AB17" s="124"/>
      <c r="AC17" s="124"/>
      <c r="AD17" s="124"/>
      <c r="AE17" s="124"/>
    </row>
    <row r="18" spans="1:33" s="123" customFormat="1" x14ac:dyDescent="0.25">
      <c r="A18" s="27"/>
      <c r="B18" s="254"/>
      <c r="C18" s="254"/>
      <c r="D18" s="254"/>
      <c r="E18" s="254"/>
      <c r="F18" s="254"/>
      <c r="G18" s="254"/>
      <c r="H18" s="254"/>
      <c r="I18" s="254"/>
      <c r="J18" s="254"/>
      <c r="K18" s="254"/>
      <c r="L18" s="254"/>
      <c r="M18" s="254"/>
      <c r="N18" s="27"/>
      <c r="O18" s="52"/>
      <c r="P18" s="53"/>
      <c r="Q18" s="52"/>
      <c r="R18" s="53"/>
      <c r="U18" s="124"/>
      <c r="V18" s="124"/>
      <c r="W18" s="124"/>
      <c r="X18" s="124"/>
      <c r="Y18" s="124"/>
      <c r="Z18" s="124"/>
      <c r="AA18" s="124"/>
      <c r="AB18" s="124"/>
      <c r="AC18" s="124"/>
      <c r="AD18" s="124"/>
      <c r="AE18" s="124"/>
    </row>
    <row r="19" spans="1:33" s="123" customFormat="1" x14ac:dyDescent="0.25">
      <c r="A19" s="27"/>
      <c r="B19" s="262" t="s">
        <v>560</v>
      </c>
      <c r="C19" s="262"/>
      <c r="D19" s="262"/>
      <c r="E19" s="262"/>
      <c r="F19" s="262"/>
      <c r="G19" s="262"/>
      <c r="H19" s="262"/>
      <c r="I19" s="262"/>
      <c r="J19" s="262"/>
      <c r="K19" s="262"/>
      <c r="L19" s="262"/>
      <c r="M19" s="262"/>
      <c r="N19" s="27"/>
      <c r="O19" s="52"/>
      <c r="P19" s="53"/>
      <c r="Q19" s="52"/>
      <c r="R19" s="53"/>
      <c r="U19" s="124"/>
      <c r="V19" s="124"/>
      <c r="W19" s="124"/>
      <c r="X19" s="124"/>
      <c r="Y19" s="124"/>
      <c r="Z19" s="124"/>
      <c r="AA19" s="124"/>
      <c r="AB19" s="124"/>
      <c r="AC19" s="124"/>
      <c r="AD19" s="124"/>
      <c r="AE19" s="124"/>
    </row>
    <row r="20" spans="1:33" s="123" customFormat="1" x14ac:dyDescent="0.25">
      <c r="A20" s="27"/>
      <c r="B20" s="236" t="s">
        <v>565</v>
      </c>
      <c r="C20" s="236"/>
      <c r="D20" s="236"/>
      <c r="E20" s="236"/>
      <c r="F20" s="236"/>
      <c r="G20" s="236"/>
      <c r="H20" s="236"/>
      <c r="I20" s="236"/>
      <c r="J20" s="236"/>
      <c r="K20" s="236"/>
      <c r="L20" s="236"/>
      <c r="M20" s="236"/>
      <c r="N20" s="27"/>
      <c r="O20" s="52"/>
      <c r="P20" s="53"/>
      <c r="Q20" s="52"/>
      <c r="R20" s="53"/>
      <c r="U20" s="252" t="s">
        <v>140</v>
      </c>
      <c r="V20" s="252"/>
      <c r="W20" s="252"/>
      <c r="X20" s="252"/>
      <c r="Y20" s="252"/>
      <c r="Z20" s="252"/>
      <c r="AA20" s="252"/>
      <c r="AB20" s="252"/>
      <c r="AC20" s="252"/>
      <c r="AD20" s="252"/>
      <c r="AE20" s="124"/>
      <c r="AF20" s="253" t="s">
        <v>41</v>
      </c>
      <c r="AG20" s="253"/>
    </row>
    <row r="21" spans="1:33" x14ac:dyDescent="0.25">
      <c r="A21" s="24"/>
      <c r="B21" s="26"/>
      <c r="C21" s="26"/>
      <c r="D21" s="26"/>
      <c r="E21" s="26"/>
      <c r="F21" s="26"/>
      <c r="G21" s="26"/>
      <c r="H21" s="26"/>
      <c r="I21" s="26"/>
      <c r="J21" s="26"/>
      <c r="K21" s="26"/>
      <c r="L21" s="26"/>
      <c r="M21" s="26"/>
      <c r="N21" s="24"/>
      <c r="O21" s="28"/>
      <c r="P21" s="52"/>
      <c r="Q21" s="52"/>
      <c r="R21" s="52"/>
    </row>
    <row r="22" spans="1:33" x14ac:dyDescent="0.25">
      <c r="A22" s="24"/>
      <c r="B22" s="24"/>
      <c r="C22" s="24"/>
      <c r="D22" s="33" t="s">
        <v>27</v>
      </c>
      <c r="E22" s="33" t="s">
        <v>28</v>
      </c>
      <c r="F22" s="33" t="s">
        <v>29</v>
      </c>
      <c r="G22" s="33" t="s">
        <v>30</v>
      </c>
      <c r="H22" s="33" t="s">
        <v>31</v>
      </c>
      <c r="I22" s="33" t="s">
        <v>32</v>
      </c>
      <c r="J22" s="33" t="s">
        <v>33</v>
      </c>
      <c r="K22" s="33" t="s">
        <v>34</v>
      </c>
      <c r="L22" s="33" t="s">
        <v>35</v>
      </c>
      <c r="M22" s="33" t="s">
        <v>36</v>
      </c>
      <c r="N22" s="24"/>
      <c r="O22" s="28"/>
      <c r="P22" s="52"/>
      <c r="Q22" s="52"/>
      <c r="R22" s="52"/>
      <c r="U22" s="137" t="s">
        <v>47</v>
      </c>
      <c r="V22" s="137" t="s">
        <v>48</v>
      </c>
      <c r="W22" s="137" t="s">
        <v>49</v>
      </c>
      <c r="X22" s="137" t="s">
        <v>50</v>
      </c>
      <c r="Y22" s="137" t="s">
        <v>51</v>
      </c>
      <c r="Z22" s="137" t="s">
        <v>52</v>
      </c>
      <c r="AA22" s="137" t="s">
        <v>53</v>
      </c>
      <c r="AB22" s="137" t="s">
        <v>54</v>
      </c>
      <c r="AC22" s="137" t="s">
        <v>55</v>
      </c>
      <c r="AD22" s="137" t="s">
        <v>133</v>
      </c>
      <c r="AF22" s="252" t="s">
        <v>141</v>
      </c>
      <c r="AG22" s="252"/>
    </row>
    <row r="23" spans="1:33" ht="15" customHeight="1" x14ac:dyDescent="0.25">
      <c r="A23" s="24"/>
      <c r="B23" s="258"/>
      <c r="C23" s="260" t="s">
        <v>584</v>
      </c>
      <c r="D23" s="261" t="s">
        <v>132</v>
      </c>
      <c r="E23" s="261"/>
      <c r="F23" s="261"/>
      <c r="G23" s="261"/>
      <c r="H23" s="261"/>
      <c r="I23" s="261"/>
      <c r="J23" s="261"/>
      <c r="K23" s="261"/>
      <c r="L23" s="261"/>
      <c r="M23" s="140" t="s">
        <v>131</v>
      </c>
      <c r="N23" s="24"/>
      <c r="O23" s="28"/>
      <c r="P23" s="53"/>
      <c r="Q23" s="28"/>
      <c r="R23" s="53"/>
    </row>
    <row r="24" spans="1:33" ht="54" customHeight="1" x14ac:dyDescent="0.25">
      <c r="A24" s="24"/>
      <c r="B24" s="258"/>
      <c r="C24" s="260"/>
      <c r="D24" s="141" t="s">
        <v>47</v>
      </c>
      <c r="E24" s="141" t="s">
        <v>48</v>
      </c>
      <c r="F24" s="141" t="s">
        <v>49</v>
      </c>
      <c r="G24" s="141" t="s">
        <v>50</v>
      </c>
      <c r="H24" s="141" t="s">
        <v>51</v>
      </c>
      <c r="I24" s="141" t="s">
        <v>52</v>
      </c>
      <c r="J24" s="141" t="s">
        <v>53</v>
      </c>
      <c r="K24" s="141" t="s">
        <v>54</v>
      </c>
      <c r="L24" s="141" t="s">
        <v>55</v>
      </c>
      <c r="M24" s="142" t="s">
        <v>564</v>
      </c>
      <c r="N24" s="24"/>
      <c r="O24" s="28"/>
      <c r="P24" s="111" t="s">
        <v>514</v>
      </c>
      <c r="Q24" s="109"/>
      <c r="R24" s="111" t="s">
        <v>513</v>
      </c>
      <c r="U24" s="136">
        <f>IF(AND(U26=TRUE,U27=TRUE,U28=TRUE,U29=TRUE,U30=TRUE,U31=TRUE,U32=TRUE,U33=TRUE,U34=TRUE,U35=TRUE,U36=TRUE,U37=TRUE,U38=TRUE,U39=TRUE,U40=TRUE,U41=TRUE,U42=TRUE,U43=TRUE,U44=TRUE,U45=TRUE,U46=TRUE,U47=TRUE,U48=TRUE,U49=TRUE,U50=TRUE,U51=TRUE,U52=TRUE,U54=TRUE,U55=TRUE,U56=TRUE),1,0)</f>
        <v>0</v>
      </c>
      <c r="V24" s="136">
        <f t="shared" ref="V24:AC24" si="0">IF(AND(V26=TRUE,V27=TRUE,V28=TRUE,V29=TRUE,V30=TRUE,V31=TRUE,V32=TRUE,V33=TRUE,V34=TRUE,V35=TRUE,V36=TRUE,V37=TRUE,V38=TRUE,V39=TRUE,V40=TRUE,V41=TRUE,V42=TRUE,V43=TRUE,V44=TRUE,V45=TRUE,V46=TRUE,V47=TRUE,V48=TRUE,V49=TRUE,V50=TRUE,V51=TRUE,V52=TRUE,V54=TRUE,V55=TRUE,V56=TRUE),1,0)</f>
        <v>0</v>
      </c>
      <c r="W24" s="136">
        <f t="shared" si="0"/>
        <v>0</v>
      </c>
      <c r="X24" s="136">
        <f t="shared" si="0"/>
        <v>0</v>
      </c>
      <c r="Y24" s="136">
        <f t="shared" si="0"/>
        <v>0</v>
      </c>
      <c r="Z24" s="136">
        <f t="shared" si="0"/>
        <v>0</v>
      </c>
      <c r="AA24" s="136">
        <f t="shared" si="0"/>
        <v>0</v>
      </c>
      <c r="AB24" s="136">
        <f t="shared" si="0"/>
        <v>0</v>
      </c>
      <c r="AC24" s="136">
        <f t="shared" si="0"/>
        <v>0</v>
      </c>
      <c r="AD24" s="136">
        <f>IF(AND(AD26=TRUE,AD27=TRUE,AD28=TRUE,AD29=TRUE,AD30=TRUE,AD31=TRUE,AD32=TRUE,AD33=TRUE,AD34=TRUE,AD35=TRUE,AD36=TRUE,AD37=TRUE,AD38=TRUE,AD39=TRUE,AD40=TRUE,AD41=TRUE,AD42=TRUE,AD43=TRUE,AD44=TRUE,AD45=TRUE,AD46=TRUE,AD47=TRUE,AD48=TRUE,AD49=TRUE,AD50=TRUE,AD51=TRUE,AD52=TRUE,AD54=TRUE,AD55=TRUE,AD56=TRUE),1,0)</f>
        <v>0</v>
      </c>
      <c r="AE24" s="137"/>
      <c r="AF24" s="136">
        <f t="shared" ref="AF24:AG24" si="1">IF(AND(AF26=TRUE,AF27=TRUE,AF28=TRUE,AF29=TRUE,AF30=TRUE,AF31=TRUE,AF32=TRUE,AF33=TRUE,AF34=TRUE,AF35=TRUE,AF36=TRUE,AF37=TRUE,AF38=TRUE,AF39=TRUE,AF40=TRUE,AF41=TRUE,AF42=TRUE,AF43=TRUE,AF44=TRUE,AF45=TRUE,AF46=TRUE,AF47=TRUE,AF48=TRUE,AF49=TRUE,AF50=TRUE,AF51=TRUE,AF52=TRUE,AF54=TRUE,AF55=TRUE,AF56=TRUE),1,0)</f>
        <v>0</v>
      </c>
      <c r="AG24" s="136">
        <f t="shared" si="1"/>
        <v>1</v>
      </c>
    </row>
    <row r="25" spans="1:33" ht="15.75" x14ac:dyDescent="0.25">
      <c r="A25" s="24"/>
      <c r="B25" s="143"/>
      <c r="C25" s="144" t="s">
        <v>56</v>
      </c>
      <c r="D25" s="145"/>
      <c r="E25" s="145"/>
      <c r="F25" s="145"/>
      <c r="G25" s="145"/>
      <c r="H25" s="145"/>
      <c r="I25" s="145"/>
      <c r="J25" s="145"/>
      <c r="K25" s="145"/>
      <c r="L25" s="145"/>
      <c r="M25" s="146"/>
      <c r="N25" s="24"/>
      <c r="O25" s="28"/>
      <c r="P25" s="110"/>
      <c r="Q25" s="109"/>
      <c r="R25" s="110"/>
    </row>
    <row r="26" spans="1:33" x14ac:dyDescent="0.25">
      <c r="A26" s="24"/>
      <c r="B26" s="147">
        <v>1</v>
      </c>
      <c r="C26" s="148" t="s">
        <v>76</v>
      </c>
      <c r="D26" s="182"/>
      <c r="E26" s="182"/>
      <c r="F26" s="182"/>
      <c r="G26" s="182"/>
      <c r="H26" s="182"/>
      <c r="I26" s="182"/>
      <c r="J26" s="182"/>
      <c r="K26" s="182"/>
      <c r="L26" s="182"/>
      <c r="M26" s="182"/>
      <c r="N26" s="24"/>
      <c r="O26" s="28"/>
      <c r="P26" s="208" t="str">
        <f>IF(AND(D26="NO",E26="NO",F26="NO",G26="NO",H26="NO",I26="NO",J26="NO",K26="NO",L26="NO",M26="YES"),"Please select at least one of the investment services and activities (columns D-L)",IF(AND(OR(D26="YES",E26="YES",F26="YES",G26="YES",H26="YES",I26="YES",J26="YES",K26="YES",L26="YES"),M26="YES"),"Please complete Section B - Austria",""))</f>
        <v/>
      </c>
      <c r="Q26" s="109"/>
      <c r="R26" s="108" t="str">
        <f>IF(M26="","",IF(AND(M26="YES",'Section B - Austria'!E125=FALSE),"PENDING",IF(M26="NO","","COMPLETED")))</f>
        <v/>
      </c>
      <c r="U26" s="120" t="b">
        <f t="shared" ref="U26:U52" si="2">IF(ISNUMBER(MATCH(D26,List_YesNo,0)),TRUE,FALSE)</f>
        <v>0</v>
      </c>
      <c r="V26" s="120" t="b">
        <f t="shared" ref="V26:V52" si="3">IF(ISNUMBER(MATCH(E26,List_YesNo,0)),TRUE,FALSE)</f>
        <v>0</v>
      </c>
      <c r="W26" s="120" t="b">
        <f t="shared" ref="W26:W52" si="4">IF(ISNUMBER(MATCH(F26,List_YesNo,0)),TRUE,FALSE)</f>
        <v>0</v>
      </c>
      <c r="X26" s="120" t="b">
        <f t="shared" ref="X26:X52" si="5">IF(ISNUMBER(MATCH(G26,List_YesNo,0)),TRUE,FALSE)</f>
        <v>0</v>
      </c>
      <c r="Y26" s="120" t="b">
        <f t="shared" ref="Y26:Y52" si="6">IF(ISNUMBER(MATCH(H26,List_YesNo,0)),TRUE,FALSE)</f>
        <v>0</v>
      </c>
      <c r="Z26" s="120" t="b">
        <f t="shared" ref="Z26:Z52" si="7">IF(ISNUMBER(MATCH(I26,List_YesNo,0)),TRUE,FALSE)</f>
        <v>0</v>
      </c>
      <c r="AA26" s="120" t="b">
        <f t="shared" ref="AA26:AA52" si="8">IF(ISNUMBER(MATCH(J26,List_YesNo,0)),TRUE,FALSE)</f>
        <v>0</v>
      </c>
      <c r="AB26" s="120" t="b">
        <f t="shared" ref="AB26:AB52" si="9">IF(ISNUMBER(MATCH(K26,List_YesNo,0)),TRUE,FALSE)</f>
        <v>0</v>
      </c>
      <c r="AC26" s="120" t="b">
        <f t="shared" ref="AC26:AC52" si="10">IF(ISNUMBER(MATCH(L26,List_YesNo,0)),TRUE,FALSE)</f>
        <v>0</v>
      </c>
      <c r="AD26" s="120" t="b">
        <f t="shared" ref="AD26:AD52" si="11">IF(ISNUMBER(MATCH(M26,List_YesNo,0)),TRUE,FALSE)</f>
        <v>0</v>
      </c>
      <c r="AF26" s="119" t="b">
        <f>IF(OR(ISBLANK(D26),ISBLANK(E26),ISBLANK(F26),ISBLANK(G26),ISBLANK(H26),ISBLANK(I26),ISBLANK(J26),ISBLANK(K26),ISBLANK(L26),ISBLANK(M26)),FALSE,TRUE)</f>
        <v>0</v>
      </c>
      <c r="AG26" s="119" t="b">
        <f>IF(AND(D26="NO",E26="NO",F26="NO",G26="NO",H26="NO",I26="NO",J26="NO",K26="NO",L26="NO",M26="YES"),FALSE,TRUE)</f>
        <v>1</v>
      </c>
    </row>
    <row r="27" spans="1:33" x14ac:dyDescent="0.25">
      <c r="A27" s="24"/>
      <c r="B27" s="147">
        <v>2</v>
      </c>
      <c r="C27" s="148" t="s">
        <v>58</v>
      </c>
      <c r="D27" s="182"/>
      <c r="E27" s="182"/>
      <c r="F27" s="182"/>
      <c r="G27" s="182"/>
      <c r="H27" s="182"/>
      <c r="I27" s="182"/>
      <c r="J27" s="182"/>
      <c r="K27" s="182"/>
      <c r="L27" s="182"/>
      <c r="M27" s="182"/>
      <c r="N27" s="24"/>
      <c r="O27" s="28"/>
      <c r="P27" s="208" t="str">
        <f>IF(AND(D27="NO",E27="NO",F27="NO",G27="NO",H27="NO",I27="NO",J27="NO",K27="NO",L27="NO",M27="YES"),"Please select at least one of the investment services and activities (columns D-L)",IF(AND(OR(D27="YES",E27="YES",F27="YES",G27="YES",H27="YES",I27="YES",J27="YES",K27="YES",L27="YES"),M27="YES"),"Please complete Section B - Belgium",""))</f>
        <v/>
      </c>
      <c r="Q27" s="109"/>
      <c r="R27" s="108" t="str">
        <f>IF(M27="","",IF(AND(M27="YES",'Section B - Belgium'!E125=FALSE),"PENDING",IF(M27="NO","","COMPLETED")))</f>
        <v/>
      </c>
      <c r="U27" s="120" t="b">
        <f t="shared" si="2"/>
        <v>0</v>
      </c>
      <c r="V27" s="120" t="b">
        <f t="shared" si="3"/>
        <v>0</v>
      </c>
      <c r="W27" s="120" t="b">
        <f t="shared" si="4"/>
        <v>0</v>
      </c>
      <c r="X27" s="120" t="b">
        <f t="shared" si="5"/>
        <v>0</v>
      </c>
      <c r="Y27" s="120" t="b">
        <f t="shared" si="6"/>
        <v>0</v>
      </c>
      <c r="Z27" s="120" t="b">
        <f t="shared" si="7"/>
        <v>0</v>
      </c>
      <c r="AA27" s="120" t="b">
        <f t="shared" si="8"/>
        <v>0</v>
      </c>
      <c r="AB27" s="120" t="b">
        <f t="shared" si="9"/>
        <v>0</v>
      </c>
      <c r="AC27" s="120" t="b">
        <f t="shared" si="10"/>
        <v>0</v>
      </c>
      <c r="AD27" s="120" t="b">
        <f t="shared" si="11"/>
        <v>0</v>
      </c>
      <c r="AF27" s="119" t="b">
        <f t="shared" ref="AF27:AF56" si="12">IF(OR(ISBLANK(D27),ISBLANK(E27),ISBLANK(F27),ISBLANK(G27),ISBLANK(H27),ISBLANK(I27),ISBLANK(J27),ISBLANK(K27),ISBLANK(L27),ISBLANK(M27)),FALSE,TRUE)</f>
        <v>0</v>
      </c>
      <c r="AG27" s="119" t="b">
        <f t="shared" ref="AG27:AG56" si="13">IF(AND(D27="NO",E27="NO",F27="NO",G27="NO",H27="NO",I27="NO",J27="NO",K27="NO",L27="NO",M27="YES"),FALSE,TRUE)</f>
        <v>1</v>
      </c>
    </row>
    <row r="28" spans="1:33" x14ac:dyDescent="0.25">
      <c r="A28" s="24"/>
      <c r="B28" s="147">
        <v>3</v>
      </c>
      <c r="C28" s="148" t="s">
        <v>59</v>
      </c>
      <c r="D28" s="182"/>
      <c r="E28" s="182"/>
      <c r="F28" s="182"/>
      <c r="G28" s="182"/>
      <c r="H28" s="182"/>
      <c r="I28" s="182"/>
      <c r="J28" s="182"/>
      <c r="K28" s="182"/>
      <c r="L28" s="182"/>
      <c r="M28" s="182"/>
      <c r="N28" s="24"/>
      <c r="O28" s="28"/>
      <c r="P28" s="208" t="str">
        <f>IF(AND(D28="NO",E28="NO",F28="NO",G28="NO",H28="NO",I28="NO",J28="NO",K28="NO",L28="NO",M28="YES"),"Please select at least one of the investment services and activities (columns D-L)",IF(AND(OR(D28="YES",E28="YES",F28="YES",G28="YES",H28="YES",I28="YES",J28="YES",K28="YES",L28="YES"),M28="YES"),"Please complete Section B - Bulgaria",""))</f>
        <v/>
      </c>
      <c r="Q28" s="109"/>
      <c r="R28" s="108" t="str">
        <f>IF(M28="","",IF(AND(M28="YES",'Section B - Bulgaria'!E125=FALSE),"PENDING",IF(M28="NO","","COMPLETED")))</f>
        <v/>
      </c>
      <c r="U28" s="120" t="b">
        <f t="shared" si="2"/>
        <v>0</v>
      </c>
      <c r="V28" s="120" t="b">
        <f t="shared" si="3"/>
        <v>0</v>
      </c>
      <c r="W28" s="120" t="b">
        <f t="shared" si="4"/>
        <v>0</v>
      </c>
      <c r="X28" s="120" t="b">
        <f t="shared" si="5"/>
        <v>0</v>
      </c>
      <c r="Y28" s="120" t="b">
        <f t="shared" si="6"/>
        <v>0</v>
      </c>
      <c r="Z28" s="120" t="b">
        <f t="shared" si="7"/>
        <v>0</v>
      </c>
      <c r="AA28" s="120" t="b">
        <f t="shared" si="8"/>
        <v>0</v>
      </c>
      <c r="AB28" s="120" t="b">
        <f t="shared" si="9"/>
        <v>0</v>
      </c>
      <c r="AC28" s="120" t="b">
        <f t="shared" si="10"/>
        <v>0</v>
      </c>
      <c r="AD28" s="120" t="b">
        <f t="shared" si="11"/>
        <v>0</v>
      </c>
      <c r="AF28" s="119" t="b">
        <f t="shared" si="12"/>
        <v>0</v>
      </c>
      <c r="AG28" s="119" t="b">
        <f t="shared" si="13"/>
        <v>1</v>
      </c>
    </row>
    <row r="29" spans="1:33" x14ac:dyDescent="0.25">
      <c r="A29" s="24"/>
      <c r="B29" s="147">
        <v>4</v>
      </c>
      <c r="C29" s="148" t="s">
        <v>68</v>
      </c>
      <c r="D29" s="182"/>
      <c r="E29" s="182"/>
      <c r="F29" s="182"/>
      <c r="G29" s="182"/>
      <c r="H29" s="182"/>
      <c r="I29" s="182"/>
      <c r="J29" s="182"/>
      <c r="K29" s="182"/>
      <c r="L29" s="182"/>
      <c r="M29" s="182"/>
      <c r="N29" s="24"/>
      <c r="O29" s="28"/>
      <c r="P29" s="208" t="str">
        <f>IF(AND(D29="NO",E29="NO",F29="NO",G29="NO",H29="NO",I29="NO",J29="NO",K29="NO",L29="NO",M29="YES"),"Please select at least one of the investment services and activities (columns D-L)",IF(AND(OR(D29="YES",E29="YES",F29="YES",G29="YES",H29="YES",I29="YES",J29="YES",K29="YES",L29="YES"),M29="YES"),"Please complete Section B - Croatia",""))</f>
        <v/>
      </c>
      <c r="Q29" s="109"/>
      <c r="R29" s="108" t="str">
        <f>IF(M29="","",IF(AND(M29="YES",'Section B - Croatia'!E125=FALSE),"PENDING",IF(M29="NO","","COMPLETED")))</f>
        <v/>
      </c>
      <c r="U29" s="120" t="b">
        <f t="shared" si="2"/>
        <v>0</v>
      </c>
      <c r="V29" s="120" t="b">
        <f t="shared" si="3"/>
        <v>0</v>
      </c>
      <c r="W29" s="120" t="b">
        <f t="shared" si="4"/>
        <v>0</v>
      </c>
      <c r="X29" s="120" t="b">
        <f t="shared" si="5"/>
        <v>0</v>
      </c>
      <c r="Y29" s="120" t="b">
        <f t="shared" si="6"/>
        <v>0</v>
      </c>
      <c r="Z29" s="120" t="b">
        <f t="shared" si="7"/>
        <v>0</v>
      </c>
      <c r="AA29" s="120" t="b">
        <f t="shared" si="8"/>
        <v>0</v>
      </c>
      <c r="AB29" s="120" t="b">
        <f t="shared" si="9"/>
        <v>0</v>
      </c>
      <c r="AC29" s="120" t="b">
        <f t="shared" si="10"/>
        <v>0</v>
      </c>
      <c r="AD29" s="120" t="b">
        <f t="shared" si="11"/>
        <v>0</v>
      </c>
      <c r="AF29" s="119" t="b">
        <f t="shared" si="12"/>
        <v>0</v>
      </c>
      <c r="AG29" s="119" t="b">
        <f t="shared" si="13"/>
        <v>1</v>
      </c>
    </row>
    <row r="30" spans="1:33" x14ac:dyDescent="0.25">
      <c r="A30" s="24"/>
      <c r="B30" s="147">
        <v>5</v>
      </c>
      <c r="C30" s="148" t="s">
        <v>60</v>
      </c>
      <c r="D30" s="182"/>
      <c r="E30" s="182"/>
      <c r="F30" s="182"/>
      <c r="G30" s="182"/>
      <c r="H30" s="182"/>
      <c r="I30" s="182"/>
      <c r="J30" s="182"/>
      <c r="K30" s="182"/>
      <c r="L30" s="182"/>
      <c r="M30" s="182"/>
      <c r="N30" s="24"/>
      <c r="O30" s="28"/>
      <c r="P30" s="208" t="str">
        <f>IF(AND(D30="NO",E30="NO",F30="NO",G30="NO",H30="NO",I30="NO",J30="NO",K30="NO",L30="NO",M30="YES"),"Please select at least one of the investment services and activities (columns D-L)",IF(AND(OR(D30="YES",E30="YES",F30="YES",G30="YES",H30="YES",I30="YES",J30="YES",K30="YES",L30="YES"),M30="YES"),"Please complete Section B - Czech Republic",""))</f>
        <v/>
      </c>
      <c r="Q30" s="109"/>
      <c r="R30" s="108" t="str">
        <f>IF(M30="","",IF(AND(M30="YES",'Section B - Czech Republic'!E125=FALSE),"PENDING",IF(M30="NO","","COMPLETED")))</f>
        <v/>
      </c>
      <c r="U30" s="120" t="b">
        <f t="shared" si="2"/>
        <v>0</v>
      </c>
      <c r="V30" s="120" t="b">
        <f t="shared" si="3"/>
        <v>0</v>
      </c>
      <c r="W30" s="120" t="b">
        <f t="shared" si="4"/>
        <v>0</v>
      </c>
      <c r="X30" s="120" t="b">
        <f t="shared" si="5"/>
        <v>0</v>
      </c>
      <c r="Y30" s="120" t="b">
        <f t="shared" si="6"/>
        <v>0</v>
      </c>
      <c r="Z30" s="120" t="b">
        <f t="shared" si="7"/>
        <v>0</v>
      </c>
      <c r="AA30" s="120" t="b">
        <f t="shared" si="8"/>
        <v>0</v>
      </c>
      <c r="AB30" s="120" t="b">
        <f t="shared" si="9"/>
        <v>0</v>
      </c>
      <c r="AC30" s="120" t="b">
        <f t="shared" si="10"/>
        <v>0</v>
      </c>
      <c r="AD30" s="120" t="b">
        <f t="shared" si="11"/>
        <v>0</v>
      </c>
      <c r="AF30" s="119" t="b">
        <f t="shared" si="12"/>
        <v>0</v>
      </c>
      <c r="AG30" s="119" t="b">
        <f t="shared" si="13"/>
        <v>1</v>
      </c>
    </row>
    <row r="31" spans="1:33" x14ac:dyDescent="0.25">
      <c r="A31" s="24"/>
      <c r="B31" s="147">
        <v>6</v>
      </c>
      <c r="C31" s="148" t="s">
        <v>61</v>
      </c>
      <c r="D31" s="182"/>
      <c r="E31" s="182"/>
      <c r="F31" s="182"/>
      <c r="G31" s="182"/>
      <c r="H31" s="182"/>
      <c r="I31" s="182"/>
      <c r="J31" s="182"/>
      <c r="K31" s="182"/>
      <c r="L31" s="182"/>
      <c r="M31" s="182"/>
      <c r="N31" s="24"/>
      <c r="O31" s="28"/>
      <c r="P31" s="208" t="str">
        <f>IF(AND(D31="NO",E31="NO",F31="NO",G31="NO",H31="NO",I31="NO",J31="NO",K31="NO",L31="NO",M31="YES"),"Please select at least one of the investment services and activities (columns D-L)",IF(AND(OR(D31="YES",E31="YES",F31="YES",G31="YES",H31="YES",I31="YES",J31="YES",K31="YES",L31="YES"),M31="YES"),"Please complete Section B - Denmark",""))</f>
        <v/>
      </c>
      <c r="Q31" s="109"/>
      <c r="R31" s="108" t="str">
        <f>IF(M31="","",IF(AND(M31="YES",'Section B - Denmark'!E125=FALSE),"PENDING",IF(M31="NO","","COMPLETED")))</f>
        <v/>
      </c>
      <c r="U31" s="120" t="b">
        <f t="shared" si="2"/>
        <v>0</v>
      </c>
      <c r="V31" s="120" t="b">
        <f t="shared" si="3"/>
        <v>0</v>
      </c>
      <c r="W31" s="120" t="b">
        <f t="shared" si="4"/>
        <v>0</v>
      </c>
      <c r="X31" s="120" t="b">
        <f t="shared" si="5"/>
        <v>0</v>
      </c>
      <c r="Y31" s="120" t="b">
        <f t="shared" si="6"/>
        <v>0</v>
      </c>
      <c r="Z31" s="120" t="b">
        <f t="shared" si="7"/>
        <v>0</v>
      </c>
      <c r="AA31" s="120" t="b">
        <f t="shared" si="8"/>
        <v>0</v>
      </c>
      <c r="AB31" s="120" t="b">
        <f t="shared" si="9"/>
        <v>0</v>
      </c>
      <c r="AC31" s="120" t="b">
        <f t="shared" si="10"/>
        <v>0</v>
      </c>
      <c r="AD31" s="120" t="b">
        <f t="shared" si="11"/>
        <v>0</v>
      </c>
      <c r="AF31" s="119" t="b">
        <f t="shared" si="12"/>
        <v>0</v>
      </c>
      <c r="AG31" s="119" t="b">
        <f t="shared" si="13"/>
        <v>1</v>
      </c>
    </row>
    <row r="32" spans="1:33" x14ac:dyDescent="0.25">
      <c r="A32" s="24"/>
      <c r="B32" s="147">
        <v>7</v>
      </c>
      <c r="C32" s="148" t="s">
        <v>63</v>
      </c>
      <c r="D32" s="182"/>
      <c r="E32" s="182"/>
      <c r="F32" s="182"/>
      <c r="G32" s="182"/>
      <c r="H32" s="182"/>
      <c r="I32" s="182"/>
      <c r="J32" s="182"/>
      <c r="K32" s="182"/>
      <c r="L32" s="182"/>
      <c r="M32" s="182"/>
      <c r="N32" s="24"/>
      <c r="O32" s="28"/>
      <c r="P32" s="208" t="str">
        <f>IF(AND(D32="NO",E32="NO",F32="NO",G32="NO",H32="NO",I32="NO",J32="NO",K32="NO",L32="NO",M32="YES"),"Please select at least one of the investment services and activities (columns D-L)",IF(AND(OR(D32="YES",E32="YES",F32="YES",G32="YES",H32="YES",I32="YES",J32="YES",K32="YES",L32="YES"),M32="YES"),"Please complete Section B - Estonia",""))</f>
        <v/>
      </c>
      <c r="Q32" s="109"/>
      <c r="R32" s="108" t="str">
        <f>IF(M32="","",IF(AND(M32="YES",'Section B - Estonia'!E125=FALSE),"PENDING",IF(M32="NO","","COMPLETED")))</f>
        <v/>
      </c>
      <c r="U32" s="120" t="b">
        <f t="shared" si="2"/>
        <v>0</v>
      </c>
      <c r="V32" s="120" t="b">
        <f t="shared" si="3"/>
        <v>0</v>
      </c>
      <c r="W32" s="120" t="b">
        <f t="shared" si="4"/>
        <v>0</v>
      </c>
      <c r="X32" s="120" t="b">
        <f t="shared" si="5"/>
        <v>0</v>
      </c>
      <c r="Y32" s="120" t="b">
        <f t="shared" si="6"/>
        <v>0</v>
      </c>
      <c r="Z32" s="120" t="b">
        <f t="shared" si="7"/>
        <v>0</v>
      </c>
      <c r="AA32" s="120" t="b">
        <f t="shared" si="8"/>
        <v>0</v>
      </c>
      <c r="AB32" s="120" t="b">
        <f t="shared" si="9"/>
        <v>0</v>
      </c>
      <c r="AC32" s="120" t="b">
        <f t="shared" si="10"/>
        <v>0</v>
      </c>
      <c r="AD32" s="120" t="b">
        <f t="shared" si="11"/>
        <v>0</v>
      </c>
      <c r="AF32" s="119" t="b">
        <f t="shared" si="12"/>
        <v>0</v>
      </c>
      <c r="AG32" s="119" t="b">
        <f t="shared" si="13"/>
        <v>1</v>
      </c>
    </row>
    <row r="33" spans="1:33" x14ac:dyDescent="0.25">
      <c r="A33" s="24"/>
      <c r="B33" s="147">
        <v>8</v>
      </c>
      <c r="C33" s="148" t="s">
        <v>82</v>
      </c>
      <c r="D33" s="182"/>
      <c r="E33" s="182"/>
      <c r="F33" s="182"/>
      <c r="G33" s="182"/>
      <c r="H33" s="182"/>
      <c r="I33" s="182"/>
      <c r="J33" s="182"/>
      <c r="K33" s="182"/>
      <c r="L33" s="182"/>
      <c r="M33" s="182"/>
      <c r="N33" s="24"/>
      <c r="O33" s="28"/>
      <c r="P33" s="208" t="str">
        <f>IF(AND(D33="NO",E33="NO",F33="NO",G33="NO",H33="NO",I33="NO",J33="NO",K33="NO",L33="NO",M33="YES"),"Please select at least one of the investment services and activities (columns D-L)",IF(AND(OR(D33="YES",E33="YES",F33="YES",G33="YES",H33="YES",I33="YES",J33="YES",K33="YES",L33="YES"),M33="YES"),"Please complete Section B - Finland",""))</f>
        <v/>
      </c>
      <c r="Q33" s="109"/>
      <c r="R33" s="108" t="str">
        <f>IF(M33="","",IF(AND(M33="YES",'Section B - Finland'!E125=FALSE),"PENDING",IF(M33="NO","","COMPLETED")))</f>
        <v/>
      </c>
      <c r="U33" s="120" t="b">
        <f t="shared" si="2"/>
        <v>0</v>
      </c>
      <c r="V33" s="120" t="b">
        <f t="shared" si="3"/>
        <v>0</v>
      </c>
      <c r="W33" s="120" t="b">
        <f t="shared" si="4"/>
        <v>0</v>
      </c>
      <c r="X33" s="120" t="b">
        <f t="shared" si="5"/>
        <v>0</v>
      </c>
      <c r="Y33" s="120" t="b">
        <f t="shared" si="6"/>
        <v>0</v>
      </c>
      <c r="Z33" s="120" t="b">
        <f t="shared" si="7"/>
        <v>0</v>
      </c>
      <c r="AA33" s="120" t="b">
        <f t="shared" si="8"/>
        <v>0</v>
      </c>
      <c r="AB33" s="120" t="b">
        <f t="shared" si="9"/>
        <v>0</v>
      </c>
      <c r="AC33" s="120" t="b">
        <f t="shared" si="10"/>
        <v>0</v>
      </c>
      <c r="AD33" s="120" t="b">
        <f t="shared" si="11"/>
        <v>0</v>
      </c>
      <c r="AF33" s="119" t="b">
        <f t="shared" si="12"/>
        <v>0</v>
      </c>
      <c r="AG33" s="119" t="b">
        <f t="shared" si="13"/>
        <v>1</v>
      </c>
    </row>
    <row r="34" spans="1:33" x14ac:dyDescent="0.25">
      <c r="A34" s="24"/>
      <c r="B34" s="147">
        <v>9</v>
      </c>
      <c r="C34" s="148" t="s">
        <v>67</v>
      </c>
      <c r="D34" s="182"/>
      <c r="E34" s="182"/>
      <c r="F34" s="182"/>
      <c r="G34" s="182"/>
      <c r="H34" s="182"/>
      <c r="I34" s="182"/>
      <c r="J34" s="182"/>
      <c r="K34" s="182"/>
      <c r="L34" s="182"/>
      <c r="M34" s="182"/>
      <c r="N34" s="24"/>
      <c r="O34" s="28"/>
      <c r="P34" s="208" t="str">
        <f>IF(AND(D34="NO",E34="NO",F34="NO",G34="NO",H34="NO",I34="NO",J34="NO",K34="NO",L34="NO",M34="YES"),"Please select at least one of the investment services and activities (columns D-L)",IF(AND(OR(D34="YES",E34="YES",F34="YES",G34="YES",H34="YES",I34="YES",J34="YES",K34="YES",L34="YES"),M34="YES"),"Please complete Section B - France",""))</f>
        <v/>
      </c>
      <c r="Q34" s="109"/>
      <c r="R34" s="108" t="str">
        <f>IF(M34="","",IF(AND(M34="YES",'Section B - France'!E125=FALSE),"PENDING",IF(M34="NO","","COMPLETED")))</f>
        <v/>
      </c>
      <c r="U34" s="120" t="b">
        <f t="shared" si="2"/>
        <v>0</v>
      </c>
      <c r="V34" s="120" t="b">
        <f t="shared" si="3"/>
        <v>0</v>
      </c>
      <c r="W34" s="120" t="b">
        <f t="shared" si="4"/>
        <v>0</v>
      </c>
      <c r="X34" s="120" t="b">
        <f t="shared" si="5"/>
        <v>0</v>
      </c>
      <c r="Y34" s="120" t="b">
        <f t="shared" si="6"/>
        <v>0</v>
      </c>
      <c r="Z34" s="120" t="b">
        <f t="shared" si="7"/>
        <v>0</v>
      </c>
      <c r="AA34" s="120" t="b">
        <f t="shared" si="8"/>
        <v>0</v>
      </c>
      <c r="AB34" s="120" t="b">
        <f t="shared" si="9"/>
        <v>0</v>
      </c>
      <c r="AC34" s="120" t="b">
        <f t="shared" si="10"/>
        <v>0</v>
      </c>
      <c r="AD34" s="120" t="b">
        <f t="shared" si="11"/>
        <v>0</v>
      </c>
      <c r="AF34" s="119" t="b">
        <f t="shared" si="12"/>
        <v>0</v>
      </c>
      <c r="AG34" s="119" t="b">
        <f t="shared" si="13"/>
        <v>1</v>
      </c>
    </row>
    <row r="35" spans="1:33" x14ac:dyDescent="0.25">
      <c r="A35" s="24"/>
      <c r="B35" s="147">
        <v>10</v>
      </c>
      <c r="C35" s="148" t="s">
        <v>62</v>
      </c>
      <c r="D35" s="182"/>
      <c r="E35" s="182"/>
      <c r="F35" s="182"/>
      <c r="G35" s="182"/>
      <c r="H35" s="182"/>
      <c r="I35" s="182"/>
      <c r="J35" s="182"/>
      <c r="K35" s="182"/>
      <c r="L35" s="182"/>
      <c r="M35" s="182"/>
      <c r="N35" s="24"/>
      <c r="O35" s="28"/>
      <c r="P35" s="208" t="str">
        <f>IF(AND(D35="NO",E35="NO",F35="NO",G35="NO",H35="NO",I35="NO",J35="NO",K35="NO",L35="NO",M35="YES"),"Please select at least one of the investment services and activities (columns D-L)",IF(AND(OR(D35="YES",E35="YES",F35="YES",G35="YES",H35="YES",I35="YES",J35="YES",K35="YES",L35="YES"),M35="YES"),"Please complete Section B - Germany",""))</f>
        <v/>
      </c>
      <c r="Q35" s="109"/>
      <c r="R35" s="108" t="str">
        <f>IF(M35="","",IF(AND(M35="YES",'Section B - Germany'!E125=FALSE),"PENDING",IF(M35="NO","","COMPLETED")))</f>
        <v/>
      </c>
      <c r="U35" s="120" t="b">
        <f t="shared" si="2"/>
        <v>0</v>
      </c>
      <c r="V35" s="120" t="b">
        <f t="shared" si="3"/>
        <v>0</v>
      </c>
      <c r="W35" s="120" t="b">
        <f t="shared" si="4"/>
        <v>0</v>
      </c>
      <c r="X35" s="120" t="b">
        <f t="shared" si="5"/>
        <v>0</v>
      </c>
      <c r="Y35" s="120" t="b">
        <f t="shared" si="6"/>
        <v>0</v>
      </c>
      <c r="Z35" s="120" t="b">
        <f t="shared" si="7"/>
        <v>0</v>
      </c>
      <c r="AA35" s="120" t="b">
        <f t="shared" si="8"/>
        <v>0</v>
      </c>
      <c r="AB35" s="120" t="b">
        <f t="shared" si="9"/>
        <v>0</v>
      </c>
      <c r="AC35" s="120" t="b">
        <f t="shared" si="10"/>
        <v>0</v>
      </c>
      <c r="AD35" s="120" t="b">
        <f t="shared" si="11"/>
        <v>0</v>
      </c>
      <c r="AF35" s="119" t="b">
        <f t="shared" si="12"/>
        <v>0</v>
      </c>
      <c r="AG35" s="119" t="b">
        <f t="shared" si="13"/>
        <v>1</v>
      </c>
    </row>
    <row r="36" spans="1:33" x14ac:dyDescent="0.25">
      <c r="A36" s="24"/>
      <c r="B36" s="147">
        <v>11</v>
      </c>
      <c r="C36" s="148" t="s">
        <v>65</v>
      </c>
      <c r="D36" s="182"/>
      <c r="E36" s="182"/>
      <c r="F36" s="182"/>
      <c r="G36" s="182"/>
      <c r="H36" s="182"/>
      <c r="I36" s="182"/>
      <c r="J36" s="182"/>
      <c r="K36" s="182"/>
      <c r="L36" s="182"/>
      <c r="M36" s="182"/>
      <c r="N36" s="24"/>
      <c r="O36" s="28"/>
      <c r="P36" s="208" t="str">
        <f>IF(AND(D36="NO",E36="NO",F36="NO",G36="NO",H36="NO",I36="NO",J36="NO",K36="NO",L36="NO",M36="YES"),"Please select at least one of the investment services and activities (columns D-L)",IF(AND(OR(D36="YES",E36="YES",F36="YES",G36="YES",H36="YES",I36="YES",J36="YES",K36="YES",L36="YES"),M36="YES"),"Please complete Section B - Greece",""))</f>
        <v/>
      </c>
      <c r="Q36" s="109"/>
      <c r="R36" s="108" t="str">
        <f>IF(M36="","",IF(AND(M36="YES",'Section B - Greece'!E125=FALSE),"PENDING",IF(M36="NO","","COMPLETED")))</f>
        <v/>
      </c>
      <c r="U36" s="120" t="b">
        <f t="shared" si="2"/>
        <v>0</v>
      </c>
      <c r="V36" s="120" t="b">
        <f t="shared" si="3"/>
        <v>0</v>
      </c>
      <c r="W36" s="120" t="b">
        <f t="shared" si="4"/>
        <v>0</v>
      </c>
      <c r="X36" s="120" t="b">
        <f t="shared" si="5"/>
        <v>0</v>
      </c>
      <c r="Y36" s="120" t="b">
        <f t="shared" si="6"/>
        <v>0</v>
      </c>
      <c r="Z36" s="120" t="b">
        <f t="shared" si="7"/>
        <v>0</v>
      </c>
      <c r="AA36" s="120" t="b">
        <f t="shared" si="8"/>
        <v>0</v>
      </c>
      <c r="AB36" s="120" t="b">
        <f t="shared" si="9"/>
        <v>0</v>
      </c>
      <c r="AC36" s="120" t="b">
        <f t="shared" si="10"/>
        <v>0</v>
      </c>
      <c r="AD36" s="120" t="b">
        <f t="shared" si="11"/>
        <v>0</v>
      </c>
      <c r="AF36" s="119" t="b">
        <f t="shared" si="12"/>
        <v>0</v>
      </c>
      <c r="AG36" s="119" t="b">
        <f t="shared" si="13"/>
        <v>1</v>
      </c>
    </row>
    <row r="37" spans="1:33" x14ac:dyDescent="0.25">
      <c r="A37" s="24"/>
      <c r="B37" s="147">
        <v>12</v>
      </c>
      <c r="C37" s="148" t="s">
        <v>73</v>
      </c>
      <c r="D37" s="182"/>
      <c r="E37" s="182"/>
      <c r="F37" s="182"/>
      <c r="G37" s="182"/>
      <c r="H37" s="182"/>
      <c r="I37" s="182"/>
      <c r="J37" s="182"/>
      <c r="K37" s="182"/>
      <c r="L37" s="182"/>
      <c r="M37" s="182"/>
      <c r="N37" s="24"/>
      <c r="O37" s="28"/>
      <c r="P37" s="208" t="str">
        <f>IF(AND(D37="NO",E37="NO",F37="NO",G37="NO",H37="NO",I37="NO",J37="NO",K37="NO",L37="NO",M37="YES"),"Please select at least one of the investment services and activities (columns D-L)",IF(AND(OR(D37="YES",E37="YES",F37="YES",G37="YES",H37="YES",I37="YES",J37="YES",K37="YES",L37="YES"),M37="YES"),"Please complete Section B - Hungary",""))</f>
        <v/>
      </c>
      <c r="Q37" s="109"/>
      <c r="R37" s="108" t="str">
        <f>IF(M37="","",IF(AND(M37="YES",'Section B - Hungary'!E125=FALSE),"PENDING",IF(M37="NO","","COMPLETED")))</f>
        <v/>
      </c>
      <c r="U37" s="120" t="b">
        <f t="shared" si="2"/>
        <v>0</v>
      </c>
      <c r="V37" s="120" t="b">
        <f t="shared" si="3"/>
        <v>0</v>
      </c>
      <c r="W37" s="120" t="b">
        <f t="shared" si="4"/>
        <v>0</v>
      </c>
      <c r="X37" s="120" t="b">
        <f t="shared" si="5"/>
        <v>0</v>
      </c>
      <c r="Y37" s="120" t="b">
        <f t="shared" si="6"/>
        <v>0</v>
      </c>
      <c r="Z37" s="120" t="b">
        <f t="shared" si="7"/>
        <v>0</v>
      </c>
      <c r="AA37" s="120" t="b">
        <f t="shared" si="8"/>
        <v>0</v>
      </c>
      <c r="AB37" s="120" t="b">
        <f t="shared" si="9"/>
        <v>0</v>
      </c>
      <c r="AC37" s="120" t="b">
        <f t="shared" si="10"/>
        <v>0</v>
      </c>
      <c r="AD37" s="120" t="b">
        <f t="shared" si="11"/>
        <v>0</v>
      </c>
      <c r="AF37" s="119" t="b">
        <f t="shared" si="12"/>
        <v>0</v>
      </c>
      <c r="AG37" s="119" t="b">
        <f t="shared" si="13"/>
        <v>1</v>
      </c>
    </row>
    <row r="38" spans="1:33" x14ac:dyDescent="0.25">
      <c r="A38" s="24"/>
      <c r="B38" s="147">
        <v>13</v>
      </c>
      <c r="C38" s="148" t="s">
        <v>64</v>
      </c>
      <c r="D38" s="182"/>
      <c r="E38" s="182"/>
      <c r="F38" s="182"/>
      <c r="G38" s="182"/>
      <c r="H38" s="182"/>
      <c r="I38" s="182"/>
      <c r="J38" s="182"/>
      <c r="K38" s="182"/>
      <c r="L38" s="182"/>
      <c r="M38" s="182"/>
      <c r="N38" s="24"/>
      <c r="O38" s="28"/>
      <c r="P38" s="208" t="str">
        <f>IF(AND(D38="NO",E38="NO",F38="NO",G38="NO",H38="NO",I38="NO",J38="NO",K38="NO",L38="NO",M38="YES"),"Please select at least one of the investment services and activities (columns D-L)",IF(AND(OR(D38="YES",E38="YES",F38="YES",G38="YES",H38="YES",I38="YES",J38="YES",K38="YES",L38="YES"),M38="YES"),"Please complete Section B - Ireland",""))</f>
        <v/>
      </c>
      <c r="Q38" s="109"/>
      <c r="R38" s="108" t="str">
        <f>IF(M38="","",IF(AND(M38="YES",'Section B - Ireland'!E125=FALSE),"PENDING",IF(M38="NO","","COMPLETED")))</f>
        <v/>
      </c>
      <c r="U38" s="120" t="b">
        <f t="shared" si="2"/>
        <v>0</v>
      </c>
      <c r="V38" s="120" t="b">
        <f t="shared" si="3"/>
        <v>0</v>
      </c>
      <c r="W38" s="120" t="b">
        <f t="shared" si="4"/>
        <v>0</v>
      </c>
      <c r="X38" s="120" t="b">
        <f t="shared" si="5"/>
        <v>0</v>
      </c>
      <c r="Y38" s="120" t="b">
        <f t="shared" si="6"/>
        <v>0</v>
      </c>
      <c r="Z38" s="120" t="b">
        <f t="shared" si="7"/>
        <v>0</v>
      </c>
      <c r="AA38" s="120" t="b">
        <f t="shared" si="8"/>
        <v>0</v>
      </c>
      <c r="AB38" s="120" t="b">
        <f t="shared" si="9"/>
        <v>0</v>
      </c>
      <c r="AC38" s="120" t="b">
        <f t="shared" si="10"/>
        <v>0</v>
      </c>
      <c r="AD38" s="120" t="b">
        <f t="shared" si="11"/>
        <v>0</v>
      </c>
      <c r="AF38" s="119" t="b">
        <f t="shared" si="12"/>
        <v>0</v>
      </c>
      <c r="AG38" s="119" t="b">
        <f t="shared" si="13"/>
        <v>1</v>
      </c>
    </row>
    <row r="39" spans="1:33" x14ac:dyDescent="0.25">
      <c r="A39" s="24"/>
      <c r="B39" s="147">
        <v>14</v>
      </c>
      <c r="C39" s="148" t="s">
        <v>69</v>
      </c>
      <c r="D39" s="182"/>
      <c r="E39" s="182"/>
      <c r="F39" s="182"/>
      <c r="G39" s="182"/>
      <c r="H39" s="182"/>
      <c r="I39" s="182"/>
      <c r="J39" s="182"/>
      <c r="K39" s="182"/>
      <c r="L39" s="182"/>
      <c r="M39" s="182"/>
      <c r="N39" s="24"/>
      <c r="O39" s="28"/>
      <c r="P39" s="208" t="str">
        <f>IF(AND(D39="NO",E39="NO",F39="NO",G39="NO",H39="NO",I39="NO",J39="NO",K39="NO",L39="NO",M39="YES"),"Please select at least one of the investment services and activities (columns D-L)",IF(AND(OR(D39="YES",E39="YES",F39="YES",G39="YES",H39="YES",I39="YES",J39="YES",K39="YES",L39="YES"),M39="YES"),"Please complete Section B - Italy",""))</f>
        <v/>
      </c>
      <c r="Q39" s="109"/>
      <c r="R39" s="108" t="str">
        <f>IF(M39="","",IF(AND(M39="YES",'Section B - Italy'!E125=FALSE),"PENDING",IF(M39="NO","","COMPLETED")))</f>
        <v/>
      </c>
      <c r="U39" s="120" t="b">
        <f t="shared" si="2"/>
        <v>0</v>
      </c>
      <c r="V39" s="120" t="b">
        <f t="shared" si="3"/>
        <v>0</v>
      </c>
      <c r="W39" s="120" t="b">
        <f t="shared" si="4"/>
        <v>0</v>
      </c>
      <c r="X39" s="120" t="b">
        <f t="shared" si="5"/>
        <v>0</v>
      </c>
      <c r="Y39" s="120" t="b">
        <f t="shared" si="6"/>
        <v>0</v>
      </c>
      <c r="Z39" s="120" t="b">
        <f t="shared" si="7"/>
        <v>0</v>
      </c>
      <c r="AA39" s="120" t="b">
        <f t="shared" si="8"/>
        <v>0</v>
      </c>
      <c r="AB39" s="120" t="b">
        <f t="shared" si="9"/>
        <v>0</v>
      </c>
      <c r="AC39" s="120" t="b">
        <f t="shared" si="10"/>
        <v>0</v>
      </c>
      <c r="AD39" s="120" t="b">
        <f t="shared" si="11"/>
        <v>0</v>
      </c>
      <c r="AF39" s="119" t="b">
        <f t="shared" si="12"/>
        <v>0</v>
      </c>
      <c r="AG39" s="119" t="b">
        <f t="shared" si="13"/>
        <v>1</v>
      </c>
    </row>
    <row r="40" spans="1:33" x14ac:dyDescent="0.25">
      <c r="A40" s="24"/>
      <c r="B40" s="147">
        <v>15</v>
      </c>
      <c r="C40" s="148" t="s">
        <v>70</v>
      </c>
      <c r="D40" s="182"/>
      <c r="E40" s="182"/>
      <c r="F40" s="182"/>
      <c r="G40" s="182"/>
      <c r="H40" s="182"/>
      <c r="I40" s="182"/>
      <c r="J40" s="182"/>
      <c r="K40" s="182"/>
      <c r="L40" s="182"/>
      <c r="M40" s="182"/>
      <c r="N40" s="24"/>
      <c r="O40" s="28"/>
      <c r="P40" s="208" t="str">
        <f>IF(AND(D40="NO",E40="NO",F40="NO",G40="NO",H40="NO",I40="NO",J40="NO",K40="NO",L40="NO",M40="YES"),"Please select at least one of the investment services and activities (columns D-L)",IF(AND(OR(D40="YES",E40="YES",F40="YES",G40="YES",H40="YES",I40="YES",J40="YES",K40="YES",L40="YES"),M40="YES"),"Please complete Section B - Latvia",""))</f>
        <v/>
      </c>
      <c r="Q40" s="109"/>
      <c r="R40" s="108" t="str">
        <f>IF(M40="","",IF(AND(M40="YES",'Section B - Latvia'!E125=FALSE),"PENDING",IF(M40="NO","","COMPLETED")))</f>
        <v/>
      </c>
      <c r="U40" s="120" t="b">
        <f t="shared" si="2"/>
        <v>0</v>
      </c>
      <c r="V40" s="120" t="b">
        <f t="shared" si="3"/>
        <v>0</v>
      </c>
      <c r="W40" s="120" t="b">
        <f t="shared" si="4"/>
        <v>0</v>
      </c>
      <c r="X40" s="120" t="b">
        <f t="shared" si="5"/>
        <v>0</v>
      </c>
      <c r="Y40" s="120" t="b">
        <f t="shared" si="6"/>
        <v>0</v>
      </c>
      <c r="Z40" s="120" t="b">
        <f t="shared" si="7"/>
        <v>0</v>
      </c>
      <c r="AA40" s="120" t="b">
        <f t="shared" si="8"/>
        <v>0</v>
      </c>
      <c r="AB40" s="120" t="b">
        <f t="shared" si="9"/>
        <v>0</v>
      </c>
      <c r="AC40" s="120" t="b">
        <f t="shared" si="10"/>
        <v>0</v>
      </c>
      <c r="AD40" s="120" t="b">
        <f t="shared" si="11"/>
        <v>0</v>
      </c>
      <c r="AF40" s="119" t="b">
        <f t="shared" si="12"/>
        <v>0</v>
      </c>
      <c r="AG40" s="119" t="b">
        <f t="shared" si="13"/>
        <v>1</v>
      </c>
    </row>
    <row r="41" spans="1:33" x14ac:dyDescent="0.25">
      <c r="A41" s="24"/>
      <c r="B41" s="147">
        <v>16</v>
      </c>
      <c r="C41" s="148" t="s">
        <v>71</v>
      </c>
      <c r="D41" s="182"/>
      <c r="E41" s="182"/>
      <c r="F41" s="182"/>
      <c r="G41" s="182"/>
      <c r="H41" s="182"/>
      <c r="I41" s="182"/>
      <c r="J41" s="182"/>
      <c r="K41" s="182"/>
      <c r="L41" s="182"/>
      <c r="M41" s="182"/>
      <c r="N41" s="24"/>
      <c r="O41" s="28"/>
      <c r="P41" s="208" t="str">
        <f>IF(AND(D41="NO",E41="NO",F41="NO",G41="NO",H41="NO",I41="NO",J41="NO",K41="NO",L41="NO",M41="YES"),"Please select at least one of the investment services and activities (columns D-L)",IF(AND(OR(D41="YES",E41="YES",F41="YES",G41="YES",H41="YES",I41="YES",J41="YES",K41="YES",L41="YES"),M41="YES"),"Please complete Section B - Lithuania",""))</f>
        <v/>
      </c>
      <c r="Q41" s="109"/>
      <c r="R41" s="108" t="str">
        <f>IF(M41="","",IF(AND(M41="YES",'Section B - Lithuania'!E125=FALSE),"PENDING",IF(M41="NO","","COMPLETED")))</f>
        <v/>
      </c>
      <c r="U41" s="120" t="b">
        <f t="shared" si="2"/>
        <v>0</v>
      </c>
      <c r="V41" s="120" t="b">
        <f t="shared" si="3"/>
        <v>0</v>
      </c>
      <c r="W41" s="120" t="b">
        <f t="shared" si="4"/>
        <v>0</v>
      </c>
      <c r="X41" s="120" t="b">
        <f t="shared" si="5"/>
        <v>0</v>
      </c>
      <c r="Y41" s="120" t="b">
        <f t="shared" si="6"/>
        <v>0</v>
      </c>
      <c r="Z41" s="120" t="b">
        <f t="shared" si="7"/>
        <v>0</v>
      </c>
      <c r="AA41" s="120" t="b">
        <f t="shared" si="8"/>
        <v>0</v>
      </c>
      <c r="AB41" s="120" t="b">
        <f t="shared" si="9"/>
        <v>0</v>
      </c>
      <c r="AC41" s="120" t="b">
        <f t="shared" si="10"/>
        <v>0</v>
      </c>
      <c r="AD41" s="120" t="b">
        <f t="shared" si="11"/>
        <v>0</v>
      </c>
      <c r="AF41" s="119" t="b">
        <f t="shared" si="12"/>
        <v>0</v>
      </c>
      <c r="AG41" s="119" t="b">
        <f t="shared" si="13"/>
        <v>1</v>
      </c>
    </row>
    <row r="42" spans="1:33" x14ac:dyDescent="0.25">
      <c r="A42" s="24"/>
      <c r="B42" s="147">
        <v>17</v>
      </c>
      <c r="C42" s="148" t="s">
        <v>72</v>
      </c>
      <c r="D42" s="182"/>
      <c r="E42" s="182"/>
      <c r="F42" s="182"/>
      <c r="G42" s="182"/>
      <c r="H42" s="182"/>
      <c r="I42" s="182"/>
      <c r="J42" s="182"/>
      <c r="K42" s="182"/>
      <c r="L42" s="182"/>
      <c r="M42" s="182"/>
      <c r="N42" s="24"/>
      <c r="O42" s="28"/>
      <c r="P42" s="208" t="str">
        <f>IF(AND(D42="NO",E42="NO",F42="NO",G42="NO",H42="NO",I42="NO",J42="NO",K42="NO",L42="NO",M42="YES"),"Please select at least one of the investment services and activities (columns D-L)",IF(AND(OR(D42="YES",E42="YES",F42="YES",G42="YES",H42="YES",I42="YES",J42="YES",K42="YES",L42="YES"),M42="YES"),"Please complete Section B - Luxembourg",""))</f>
        <v/>
      </c>
      <c r="Q42" s="109"/>
      <c r="R42" s="108" t="str">
        <f>IF(M42="","",IF(AND(M42="YES",'Section B - Luxembourg'!E125=FALSE),"PENDING",IF(M42="NO","","COMPLETED")))</f>
        <v/>
      </c>
      <c r="U42" s="120" t="b">
        <f t="shared" si="2"/>
        <v>0</v>
      </c>
      <c r="V42" s="120" t="b">
        <f t="shared" si="3"/>
        <v>0</v>
      </c>
      <c r="W42" s="120" t="b">
        <f t="shared" si="4"/>
        <v>0</v>
      </c>
      <c r="X42" s="120" t="b">
        <f t="shared" si="5"/>
        <v>0</v>
      </c>
      <c r="Y42" s="120" t="b">
        <f t="shared" si="6"/>
        <v>0</v>
      </c>
      <c r="Z42" s="120" t="b">
        <f t="shared" si="7"/>
        <v>0</v>
      </c>
      <c r="AA42" s="120" t="b">
        <f t="shared" si="8"/>
        <v>0</v>
      </c>
      <c r="AB42" s="120" t="b">
        <f t="shared" si="9"/>
        <v>0</v>
      </c>
      <c r="AC42" s="120" t="b">
        <f t="shared" si="10"/>
        <v>0</v>
      </c>
      <c r="AD42" s="120" t="b">
        <f t="shared" si="11"/>
        <v>0</v>
      </c>
      <c r="AF42" s="119" t="b">
        <f t="shared" si="12"/>
        <v>0</v>
      </c>
      <c r="AG42" s="119" t="b">
        <f t="shared" si="13"/>
        <v>1</v>
      </c>
    </row>
    <row r="43" spans="1:33" x14ac:dyDescent="0.25">
      <c r="A43" s="24"/>
      <c r="B43" s="147">
        <v>18</v>
      </c>
      <c r="C43" s="148" t="s">
        <v>74</v>
      </c>
      <c r="D43" s="182"/>
      <c r="E43" s="182"/>
      <c r="F43" s="182"/>
      <c r="G43" s="182"/>
      <c r="H43" s="182"/>
      <c r="I43" s="182"/>
      <c r="J43" s="182"/>
      <c r="K43" s="182"/>
      <c r="L43" s="182"/>
      <c r="M43" s="182"/>
      <c r="N43" s="24"/>
      <c r="O43" s="28"/>
      <c r="P43" s="208" t="str">
        <f>IF(AND(D43="NO",E43="NO",F43="NO",G43="NO",H43="NO",I43="NO",J43="NO",K43="NO",L43="NO",M43="YES"),"Please select at least one of the investment services and activities (columns D-L)",IF(AND(OR(D43="YES",E43="YES",F43="YES",G43="YES",H43="YES",I43="YES",J43="YES",K43="YES",L43="YES"),M43="YES"),"Please complete Section B - Malta",""))</f>
        <v/>
      </c>
      <c r="Q43" s="109"/>
      <c r="R43" s="108" t="str">
        <f>IF(M43="","",IF(AND(M43="YES",'Section B - Malta'!E125=FALSE),"PENDING",IF(M43="NO","","COMPLETED")))</f>
        <v/>
      </c>
      <c r="U43" s="120" t="b">
        <f t="shared" si="2"/>
        <v>0</v>
      </c>
      <c r="V43" s="120" t="b">
        <f t="shared" si="3"/>
        <v>0</v>
      </c>
      <c r="W43" s="120" t="b">
        <f t="shared" si="4"/>
        <v>0</v>
      </c>
      <c r="X43" s="120" t="b">
        <f t="shared" si="5"/>
        <v>0</v>
      </c>
      <c r="Y43" s="120" t="b">
        <f t="shared" si="6"/>
        <v>0</v>
      </c>
      <c r="Z43" s="120" t="b">
        <f t="shared" si="7"/>
        <v>0</v>
      </c>
      <c r="AA43" s="120" t="b">
        <f t="shared" si="8"/>
        <v>0</v>
      </c>
      <c r="AB43" s="120" t="b">
        <f t="shared" si="9"/>
        <v>0</v>
      </c>
      <c r="AC43" s="120" t="b">
        <f t="shared" si="10"/>
        <v>0</v>
      </c>
      <c r="AD43" s="120" t="b">
        <f t="shared" si="11"/>
        <v>0</v>
      </c>
      <c r="AF43" s="119" t="b">
        <f t="shared" si="12"/>
        <v>0</v>
      </c>
      <c r="AG43" s="119" t="b">
        <f t="shared" si="13"/>
        <v>1</v>
      </c>
    </row>
    <row r="44" spans="1:33" x14ac:dyDescent="0.25">
      <c r="A44" s="24"/>
      <c r="B44" s="147">
        <v>19</v>
      </c>
      <c r="C44" s="148" t="s">
        <v>75</v>
      </c>
      <c r="D44" s="182"/>
      <c r="E44" s="182"/>
      <c r="F44" s="182"/>
      <c r="G44" s="182"/>
      <c r="H44" s="182"/>
      <c r="I44" s="182"/>
      <c r="J44" s="182"/>
      <c r="K44" s="182"/>
      <c r="L44" s="182"/>
      <c r="M44" s="182"/>
      <c r="N44" s="24"/>
      <c r="O44" s="28"/>
      <c r="P44" s="208" t="str">
        <f>IF(AND(D44="NO",E44="NO",F44="NO",G44="NO",H44="NO",I44="NO",J44="NO",K44="NO",L44="NO",M44="YES"),"Please select at least one of the investment services and activities (columns D-L)",IF(AND(OR(D44="YES",E44="YES",F44="YES",G44="YES",H44="YES",I44="YES",J44="YES",K44="YES",L44="YES"),M44="YES"),"Please complete Section B - Netherlands",""))</f>
        <v/>
      </c>
      <c r="Q44" s="109"/>
      <c r="R44" s="108" t="str">
        <f>IF(M44="","",IF(AND(M44="YES",'Section B - Netherlands'!E125=FALSE),"PENDING",IF(M44="NO","","COMPLETED")))</f>
        <v/>
      </c>
      <c r="U44" s="120" t="b">
        <f t="shared" si="2"/>
        <v>0</v>
      </c>
      <c r="V44" s="120" t="b">
        <f t="shared" si="3"/>
        <v>0</v>
      </c>
      <c r="W44" s="120" t="b">
        <f t="shared" si="4"/>
        <v>0</v>
      </c>
      <c r="X44" s="120" t="b">
        <f t="shared" si="5"/>
        <v>0</v>
      </c>
      <c r="Y44" s="120" t="b">
        <f t="shared" si="6"/>
        <v>0</v>
      </c>
      <c r="Z44" s="120" t="b">
        <f t="shared" si="7"/>
        <v>0</v>
      </c>
      <c r="AA44" s="120" t="b">
        <f t="shared" si="8"/>
        <v>0</v>
      </c>
      <c r="AB44" s="120" t="b">
        <f t="shared" si="9"/>
        <v>0</v>
      </c>
      <c r="AC44" s="120" t="b">
        <f t="shared" si="10"/>
        <v>0</v>
      </c>
      <c r="AD44" s="120" t="b">
        <f t="shared" si="11"/>
        <v>0</v>
      </c>
      <c r="AF44" s="119" t="b">
        <f t="shared" si="12"/>
        <v>0</v>
      </c>
      <c r="AG44" s="119" t="b">
        <f t="shared" si="13"/>
        <v>1</v>
      </c>
    </row>
    <row r="45" spans="1:33" x14ac:dyDescent="0.25">
      <c r="A45" s="24"/>
      <c r="B45" s="147">
        <v>20</v>
      </c>
      <c r="C45" s="148" t="s">
        <v>77</v>
      </c>
      <c r="D45" s="182"/>
      <c r="E45" s="182"/>
      <c r="F45" s="182"/>
      <c r="G45" s="182"/>
      <c r="H45" s="182"/>
      <c r="I45" s="182"/>
      <c r="J45" s="182"/>
      <c r="K45" s="182"/>
      <c r="L45" s="182"/>
      <c r="M45" s="182"/>
      <c r="N45" s="24"/>
      <c r="O45" s="28"/>
      <c r="P45" s="208" t="str">
        <f>IF(AND(D45="NO",E45="NO",F45="NO",G45="NO",H45="NO",I45="NO",J45="NO",K45="NO",L45="NO",M45="YES"),"Please select at least one of the investment services and activities (columns D-L)",IF(AND(OR(D45="YES",E45="YES",F45="YES",G45="YES",H45="YES",I45="YES",J45="YES",K45="YES",L45="YES"),M45="YES"),"Please complete Section B - Poland",""))</f>
        <v/>
      </c>
      <c r="Q45" s="109"/>
      <c r="R45" s="108" t="str">
        <f>IF(M45="","",IF(AND(M45="YES",'Section B - Poland'!E125=FALSE),"PENDING",IF(M45="NO","","COMPLETED")))</f>
        <v/>
      </c>
      <c r="U45" s="120" t="b">
        <f t="shared" si="2"/>
        <v>0</v>
      </c>
      <c r="V45" s="120" t="b">
        <f t="shared" si="3"/>
        <v>0</v>
      </c>
      <c r="W45" s="120" t="b">
        <f t="shared" si="4"/>
        <v>0</v>
      </c>
      <c r="X45" s="120" t="b">
        <f t="shared" si="5"/>
        <v>0</v>
      </c>
      <c r="Y45" s="120" t="b">
        <f t="shared" si="6"/>
        <v>0</v>
      </c>
      <c r="Z45" s="120" t="b">
        <f t="shared" si="7"/>
        <v>0</v>
      </c>
      <c r="AA45" s="120" t="b">
        <f t="shared" si="8"/>
        <v>0</v>
      </c>
      <c r="AB45" s="120" t="b">
        <f t="shared" si="9"/>
        <v>0</v>
      </c>
      <c r="AC45" s="120" t="b">
        <f t="shared" si="10"/>
        <v>0</v>
      </c>
      <c r="AD45" s="120" t="b">
        <f t="shared" si="11"/>
        <v>0</v>
      </c>
      <c r="AF45" s="119" t="b">
        <f t="shared" si="12"/>
        <v>0</v>
      </c>
      <c r="AG45" s="119" t="b">
        <f t="shared" si="13"/>
        <v>1</v>
      </c>
    </row>
    <row r="46" spans="1:33" x14ac:dyDescent="0.25">
      <c r="A46" s="24"/>
      <c r="B46" s="147">
        <v>21</v>
      </c>
      <c r="C46" s="148" t="s">
        <v>78</v>
      </c>
      <c r="D46" s="182"/>
      <c r="E46" s="182"/>
      <c r="F46" s="182"/>
      <c r="G46" s="182"/>
      <c r="H46" s="182"/>
      <c r="I46" s="182"/>
      <c r="J46" s="182"/>
      <c r="K46" s="182"/>
      <c r="L46" s="182"/>
      <c r="M46" s="182"/>
      <c r="N46" s="24"/>
      <c r="O46" s="28"/>
      <c r="P46" s="208" t="str">
        <f>IF(AND(D46="NO",E46="NO",F46="NO",G46="NO",H46="NO",I46="NO",J46="NO",K46="NO",L46="NO",M46="YES"),"Please select at least one of the investment services and activities (columns D-L)",IF(AND(OR(D46="YES",E46="YES",F46="YES",G46="YES",H46="YES",I46="YES",J46="YES",K46="YES",L46="YES"),M46="YES"),"Please complete Section B - Portugal",""))</f>
        <v/>
      </c>
      <c r="Q46" s="109"/>
      <c r="R46" s="108" t="str">
        <f>IF(M46="","",IF(AND(M46="YES",'Section B - Portugal'!E125=FALSE),"PENDING",IF(M46="NO","","COMPLETED")))</f>
        <v/>
      </c>
      <c r="U46" s="120" t="b">
        <f t="shared" si="2"/>
        <v>0</v>
      </c>
      <c r="V46" s="120" t="b">
        <f t="shared" si="3"/>
        <v>0</v>
      </c>
      <c r="W46" s="120" t="b">
        <f t="shared" si="4"/>
        <v>0</v>
      </c>
      <c r="X46" s="120" t="b">
        <f t="shared" si="5"/>
        <v>0</v>
      </c>
      <c r="Y46" s="120" t="b">
        <f t="shared" si="6"/>
        <v>0</v>
      </c>
      <c r="Z46" s="120" t="b">
        <f t="shared" si="7"/>
        <v>0</v>
      </c>
      <c r="AA46" s="120" t="b">
        <f t="shared" si="8"/>
        <v>0</v>
      </c>
      <c r="AB46" s="120" t="b">
        <f t="shared" si="9"/>
        <v>0</v>
      </c>
      <c r="AC46" s="120" t="b">
        <f t="shared" si="10"/>
        <v>0</v>
      </c>
      <c r="AD46" s="120" t="b">
        <f t="shared" si="11"/>
        <v>0</v>
      </c>
      <c r="AF46" s="119" t="b">
        <f t="shared" si="12"/>
        <v>0</v>
      </c>
      <c r="AG46" s="119" t="b">
        <f t="shared" si="13"/>
        <v>1</v>
      </c>
    </row>
    <row r="47" spans="1:33" x14ac:dyDescent="0.25">
      <c r="A47" s="24"/>
      <c r="B47" s="147">
        <v>22</v>
      </c>
      <c r="C47" s="148" t="s">
        <v>79</v>
      </c>
      <c r="D47" s="182"/>
      <c r="E47" s="182"/>
      <c r="F47" s="182"/>
      <c r="G47" s="182"/>
      <c r="H47" s="182"/>
      <c r="I47" s="182"/>
      <c r="J47" s="182"/>
      <c r="K47" s="182"/>
      <c r="L47" s="182"/>
      <c r="M47" s="182"/>
      <c r="N47" s="24"/>
      <c r="O47" s="28"/>
      <c r="P47" s="208" t="str">
        <f>IF(AND(D47="NO",E47="NO",F47="NO",G47="NO",H47="NO",I47="NO",J47="NO",K47="NO",L47="NO",M47="YES"),"Please select at least one of the investment services and activities (columns D-L)",IF(AND(OR(D47="YES",E47="YES",F47="YES",G47="YES",H47="YES",I47="YES",J47="YES",K47="YES",L47="YES"),M47="YES"),"Please complete Section B - Romania",""))</f>
        <v/>
      </c>
      <c r="Q47" s="109"/>
      <c r="R47" s="108" t="str">
        <f>IF(M47="","",IF(AND(M47="YES",'Section B - Romania'!E125=FALSE),"PENDING",IF(M47="NO","","COMPLETED")))</f>
        <v/>
      </c>
      <c r="U47" s="120" t="b">
        <f t="shared" si="2"/>
        <v>0</v>
      </c>
      <c r="V47" s="120" t="b">
        <f t="shared" si="3"/>
        <v>0</v>
      </c>
      <c r="W47" s="120" t="b">
        <f t="shared" si="4"/>
        <v>0</v>
      </c>
      <c r="X47" s="120" t="b">
        <f t="shared" si="5"/>
        <v>0</v>
      </c>
      <c r="Y47" s="120" t="b">
        <f t="shared" si="6"/>
        <v>0</v>
      </c>
      <c r="Z47" s="120" t="b">
        <f t="shared" si="7"/>
        <v>0</v>
      </c>
      <c r="AA47" s="120" t="b">
        <f t="shared" si="8"/>
        <v>0</v>
      </c>
      <c r="AB47" s="120" t="b">
        <f t="shared" si="9"/>
        <v>0</v>
      </c>
      <c r="AC47" s="120" t="b">
        <f t="shared" si="10"/>
        <v>0</v>
      </c>
      <c r="AD47" s="120" t="b">
        <f t="shared" si="11"/>
        <v>0</v>
      </c>
      <c r="AF47" s="119" t="b">
        <f t="shared" si="12"/>
        <v>0</v>
      </c>
      <c r="AG47" s="119" t="b">
        <f t="shared" si="13"/>
        <v>1</v>
      </c>
    </row>
    <row r="48" spans="1:33" x14ac:dyDescent="0.25">
      <c r="A48" s="24"/>
      <c r="B48" s="147">
        <v>23</v>
      </c>
      <c r="C48" s="148" t="s">
        <v>81</v>
      </c>
      <c r="D48" s="182"/>
      <c r="E48" s="182"/>
      <c r="F48" s="182"/>
      <c r="G48" s="182"/>
      <c r="H48" s="182"/>
      <c r="I48" s="182"/>
      <c r="J48" s="182"/>
      <c r="K48" s="182"/>
      <c r="L48" s="182"/>
      <c r="M48" s="182"/>
      <c r="N48" s="24"/>
      <c r="O48" s="28"/>
      <c r="P48" s="208" t="str">
        <f>IF(AND(D48="NO",E48="NO",F48="NO",G48="NO",H48="NO",I48="NO",J48="NO",K48="NO",L48="NO",M48="YES"),"Please select at least one of the investment services and activities (columns D-L)",IF(AND(OR(D48="YES",E48="YES",F48="YES",G48="YES",H48="YES",I48="YES",J48="YES",K48="YES",L48="YES"),M48="YES"),"Please complete Section B - Slovakia",""))</f>
        <v/>
      </c>
      <c r="Q48" s="109"/>
      <c r="R48" s="108" t="str">
        <f>IF(M48="","",IF(AND(M48="YES",'Section B - Slovakia'!E125=FALSE),"PENDING",IF(M48="NO","","COMPLETED")))</f>
        <v/>
      </c>
      <c r="U48" s="120" t="b">
        <f t="shared" si="2"/>
        <v>0</v>
      </c>
      <c r="V48" s="120" t="b">
        <f t="shared" si="3"/>
        <v>0</v>
      </c>
      <c r="W48" s="120" t="b">
        <f t="shared" si="4"/>
        <v>0</v>
      </c>
      <c r="X48" s="120" t="b">
        <f t="shared" si="5"/>
        <v>0</v>
      </c>
      <c r="Y48" s="120" t="b">
        <f t="shared" si="6"/>
        <v>0</v>
      </c>
      <c r="Z48" s="120" t="b">
        <f t="shared" si="7"/>
        <v>0</v>
      </c>
      <c r="AA48" s="120" t="b">
        <f t="shared" si="8"/>
        <v>0</v>
      </c>
      <c r="AB48" s="120" t="b">
        <f t="shared" si="9"/>
        <v>0</v>
      </c>
      <c r="AC48" s="120" t="b">
        <f t="shared" si="10"/>
        <v>0</v>
      </c>
      <c r="AD48" s="120" t="b">
        <f t="shared" si="11"/>
        <v>0</v>
      </c>
      <c r="AF48" s="119" t="b">
        <f t="shared" si="12"/>
        <v>0</v>
      </c>
      <c r="AG48" s="119" t="b">
        <f t="shared" si="13"/>
        <v>1</v>
      </c>
    </row>
    <row r="49" spans="1:33" x14ac:dyDescent="0.25">
      <c r="A49" s="24"/>
      <c r="B49" s="147">
        <v>24</v>
      </c>
      <c r="C49" s="148" t="s">
        <v>80</v>
      </c>
      <c r="D49" s="182"/>
      <c r="E49" s="182"/>
      <c r="F49" s="182"/>
      <c r="G49" s="182"/>
      <c r="H49" s="182"/>
      <c r="I49" s="182"/>
      <c r="J49" s="182"/>
      <c r="K49" s="182"/>
      <c r="L49" s="182"/>
      <c r="M49" s="182"/>
      <c r="N49" s="24"/>
      <c r="O49" s="28"/>
      <c r="P49" s="208" t="str">
        <f>IF(AND(D49="NO",E49="NO",F49="NO",G49="NO",H49="NO",I49="NO",J49="NO",K49="NO",L49="NO",M49="YES"),"Please select at least one of the investment services and activities (columns D-L)",IF(AND(OR(D49="YES",E49="YES",F49="YES",G49="YES",H49="YES",I49="YES",J49="YES",K49="YES",L49="YES"),M49="YES"),"Please complete Section B - Slovenia",""))</f>
        <v/>
      </c>
      <c r="Q49" s="109"/>
      <c r="R49" s="108" t="str">
        <f>IF(M49="","",IF(AND(M49="YES",'Section B - Slovenia'!E125=FALSE),"PENDING",IF(M49="NO","","COMPLETED")))</f>
        <v/>
      </c>
      <c r="U49" s="120" t="b">
        <f t="shared" si="2"/>
        <v>0</v>
      </c>
      <c r="V49" s="120" t="b">
        <f t="shared" si="3"/>
        <v>0</v>
      </c>
      <c r="W49" s="120" t="b">
        <f t="shared" si="4"/>
        <v>0</v>
      </c>
      <c r="X49" s="120" t="b">
        <f t="shared" si="5"/>
        <v>0</v>
      </c>
      <c r="Y49" s="120" t="b">
        <f t="shared" si="6"/>
        <v>0</v>
      </c>
      <c r="Z49" s="120" t="b">
        <f t="shared" si="7"/>
        <v>0</v>
      </c>
      <c r="AA49" s="120" t="b">
        <f t="shared" si="8"/>
        <v>0</v>
      </c>
      <c r="AB49" s="120" t="b">
        <f t="shared" si="9"/>
        <v>0</v>
      </c>
      <c r="AC49" s="120" t="b">
        <f t="shared" si="10"/>
        <v>0</v>
      </c>
      <c r="AD49" s="120" t="b">
        <f t="shared" si="11"/>
        <v>0</v>
      </c>
      <c r="AF49" s="119" t="b">
        <f t="shared" si="12"/>
        <v>0</v>
      </c>
      <c r="AG49" s="119" t="b">
        <f t="shared" si="13"/>
        <v>1</v>
      </c>
    </row>
    <row r="50" spans="1:33" x14ac:dyDescent="0.25">
      <c r="A50" s="24"/>
      <c r="B50" s="147">
        <v>25</v>
      </c>
      <c r="C50" s="148" t="s">
        <v>66</v>
      </c>
      <c r="D50" s="182"/>
      <c r="E50" s="182"/>
      <c r="F50" s="182"/>
      <c r="G50" s="182"/>
      <c r="H50" s="182"/>
      <c r="I50" s="182"/>
      <c r="J50" s="182"/>
      <c r="K50" s="182"/>
      <c r="L50" s="182"/>
      <c r="M50" s="182"/>
      <c r="N50" s="24"/>
      <c r="O50" s="28"/>
      <c r="P50" s="208" t="str">
        <f>IF(AND(D50="NO",E50="NO",F50="NO",G50="NO",H50="NO",I50="NO",J50="NO",K50="NO",L50="NO",M50="YES"),"Please select at least one of the investment services and activities (columns D-L)",IF(AND(OR(D50="YES",E50="YES",F50="YES",G50="YES",H50="YES",I50="YES",J50="YES",K50="YES",L50="YES"),M50="YES"),"Please complete Section B - Spain",""))</f>
        <v/>
      </c>
      <c r="Q50" s="109"/>
      <c r="R50" s="108" t="str">
        <f>IF(M50="","",IF(AND(M50="YES",'Section B - Spain'!E125=FALSE),"PENDING",IF(M50="NO","","COMPLETED")))</f>
        <v/>
      </c>
      <c r="U50" s="120" t="b">
        <f t="shared" si="2"/>
        <v>0</v>
      </c>
      <c r="V50" s="120" t="b">
        <f t="shared" si="3"/>
        <v>0</v>
      </c>
      <c r="W50" s="120" t="b">
        <f t="shared" si="4"/>
        <v>0</v>
      </c>
      <c r="X50" s="120" t="b">
        <f t="shared" si="5"/>
        <v>0</v>
      </c>
      <c r="Y50" s="120" t="b">
        <f t="shared" si="6"/>
        <v>0</v>
      </c>
      <c r="Z50" s="120" t="b">
        <f t="shared" si="7"/>
        <v>0</v>
      </c>
      <c r="AA50" s="120" t="b">
        <f t="shared" si="8"/>
        <v>0</v>
      </c>
      <c r="AB50" s="120" t="b">
        <f t="shared" si="9"/>
        <v>0</v>
      </c>
      <c r="AC50" s="120" t="b">
        <f t="shared" si="10"/>
        <v>0</v>
      </c>
      <c r="AD50" s="120" t="b">
        <f t="shared" si="11"/>
        <v>0</v>
      </c>
      <c r="AF50" s="119" t="b">
        <f t="shared" si="12"/>
        <v>0</v>
      </c>
      <c r="AG50" s="119" t="b">
        <f t="shared" si="13"/>
        <v>1</v>
      </c>
    </row>
    <row r="51" spans="1:33" x14ac:dyDescent="0.25">
      <c r="A51" s="24"/>
      <c r="B51" s="147">
        <v>26</v>
      </c>
      <c r="C51" s="148" t="s">
        <v>83</v>
      </c>
      <c r="D51" s="182"/>
      <c r="E51" s="182"/>
      <c r="F51" s="182"/>
      <c r="G51" s="182"/>
      <c r="H51" s="182"/>
      <c r="I51" s="182"/>
      <c r="J51" s="182"/>
      <c r="K51" s="182"/>
      <c r="L51" s="182"/>
      <c r="M51" s="182"/>
      <c r="N51" s="24"/>
      <c r="O51" s="28"/>
      <c r="P51" s="208" t="str">
        <f>IF(AND(D51="NO",E51="NO",F51="NO",G51="NO",H51="NO",I51="NO",J51="NO",K51="NO",L51="NO",M51="YES"),"Please select at least one of the investment services and activities (columns D-L)",IF(AND(OR(D51="YES",E51="YES",F51="YES",G51="YES",H51="YES",I51="YES",J51="YES",K51="YES",L51="YES"),M51="YES"),"Please complete Section B - Sweden",""))</f>
        <v/>
      </c>
      <c r="Q51" s="109"/>
      <c r="R51" s="108" t="str">
        <f>IF(M51="","",IF(AND(M51="YES",'Section B - Sweden'!E125=FALSE),"PENDING",IF(M51="NO","","COMPLETED")))</f>
        <v/>
      </c>
      <c r="U51" s="120" t="b">
        <f t="shared" si="2"/>
        <v>0</v>
      </c>
      <c r="V51" s="120" t="b">
        <f t="shared" si="3"/>
        <v>0</v>
      </c>
      <c r="W51" s="120" t="b">
        <f t="shared" si="4"/>
        <v>0</v>
      </c>
      <c r="X51" s="120" t="b">
        <f t="shared" si="5"/>
        <v>0</v>
      </c>
      <c r="Y51" s="120" t="b">
        <f t="shared" si="6"/>
        <v>0</v>
      </c>
      <c r="Z51" s="120" t="b">
        <f t="shared" si="7"/>
        <v>0</v>
      </c>
      <c r="AA51" s="120" t="b">
        <f t="shared" si="8"/>
        <v>0</v>
      </c>
      <c r="AB51" s="120" t="b">
        <f t="shared" si="9"/>
        <v>0</v>
      </c>
      <c r="AC51" s="120" t="b">
        <f t="shared" si="10"/>
        <v>0</v>
      </c>
      <c r="AD51" s="120" t="b">
        <f t="shared" si="11"/>
        <v>0</v>
      </c>
      <c r="AF51" s="119" t="b">
        <f t="shared" si="12"/>
        <v>0</v>
      </c>
      <c r="AG51" s="119" t="b">
        <f t="shared" si="13"/>
        <v>1</v>
      </c>
    </row>
    <row r="52" spans="1:33" x14ac:dyDescent="0.25">
      <c r="A52" s="24"/>
      <c r="B52" s="147">
        <v>27</v>
      </c>
      <c r="C52" s="148" t="s">
        <v>84</v>
      </c>
      <c r="D52" s="182"/>
      <c r="E52" s="182"/>
      <c r="F52" s="182"/>
      <c r="G52" s="182"/>
      <c r="H52" s="182"/>
      <c r="I52" s="182"/>
      <c r="J52" s="182"/>
      <c r="K52" s="182"/>
      <c r="L52" s="182"/>
      <c r="M52" s="182"/>
      <c r="N52" s="24"/>
      <c r="O52" s="28"/>
      <c r="P52" s="208" t="str">
        <f>IF(AND(D52="NO",E52="NO",F52="NO",G52="NO",H52="NO",I52="NO",J52="NO",K52="NO",L52="NO",M52="YES"),"Please select at least one of the investment services and activities (columns D-L)",IF(AND(OR(D52="YES",E52="YES",F52="YES",G52="YES",H52="YES",I52="YES",J52="YES",K52="YES",L52="YES"),M52="YES"),"Please complete Section B - United Kingdom",""))</f>
        <v/>
      </c>
      <c r="Q52" s="109"/>
      <c r="R52" s="108" t="str">
        <f>IF(M52="","",IF(AND(M52="YES",'Section B - United Kingdom'!E125=FALSE),"PENDING",IF(M52="NO","","COMPLETED")))</f>
        <v/>
      </c>
      <c r="U52" s="120" t="b">
        <f t="shared" si="2"/>
        <v>0</v>
      </c>
      <c r="V52" s="120" t="b">
        <f t="shared" si="3"/>
        <v>0</v>
      </c>
      <c r="W52" s="120" t="b">
        <f t="shared" si="4"/>
        <v>0</v>
      </c>
      <c r="X52" s="120" t="b">
        <f t="shared" si="5"/>
        <v>0</v>
      </c>
      <c r="Y52" s="120" t="b">
        <f t="shared" si="6"/>
        <v>0</v>
      </c>
      <c r="Z52" s="120" t="b">
        <f t="shared" si="7"/>
        <v>0</v>
      </c>
      <c r="AA52" s="120" t="b">
        <f t="shared" si="8"/>
        <v>0</v>
      </c>
      <c r="AB52" s="120" t="b">
        <f t="shared" si="9"/>
        <v>0</v>
      </c>
      <c r="AC52" s="120" t="b">
        <f t="shared" si="10"/>
        <v>0</v>
      </c>
      <c r="AD52" s="120" t="b">
        <f t="shared" si="11"/>
        <v>0</v>
      </c>
      <c r="AF52" s="119" t="b">
        <f t="shared" si="12"/>
        <v>0</v>
      </c>
      <c r="AG52" s="119" t="b">
        <f t="shared" si="13"/>
        <v>1</v>
      </c>
    </row>
    <row r="53" spans="1:33" ht="15.75" x14ac:dyDescent="0.25">
      <c r="A53" s="24"/>
      <c r="B53" s="149"/>
      <c r="C53" s="150" t="s">
        <v>57</v>
      </c>
      <c r="D53" s="151"/>
      <c r="E53" s="151"/>
      <c r="F53" s="151"/>
      <c r="G53" s="151"/>
      <c r="H53" s="151"/>
      <c r="I53" s="151"/>
      <c r="J53" s="151"/>
      <c r="K53" s="151"/>
      <c r="L53" s="151"/>
      <c r="M53" s="151"/>
      <c r="N53" s="24"/>
      <c r="O53" s="28"/>
      <c r="P53" s="53"/>
      <c r="Q53" s="109"/>
      <c r="R53" s="53"/>
    </row>
    <row r="54" spans="1:33" x14ac:dyDescent="0.25">
      <c r="A54" s="24"/>
      <c r="B54" s="147">
        <v>28</v>
      </c>
      <c r="C54" s="152" t="s">
        <v>85</v>
      </c>
      <c r="D54" s="182"/>
      <c r="E54" s="182"/>
      <c r="F54" s="182"/>
      <c r="G54" s="182"/>
      <c r="H54" s="182"/>
      <c r="I54" s="182"/>
      <c r="J54" s="182"/>
      <c r="K54" s="182"/>
      <c r="L54" s="182"/>
      <c r="M54" s="182"/>
      <c r="N54" s="24"/>
      <c r="O54" s="28"/>
      <c r="P54" s="208" t="str">
        <f>IF(AND(D54="NO",E54="NO",F54="NO",G54="NO",H54="NO",I54="NO",J54="NO",K54="NO",L54="NO",M54="YES"),"Please select at least one of the investment services and activities (columns D-L)",IF(AND(OR(D54="YES",E54="YES",F54="YES",G54="YES",H54="YES",I54="YES",J54="YES",K54="YES",L54="YES"),M54="YES"),"Please complete Section B - Iceland",""))</f>
        <v/>
      </c>
      <c r="Q54" s="109"/>
      <c r="R54" s="108" t="str">
        <f>IF(M54="","",IF(AND(M54="YES",'Section B - Iceland'!E125=FALSE),"PENDING",IF(M54="NO","","COMPLETED")))</f>
        <v/>
      </c>
      <c r="U54" s="120" t="b">
        <f t="shared" ref="U54:AD56" si="14">IF(ISNUMBER(MATCH(D54,List_YesNo,0)),TRUE,FALSE)</f>
        <v>0</v>
      </c>
      <c r="V54" s="120" t="b">
        <f t="shared" si="14"/>
        <v>0</v>
      </c>
      <c r="W54" s="120" t="b">
        <f t="shared" si="14"/>
        <v>0</v>
      </c>
      <c r="X54" s="120" t="b">
        <f t="shared" si="14"/>
        <v>0</v>
      </c>
      <c r="Y54" s="120" t="b">
        <f t="shared" si="14"/>
        <v>0</v>
      </c>
      <c r="Z54" s="120" t="b">
        <f t="shared" si="14"/>
        <v>0</v>
      </c>
      <c r="AA54" s="120" t="b">
        <f t="shared" si="14"/>
        <v>0</v>
      </c>
      <c r="AB54" s="120" t="b">
        <f t="shared" si="14"/>
        <v>0</v>
      </c>
      <c r="AC54" s="120" t="b">
        <f t="shared" si="14"/>
        <v>0</v>
      </c>
      <c r="AD54" s="120" t="b">
        <f t="shared" si="14"/>
        <v>0</v>
      </c>
      <c r="AF54" s="119" t="b">
        <f t="shared" si="12"/>
        <v>0</v>
      </c>
      <c r="AG54" s="119" t="b">
        <f t="shared" si="13"/>
        <v>1</v>
      </c>
    </row>
    <row r="55" spans="1:33" x14ac:dyDescent="0.25">
      <c r="A55" s="24"/>
      <c r="B55" s="147">
        <v>29</v>
      </c>
      <c r="C55" s="152" t="s">
        <v>86</v>
      </c>
      <c r="D55" s="182"/>
      <c r="E55" s="182"/>
      <c r="F55" s="182"/>
      <c r="G55" s="182"/>
      <c r="H55" s="182"/>
      <c r="I55" s="182"/>
      <c r="J55" s="182"/>
      <c r="K55" s="182"/>
      <c r="L55" s="182"/>
      <c r="M55" s="182"/>
      <c r="N55" s="24"/>
      <c r="O55" s="28"/>
      <c r="P55" s="208" t="str">
        <f>IF(AND(D55="NO",E55="NO",F55="NO",G55="NO",H55="NO",I55="NO",J55="NO",K55="NO",L55="NO",M55="YES"),"Please select at least one of the investment services and activities (columns D-L)",IF(AND(OR(D55="YES",E55="YES",F55="YES",G55="YES",H55="YES",I55="YES",J55="YES",K55="YES",L55="YES"),M55="YES"),"Please complete Section B - Liechtenstein",""))</f>
        <v/>
      </c>
      <c r="Q55" s="109"/>
      <c r="R55" s="108" t="str">
        <f>IF(M55="","",IF(AND(M55="YES",'Section B - Liechtenstein'!E125=FALSE),"PENDING",IF(M55="NO","","COMPLETED")))</f>
        <v/>
      </c>
      <c r="U55" s="120" t="b">
        <f t="shared" si="14"/>
        <v>0</v>
      </c>
      <c r="V55" s="120" t="b">
        <f t="shared" si="14"/>
        <v>0</v>
      </c>
      <c r="W55" s="120" t="b">
        <f t="shared" si="14"/>
        <v>0</v>
      </c>
      <c r="X55" s="120" t="b">
        <f t="shared" si="14"/>
        <v>0</v>
      </c>
      <c r="Y55" s="120" t="b">
        <f t="shared" si="14"/>
        <v>0</v>
      </c>
      <c r="Z55" s="120" t="b">
        <f t="shared" si="14"/>
        <v>0</v>
      </c>
      <c r="AA55" s="120" t="b">
        <f t="shared" si="14"/>
        <v>0</v>
      </c>
      <c r="AB55" s="120" t="b">
        <f t="shared" si="14"/>
        <v>0</v>
      </c>
      <c r="AC55" s="120" t="b">
        <f t="shared" si="14"/>
        <v>0</v>
      </c>
      <c r="AD55" s="120" t="b">
        <f t="shared" si="14"/>
        <v>0</v>
      </c>
      <c r="AF55" s="119" t="b">
        <f t="shared" si="12"/>
        <v>0</v>
      </c>
      <c r="AG55" s="119" t="b">
        <f t="shared" si="13"/>
        <v>1</v>
      </c>
    </row>
    <row r="56" spans="1:33" x14ac:dyDescent="0.25">
      <c r="A56" s="24"/>
      <c r="B56" s="147">
        <v>30</v>
      </c>
      <c r="C56" s="152" t="s">
        <v>87</v>
      </c>
      <c r="D56" s="182"/>
      <c r="E56" s="182"/>
      <c r="F56" s="182"/>
      <c r="G56" s="182"/>
      <c r="H56" s="182"/>
      <c r="I56" s="182"/>
      <c r="J56" s="182"/>
      <c r="K56" s="182"/>
      <c r="L56" s="182"/>
      <c r="M56" s="182"/>
      <c r="N56" s="24"/>
      <c r="O56" s="28"/>
      <c r="P56" s="208" t="str">
        <f>IF(AND(D56="NO",E56="NO",F56="NO",G56="NO",H56="NO",I56="NO",J56="NO",K56="NO",L56="NO",M56="YES"),"Please select at least one of the investment services and activities (columns D-L)",IF(AND(OR(D56="YES",E56="YES",F56="YES",G56="YES",H56="YES",I56="YES",J56="YES",K56="YES",L56="YES"),M56="YES"),"Please complete Section B - Norway",""))</f>
        <v/>
      </c>
      <c r="Q56" s="109"/>
      <c r="R56" s="108" t="str">
        <f>IF(M56="","",IF(AND(M56="YES",'Section B - Norway'!E125=FALSE),"PENDING",IF(M56="NO","","COMPLETED")))</f>
        <v/>
      </c>
      <c r="U56" s="120" t="b">
        <f t="shared" si="14"/>
        <v>0</v>
      </c>
      <c r="V56" s="120" t="b">
        <f t="shared" si="14"/>
        <v>0</v>
      </c>
      <c r="W56" s="120" t="b">
        <f t="shared" si="14"/>
        <v>0</v>
      </c>
      <c r="X56" s="120" t="b">
        <f t="shared" si="14"/>
        <v>0</v>
      </c>
      <c r="Y56" s="120" t="b">
        <f t="shared" si="14"/>
        <v>0</v>
      </c>
      <c r="Z56" s="120" t="b">
        <f t="shared" si="14"/>
        <v>0</v>
      </c>
      <c r="AA56" s="120" t="b">
        <f t="shared" si="14"/>
        <v>0</v>
      </c>
      <c r="AB56" s="120" t="b">
        <f t="shared" si="14"/>
        <v>0</v>
      </c>
      <c r="AC56" s="120" t="b">
        <f t="shared" si="14"/>
        <v>0</v>
      </c>
      <c r="AD56" s="120" t="b">
        <f t="shared" si="14"/>
        <v>0</v>
      </c>
      <c r="AF56" s="119" t="b">
        <f t="shared" si="12"/>
        <v>0</v>
      </c>
      <c r="AG56" s="119" t="b">
        <f t="shared" si="13"/>
        <v>1</v>
      </c>
    </row>
    <row r="57" spans="1:33" x14ac:dyDescent="0.25">
      <c r="A57" s="24"/>
      <c r="B57" s="153"/>
      <c r="C57" s="154"/>
      <c r="D57" s="154"/>
      <c r="E57" s="154"/>
      <c r="F57" s="154"/>
      <c r="G57" s="154"/>
      <c r="H57" s="154"/>
      <c r="I57" s="154"/>
      <c r="J57" s="154"/>
      <c r="K57" s="154"/>
      <c r="L57" s="154"/>
      <c r="M57" s="154"/>
      <c r="N57" s="24"/>
      <c r="O57" s="28"/>
      <c r="P57" s="53"/>
      <c r="Q57" s="28"/>
      <c r="R57" s="53"/>
      <c r="AG57" s="120"/>
    </row>
    <row r="58" spans="1:33" ht="15" customHeight="1" x14ac:dyDescent="0.25">
      <c r="A58" s="24"/>
      <c r="B58" s="153"/>
      <c r="C58" s="154"/>
      <c r="D58" s="154"/>
      <c r="E58" s="154"/>
      <c r="F58" s="255" t="s">
        <v>26</v>
      </c>
      <c r="G58" s="255"/>
      <c r="H58" s="255"/>
      <c r="I58" s="255"/>
      <c r="J58" s="154"/>
      <c r="K58" s="154"/>
      <c r="L58" s="154"/>
      <c r="M58" s="154"/>
      <c r="N58" s="24"/>
      <c r="O58" s="28"/>
      <c r="P58" s="53"/>
      <c r="Q58" s="28"/>
      <c r="R58" s="53"/>
    </row>
    <row r="59" spans="1:33" ht="15" customHeight="1" x14ac:dyDescent="0.25">
      <c r="A59" s="24"/>
      <c r="B59" s="153"/>
      <c r="C59" s="154"/>
      <c r="D59" s="154"/>
      <c r="E59" s="154"/>
      <c r="F59" s="256" t="b">
        <f>IF(OR(U24=0, V24=0, W24=0, X24=0, Y24=0, Z24=0, AA24=0, AB24=0, AC24=0, AD24=0, AF24=0,AG24=0),FALSE,TRUE)</f>
        <v>0</v>
      </c>
      <c r="G59" s="256"/>
      <c r="H59" s="256"/>
      <c r="I59" s="256"/>
      <c r="J59" s="154"/>
      <c r="K59" s="154"/>
      <c r="L59" s="154"/>
      <c r="M59" s="154"/>
      <c r="N59" s="24"/>
      <c r="O59" s="28"/>
      <c r="P59" s="53"/>
      <c r="Q59" s="28"/>
      <c r="R59" s="53"/>
    </row>
    <row r="60" spans="1:33" x14ac:dyDescent="0.25">
      <c r="A60" s="24"/>
      <c r="B60" s="153"/>
      <c r="C60" s="154"/>
      <c r="D60" s="154"/>
      <c r="E60" s="154"/>
      <c r="F60" s="154"/>
      <c r="G60" s="154"/>
      <c r="H60" s="154"/>
      <c r="I60" s="154"/>
      <c r="J60" s="154"/>
      <c r="K60" s="154"/>
      <c r="L60" s="154"/>
      <c r="M60" s="154"/>
      <c r="N60" s="24"/>
      <c r="O60" s="28"/>
      <c r="P60" s="53"/>
      <c r="Q60" s="28"/>
      <c r="R60" s="53"/>
    </row>
  </sheetData>
  <sheetProtection algorithmName="SHA-512" hashValue="6yDgsBJ6vcpYNUmLzkzwws2i2PZDtEZVq2f3MQsDJzOSNlcCQfHq1IfTEYJUhe3F+Gx4Ui1PL1xcmilaVStPzA==" saltValue="eqiHq9iwW/ar67fq27G0Xg==" spinCount="100000" sheet="1" objects="1" scenarios="1"/>
  <mergeCells count="16">
    <mergeCell ref="F59:I59"/>
    <mergeCell ref="F2:J2"/>
    <mergeCell ref="B23:B24"/>
    <mergeCell ref="B5:M5"/>
    <mergeCell ref="C23:C24"/>
    <mergeCell ref="D23:L23"/>
    <mergeCell ref="B19:M19"/>
    <mergeCell ref="B20:M20"/>
    <mergeCell ref="B10:M10"/>
    <mergeCell ref="B14:M14"/>
    <mergeCell ref="B7:M7"/>
    <mergeCell ref="U20:AD20"/>
    <mergeCell ref="AF20:AG20"/>
    <mergeCell ref="AF22:AG22"/>
    <mergeCell ref="B17:M18"/>
    <mergeCell ref="F58:I58"/>
  </mergeCells>
  <conditionalFormatting sqref="F59">
    <cfRule type="cellIs" dxfId="190" priority="3" operator="equal">
      <formula>TRUE</formula>
    </cfRule>
    <cfRule type="cellIs" dxfId="189" priority="4" operator="equal">
      <formula>"TRUE"</formula>
    </cfRule>
    <cfRule type="cellIs" dxfId="188" priority="5" operator="equal">
      <formula>"FALSE"</formula>
    </cfRule>
  </conditionalFormatting>
  <conditionalFormatting sqref="R26:R52 R54:R56">
    <cfRule type="cellIs" dxfId="187" priority="1" operator="equal">
      <formula>"Pending"</formula>
    </cfRule>
    <cfRule type="cellIs" dxfId="186" priority="2" operator="equal">
      <formula>"Completed"</formula>
    </cfRule>
  </conditionalFormatting>
  <dataValidations count="1">
    <dataValidation type="list" allowBlank="1" showInputMessage="1" showErrorMessage="1" sqref="D26:M52 D54:M56">
      <formula1>List_YesNo</formula1>
    </dataValidation>
  </dataValidations>
  <pageMargins left="0.7" right="0.7" top="0.75" bottom="0.75" header="0.3" footer="0.3"/>
  <pageSetup paperSize="9" scale="45" orientation="landscape" r:id="rId1"/>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480</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84</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222"/>
      <c r="E25" s="222"/>
      <c r="F25" s="222"/>
      <c r="G25" s="222"/>
      <c r="H25" s="222"/>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222"/>
      <c r="E27" s="222"/>
      <c r="F27" s="222"/>
      <c r="G27" s="222"/>
      <c r="H27" s="222"/>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A'!D52="NO",'Section A'!E52="NO",'Section A'!F52="NO",'Section B - United Kingdom'!D76&gt;0),FALSE,TRUE)</f>
        <v>1</v>
      </c>
      <c r="Q77" s="119" t="b">
        <f>IF(AND('Section A'!G52="NO",'Section B - United Kingdom'!E76&gt;0),FALSE,TRUE)</f>
        <v>1</v>
      </c>
      <c r="R77" s="119" t="b">
        <f>IF(AND('Section A'!H52="NO",'Section B - United Kingdom'!F76&gt;0),FALSE,TRUE)</f>
        <v>1</v>
      </c>
      <c r="S77" s="119" t="b">
        <f>IF(AND('Section A'!I52="NO",'Section A'!J52="NO",'Section B - United Kingdom'!G76&gt;0),FALSE,TRUE)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52="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bX7LjAYwOobU67PCD7LGcQfkueoKhiWiiO6l/uSplKR2NrItaUL3xFwrv1ele5fkyZRdsdopOsiC0uqMPR1G1w==" saltValue="1eRm6Rr/HDWclJiogTpXWg=="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81" priority="3" operator="equal">
      <formula>TRUE</formula>
    </cfRule>
    <cfRule type="cellIs" dxfId="80" priority="4" operator="equal">
      <formula>"TRUE"</formula>
    </cfRule>
    <cfRule type="cellIs" dxfId="79" priority="5" operator="equal">
      <formula>"FALSE"</formula>
    </cfRule>
  </conditionalFormatting>
  <dataValidations count="9">
    <dataValidation type="list" allowBlank="1" showInputMessage="1" showErrorMessage="1" sqref="D26:H26">
      <formula1>List_Outsource</formula1>
    </dataValidation>
    <dataValidation operator="notBetween" allowBlank="1" showInputMessage="1" showErrorMessage="1" sqref="D70:H70"/>
    <dataValidation type="list" allowBlank="1" showInputMessage="1" showErrorMessage="1" sqref="D102:D104">
      <formula1>List_FIs</formula1>
    </dataValidation>
    <dataValidation type="list" allowBlank="1" showInputMessage="1" showErrorMessage="1" sqref="D28:H28">
      <formula1>List_ThirdCountries</formula1>
    </dataValidation>
    <dataValidation type="decimal" allowBlank="1" showInputMessage="1" showErrorMessage="1" sqref="D19:D20">
      <formula1>-1E+50</formula1>
      <formula2>1E+50</formula2>
    </dataValidation>
    <dataValidation type="whole" operator="greaterThanOrEqual" allowBlank="1" showInputMessage="1" showErrorMessage="1" sqref="D100:D101 D76:G77 E89:E96">
      <formula1>0</formula1>
    </dataValidation>
    <dataValidation type="list" allowBlank="1" showInputMessage="1" showErrorMessage="1" sqref="E115 E120">
      <formula1>List_ADR</formula1>
    </dataValidation>
    <dataValidation type="list" allowBlank="1" showInputMessage="1" showErrorMessage="1" sqref="D53:H63 D111:F111 D42:H50 D79:G85 D72 E21 D89:D95">
      <formula1>List_YesNo</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A1C45098-12F9-453E-831C-83C8DAE0EBEC}">
            <xm:f>'Section A'!$M$52="NO"</xm:f>
            <x14:dxf>
              <fill>
                <patternFill patternType="lightGray">
                  <bgColor theme="0" tint="-0.499984740745262"/>
                </patternFill>
              </fill>
            </x14:dxf>
          </x14:cfRule>
          <xm:sqref>D67:H70 D19 E21 D33:H33 D35:H35 D39:H39 D42:H50 D53:H63 D72:D73 F72:H73 D76:G77 D79:G86 D89:E95 D100 D102:D104 D106:D108 D111:F111 E114:E116 E119:E121 D25:H28</xm:sqref>
        </x14:conditionalFormatting>
      </x14:conditionalFormatting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481</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85</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A'!D54="NO",'Section A'!E54="NO",'Section A'!F54="NO",'Section B - Iceland'!D76&gt;0),FALSE,TRUE)</f>
        <v>1</v>
      </c>
      <c r="Q77" s="119" t="b">
        <f>IF(AND('Section A'!G54="NO",'Section B - Iceland'!E76&gt;0),FALSE,TRUE)</f>
        <v>1</v>
      </c>
      <c r="R77" s="119" t="b">
        <f>IF(AND('Section A'!H54="NO",'Section B - Iceland'!F76&gt;0),FALSE,TRUE)</f>
        <v>1</v>
      </c>
      <c r="S77" s="119" t="b">
        <f>IF(AND('Section A'!I54="NO",'Section A'!J54="NO",'Section B - Iceland'!G76&gt;0),FALSE,TRUE)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54="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N5YFsPonMsoyy6snHeJcIh+wt/EGVQfoRep9NFYqYrX85GFhncYEeKCXKLSTOFG3BaDJR5oAqjleEwrcYSDDiA==" saltValue="/0biiOmSVws2Y8S/G3yXyQ=="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77" priority="3" operator="equal">
      <formula>TRUE</formula>
    </cfRule>
    <cfRule type="cellIs" dxfId="76" priority="4" operator="equal">
      <formula>"TRUE"</formula>
    </cfRule>
    <cfRule type="cellIs" dxfId="75" priority="5" operator="equal">
      <formula>"FALSE"</formula>
    </cfRule>
  </conditionalFormatting>
  <dataValidations count="9">
    <dataValidation type="list" allowBlank="1" showInputMessage="1" showErrorMessage="1" sqref="D26:H26">
      <formula1>List_Outsource</formula1>
    </dataValidation>
    <dataValidation operator="notBetween" allowBlank="1" showInputMessage="1" showErrorMessage="1" sqref="D70:H70"/>
    <dataValidation type="list" allowBlank="1" showInputMessage="1" showErrorMessage="1" sqref="D102:D104">
      <formula1>List_FIs</formula1>
    </dataValidation>
    <dataValidation type="list" allowBlank="1" showInputMessage="1" showErrorMessage="1" sqref="D28:H28">
      <formula1>List_ThirdCountries</formula1>
    </dataValidation>
    <dataValidation type="decimal" allowBlank="1" showInputMessage="1" showErrorMessage="1" sqref="D19:D20">
      <formula1>-1E+50</formula1>
      <formula2>1E+50</formula2>
    </dataValidation>
    <dataValidation type="whole" operator="greaterThanOrEqual" allowBlank="1" showInputMessage="1" showErrorMessage="1" sqref="D100:D101 D76:G77 E89:E96">
      <formula1>0</formula1>
    </dataValidation>
    <dataValidation type="list" allowBlank="1" showInputMessage="1" showErrorMessage="1" sqref="E115 E120">
      <formula1>List_ADR</formula1>
    </dataValidation>
    <dataValidation type="list" allowBlank="1" showInputMessage="1" showErrorMessage="1" sqref="D53:H63 D111:F111 D42:H50 D79:G85 D72 E21 D89:D95">
      <formula1>List_YesNo</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CED4059A-9A79-4140-8D9B-FF30B74F0934}">
            <xm:f>'Section A'!$M$54="NO"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482</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86</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222"/>
      <c r="E25" s="222"/>
      <c r="F25" s="222"/>
      <c r="G25" s="222"/>
      <c r="H25" s="222"/>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222"/>
      <c r="E27" s="222"/>
      <c r="F27" s="222"/>
      <c r="G27" s="222"/>
      <c r="H27" s="222"/>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A'!D55="NO",'Section A'!E55="NO",'Section A'!F55="NO",'Section B - Liechtenstein'!D76&gt;0),FALSE,TRUE)</f>
        <v>1</v>
      </c>
      <c r="Q77" s="119" t="b">
        <f>IF(AND('Section A'!G55="NO",'Section B - Liechtenstein'!E76&gt;0),FALSE,TRUE)</f>
        <v>1</v>
      </c>
      <c r="R77" s="119" t="b">
        <f>IF(AND('Section A'!H55="NO",'Section B - Liechtenstein'!F76&gt;0),FALSE,TRUE)</f>
        <v>1</v>
      </c>
      <c r="S77" s="119" t="b">
        <f>IF(AND('Section A'!I55="NO",'Section A'!J55="NO",'Section B - Liechtenstein'!G76&gt;0),FALSE,TRUE)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55="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y3kOkCEJp19txXeHBXLgWhkX3isXmFQB+tDxY82Jzi5pG/4lkM6z2vDQScmpuVThn/XvfbQAEZPhSXPTPyivSQ==" saltValue="fJCXLtL1/B78fIvSAaB9ZA=="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73" priority="3" operator="equal">
      <formula>TRUE</formula>
    </cfRule>
    <cfRule type="cellIs" dxfId="72" priority="4" operator="equal">
      <formula>"TRUE"</formula>
    </cfRule>
    <cfRule type="cellIs" dxfId="71" priority="5" operator="equal">
      <formula>"FALSE"</formula>
    </cfRule>
  </conditionalFormatting>
  <dataValidations count="9">
    <dataValidation type="list" allowBlank="1" showInputMessage="1" showErrorMessage="1" sqref="D26:H26">
      <formula1>List_Outsource</formula1>
    </dataValidation>
    <dataValidation operator="notBetween" allowBlank="1" showInputMessage="1" showErrorMessage="1" sqref="D70:H70"/>
    <dataValidation type="list" allowBlank="1" showInputMessage="1" showErrorMessage="1" sqref="D102:D104">
      <formula1>List_FIs</formula1>
    </dataValidation>
    <dataValidation type="list" allowBlank="1" showInputMessage="1" showErrorMessage="1" sqref="D28:H28">
      <formula1>List_ThirdCountries</formula1>
    </dataValidation>
    <dataValidation type="decimal" allowBlank="1" showInputMessage="1" showErrorMessage="1" sqref="D19:D20">
      <formula1>-1E+50</formula1>
      <formula2>1E+50</formula2>
    </dataValidation>
    <dataValidation type="whole" operator="greaterThanOrEqual" allowBlank="1" showInputMessage="1" showErrorMessage="1" sqref="D100:D101 D76:G77 E89:E96">
      <formula1>0</formula1>
    </dataValidation>
    <dataValidation type="list" allowBlank="1" showInputMessage="1" showErrorMessage="1" sqref="E115 E120">
      <formula1>List_ADR</formula1>
    </dataValidation>
    <dataValidation type="list" allowBlank="1" showInputMessage="1" showErrorMessage="1" sqref="D53:H63 D111:F111 D42:H50 D79:G85 D72 E21 D89:D95">
      <formula1>List_YesNo</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EBE8D91C-39F3-440E-98B0-34924EBA3496}">
            <xm:f>'Section A'!$M$55="NO"</xm:f>
            <x14:dxf>
              <fill>
                <patternFill patternType="lightGray">
                  <bgColor theme="0" tint="-0.499984740745262"/>
                </patternFill>
              </fill>
            </x14:dxf>
          </x14:cfRule>
          <xm:sqref>D67:H70 D19 E21 D33:H33 D35:H35 D39:H39 D42:H50 D53:H63 D72:D73 F72:H73 D76:G77 D79:G86 D89:E95 D100 D102:D104 D106:D108 D111:F111 E114:E116 E119:E121 D25:H28</xm:sqref>
        </x14:conditionalFormatting>
      </x14:conditionalFormatting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483</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87</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A'!D56="NO",'Section A'!E56="NO",'Section A'!F56="NO",'Section B - Norway'!D76&gt;0),FALSE,TRUE)</f>
        <v>1</v>
      </c>
      <c r="Q77" s="119" t="b">
        <f>IF(AND('Section A'!G56="NO",'Section B - Norway'!E76&gt;0),FALSE,TRUE)</f>
        <v>1</v>
      </c>
      <c r="R77" s="119" t="b">
        <f>IF(AND('Section A'!H56="NO",'Section B - Norway'!F76&gt;0),FALSE,TRUE)</f>
        <v>1</v>
      </c>
      <c r="S77" s="119" t="b">
        <f>IF(AND('Section A'!I56="NO",'Section A'!J56="NO",'Section B - Norway'!G76&gt;0),FALSE,TRUE)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56="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4VVxbt7Y/jz//FUQ0IaaT8wOj9c9CNL/OqOeQrOdyMIPuqCzeCA5oXk8tGCZLtaY/2//HBvGvr5KnlV+rbrLCg==" saltValue="y/ofMTETYrPNc+4cekCTmQ=="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69" priority="3" operator="equal">
      <formula>TRUE</formula>
    </cfRule>
    <cfRule type="cellIs" dxfId="68" priority="4" operator="equal">
      <formula>"TRUE"</formula>
    </cfRule>
    <cfRule type="cellIs" dxfId="67" priority="5" operator="equal">
      <formula>"FALSE"</formula>
    </cfRule>
  </conditionalFormatting>
  <dataValidations count="9">
    <dataValidation type="list" allowBlank="1" showInputMessage="1" showErrorMessage="1" sqref="D26:H26">
      <formula1>List_Outsource</formula1>
    </dataValidation>
    <dataValidation operator="notBetween" allowBlank="1" showInputMessage="1" showErrorMessage="1" sqref="D70:H70"/>
    <dataValidation type="list" allowBlank="1" showInputMessage="1" showErrorMessage="1" sqref="D102:D104">
      <formula1>List_FIs</formula1>
    </dataValidation>
    <dataValidation type="list" allowBlank="1" showInputMessage="1" showErrorMessage="1" sqref="D28:H28">
      <formula1>List_ThirdCountries</formula1>
    </dataValidation>
    <dataValidation type="decimal" allowBlank="1" showInputMessage="1" showErrorMessage="1" sqref="D19:D20">
      <formula1>-1E+50</formula1>
      <formula2>1E+50</formula2>
    </dataValidation>
    <dataValidation type="whole" operator="greaterThanOrEqual" allowBlank="1" showInputMessage="1" showErrorMessage="1" sqref="D100:D101 D76:G77 E89:E96">
      <formula1>0</formula1>
    </dataValidation>
    <dataValidation type="list" allowBlank="1" showInputMessage="1" showErrorMessage="1" sqref="E115 E120">
      <formula1>List_ADR</formula1>
    </dataValidation>
    <dataValidation type="list" allowBlank="1" showInputMessage="1" showErrorMessage="1" sqref="D53:H63 D111:F111 D42:H50 D79:G85 D72 E21 D89:D95">
      <formula1>List_YesNo</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F9977094-9F45-4C24-B459-3B3B6B640FBB}">
            <xm:f>'Section A'!$M$56="NO"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F139"/>
  <sheetViews>
    <sheetView showGridLines="0" zoomScaleNormal="100" workbookViewId="0"/>
  </sheetViews>
  <sheetFormatPr defaultColWidth="9.140625" defaultRowHeight="15.75" x14ac:dyDescent="0.25"/>
  <cols>
    <col min="1" max="1" width="3.7109375" style="128" customWidth="1"/>
    <col min="2" max="2" width="6.5703125" style="128" customWidth="1"/>
    <col min="3" max="3" width="82.7109375" style="128" customWidth="1"/>
    <col min="4" max="4" width="3.7109375" style="128" customWidth="1"/>
    <col min="5" max="5" width="21" style="128" customWidth="1"/>
    <col min="6" max="6" width="3.7109375" style="128" customWidth="1"/>
    <col min="7" max="16384" width="9.140625" style="128"/>
  </cols>
  <sheetData>
    <row r="1" spans="1:6" x14ac:dyDescent="0.25">
      <c r="A1" s="19"/>
      <c r="B1" s="19"/>
      <c r="C1" s="19"/>
      <c r="D1" s="19"/>
      <c r="E1" s="19"/>
      <c r="F1" s="19"/>
    </row>
    <row r="2" spans="1:6" ht="21" x14ac:dyDescent="0.35">
      <c r="A2" s="19"/>
      <c r="B2" s="1" t="s">
        <v>577</v>
      </c>
      <c r="C2" s="1"/>
      <c r="D2" s="1"/>
      <c r="E2" s="19"/>
      <c r="F2" s="19"/>
    </row>
    <row r="3" spans="1:6" x14ac:dyDescent="0.25">
      <c r="A3" s="19"/>
      <c r="B3" s="19"/>
      <c r="C3" s="19"/>
      <c r="D3" s="19"/>
      <c r="E3" s="19"/>
      <c r="F3" s="19"/>
    </row>
    <row r="4" spans="1:6" x14ac:dyDescent="0.25">
      <c r="A4" s="19"/>
      <c r="B4" s="19"/>
      <c r="C4" s="19"/>
      <c r="D4" s="19"/>
      <c r="E4" s="19"/>
      <c r="F4" s="19"/>
    </row>
    <row r="5" spans="1:6" x14ac:dyDescent="0.25">
      <c r="A5" s="19"/>
      <c r="B5" s="19"/>
      <c r="C5" s="19"/>
      <c r="D5" s="19"/>
      <c r="E5" s="19"/>
      <c r="F5" s="19"/>
    </row>
    <row r="6" spans="1:6" ht="18.75" x14ac:dyDescent="0.25">
      <c r="A6" s="19"/>
      <c r="B6" s="247" t="s">
        <v>20</v>
      </c>
      <c r="C6" s="247"/>
      <c r="D6" s="247"/>
      <c r="E6" s="247"/>
      <c r="F6" s="19"/>
    </row>
    <row r="7" spans="1:6" x14ac:dyDescent="0.25">
      <c r="A7" s="19"/>
      <c r="B7" s="20"/>
      <c r="C7" s="20"/>
      <c r="D7" s="20"/>
      <c r="E7" s="19"/>
      <c r="F7" s="19"/>
    </row>
    <row r="8" spans="1:6" x14ac:dyDescent="0.25">
      <c r="A8" s="19"/>
      <c r="B8" s="8"/>
      <c r="C8" s="9" t="s">
        <v>115</v>
      </c>
      <c r="D8" s="14"/>
      <c r="E8" s="19"/>
      <c r="F8" s="19"/>
    </row>
    <row r="9" spans="1:6" x14ac:dyDescent="0.25">
      <c r="A9" s="19"/>
      <c r="B9" s="20"/>
      <c r="C9" s="20"/>
      <c r="D9" s="20"/>
      <c r="E9" s="19"/>
      <c r="F9" s="19"/>
    </row>
    <row r="10" spans="1:6" x14ac:dyDescent="0.25">
      <c r="A10" s="19"/>
      <c r="B10" s="18" t="s">
        <v>11</v>
      </c>
      <c r="C10" s="12" t="s">
        <v>26</v>
      </c>
      <c r="D10" s="12"/>
      <c r="E10" s="6" t="b">
        <f>GeneralInfo</f>
        <v>0</v>
      </c>
      <c r="F10" s="19"/>
    </row>
    <row r="11" spans="1:6" x14ac:dyDescent="0.25">
      <c r="A11" s="19"/>
      <c r="B11" s="20"/>
      <c r="C11" s="20"/>
      <c r="D11" s="20"/>
      <c r="E11" s="19"/>
      <c r="F11" s="19"/>
    </row>
    <row r="12" spans="1:6" x14ac:dyDescent="0.25">
      <c r="A12" s="19"/>
      <c r="B12" s="8"/>
      <c r="C12" s="9" t="s">
        <v>121</v>
      </c>
      <c r="D12" s="14"/>
      <c r="E12" s="19"/>
      <c r="F12" s="19"/>
    </row>
    <row r="13" spans="1:6" x14ac:dyDescent="0.25">
      <c r="A13" s="19"/>
      <c r="B13" s="20"/>
      <c r="C13" s="20"/>
      <c r="D13" s="20"/>
      <c r="E13" s="19"/>
      <c r="F13" s="19"/>
    </row>
    <row r="14" spans="1:6" x14ac:dyDescent="0.25">
      <c r="A14" s="19"/>
      <c r="B14" s="18" t="s">
        <v>11</v>
      </c>
      <c r="C14" s="11" t="s">
        <v>26</v>
      </c>
      <c r="D14" s="11"/>
      <c r="E14" s="6" t="b">
        <f>SecA</f>
        <v>0</v>
      </c>
      <c r="F14" s="19"/>
    </row>
    <row r="15" spans="1:6" x14ac:dyDescent="0.25">
      <c r="A15" s="19"/>
      <c r="B15" s="18"/>
      <c r="C15" s="20"/>
      <c r="D15" s="20"/>
      <c r="E15" s="11"/>
      <c r="F15" s="19"/>
    </row>
    <row r="16" spans="1:6" x14ac:dyDescent="0.25">
      <c r="A16" s="19"/>
      <c r="B16" s="8"/>
      <c r="C16" s="9" t="s">
        <v>438</v>
      </c>
      <c r="D16" s="14"/>
      <c r="E16" s="21"/>
      <c r="F16" s="19"/>
    </row>
    <row r="17" spans="1:6" x14ac:dyDescent="0.25">
      <c r="A17" s="19"/>
      <c r="B17" s="22"/>
      <c r="C17" s="10"/>
      <c r="D17" s="10"/>
      <c r="E17" s="21"/>
      <c r="F17" s="19"/>
    </row>
    <row r="18" spans="1:6" x14ac:dyDescent="0.25">
      <c r="A18" s="19"/>
      <c r="B18" s="17" t="s">
        <v>11</v>
      </c>
      <c r="C18" s="11" t="s">
        <v>26</v>
      </c>
      <c r="D18" s="10"/>
      <c r="E18" s="7" t="b">
        <f>SecB_Austria</f>
        <v>0</v>
      </c>
      <c r="F18" s="19"/>
    </row>
    <row r="19" spans="1:6" x14ac:dyDescent="0.25">
      <c r="A19" s="19"/>
      <c r="B19" s="19"/>
      <c r="C19" s="10"/>
      <c r="D19" s="10"/>
      <c r="E19" s="19"/>
      <c r="F19" s="19"/>
    </row>
    <row r="20" spans="1:6" x14ac:dyDescent="0.25">
      <c r="A20" s="19"/>
      <c r="B20" s="8"/>
      <c r="C20" s="9" t="s">
        <v>455</v>
      </c>
      <c r="D20" s="14"/>
      <c r="E20" s="21"/>
      <c r="F20" s="19"/>
    </row>
    <row r="21" spans="1:6" x14ac:dyDescent="0.25">
      <c r="A21" s="19"/>
      <c r="B21" s="22"/>
      <c r="C21" s="10"/>
      <c r="D21" s="10"/>
      <c r="E21" s="21"/>
      <c r="F21" s="19"/>
    </row>
    <row r="22" spans="1:6" x14ac:dyDescent="0.25">
      <c r="A22" s="19"/>
      <c r="B22" s="17" t="s">
        <v>11</v>
      </c>
      <c r="C22" s="11" t="s">
        <v>26</v>
      </c>
      <c r="D22" s="10"/>
      <c r="E22" s="7" t="b">
        <f>SecB_Belgium</f>
        <v>0</v>
      </c>
      <c r="F22" s="19"/>
    </row>
    <row r="23" spans="1:6" x14ac:dyDescent="0.25">
      <c r="A23" s="19"/>
      <c r="B23" s="19"/>
      <c r="C23" s="10"/>
      <c r="D23" s="10"/>
      <c r="E23" s="19"/>
      <c r="F23" s="19"/>
    </row>
    <row r="24" spans="1:6" x14ac:dyDescent="0.25">
      <c r="A24" s="19"/>
      <c r="B24" s="8"/>
      <c r="C24" s="9" t="s">
        <v>456</v>
      </c>
      <c r="D24" s="14"/>
      <c r="E24" s="21"/>
      <c r="F24" s="19"/>
    </row>
    <row r="25" spans="1:6" x14ac:dyDescent="0.25">
      <c r="A25" s="19"/>
      <c r="B25" s="22"/>
      <c r="C25" s="10"/>
      <c r="D25" s="10"/>
      <c r="E25" s="21"/>
      <c r="F25" s="19"/>
    </row>
    <row r="26" spans="1:6" x14ac:dyDescent="0.25">
      <c r="A26" s="19"/>
      <c r="B26" s="17" t="s">
        <v>11</v>
      </c>
      <c r="C26" s="11" t="s">
        <v>26</v>
      </c>
      <c r="D26" s="10"/>
      <c r="E26" s="7" t="b">
        <f>SecB_Bulgaria</f>
        <v>0</v>
      </c>
      <c r="F26" s="19"/>
    </row>
    <row r="27" spans="1:6" x14ac:dyDescent="0.25">
      <c r="A27" s="19"/>
      <c r="B27" s="19"/>
      <c r="C27" s="10"/>
      <c r="D27" s="10"/>
      <c r="E27" s="19"/>
      <c r="F27" s="19"/>
    </row>
    <row r="28" spans="1:6" x14ac:dyDescent="0.25">
      <c r="A28" s="19"/>
      <c r="B28" s="8"/>
      <c r="C28" s="9" t="s">
        <v>457</v>
      </c>
      <c r="D28" s="14"/>
      <c r="E28" s="21"/>
      <c r="F28" s="19"/>
    </row>
    <row r="29" spans="1:6" x14ac:dyDescent="0.25">
      <c r="A29" s="19"/>
      <c r="B29" s="22"/>
      <c r="C29" s="10"/>
      <c r="D29" s="10"/>
      <c r="E29" s="21"/>
      <c r="F29" s="19"/>
    </row>
    <row r="30" spans="1:6" x14ac:dyDescent="0.25">
      <c r="A30" s="19"/>
      <c r="B30" s="17" t="s">
        <v>11</v>
      </c>
      <c r="C30" s="11" t="s">
        <v>26</v>
      </c>
      <c r="D30" s="10"/>
      <c r="E30" s="7" t="b">
        <f>SecB_Croatia</f>
        <v>0</v>
      </c>
      <c r="F30" s="19"/>
    </row>
    <row r="31" spans="1:6" x14ac:dyDescent="0.25">
      <c r="A31" s="19"/>
      <c r="B31" s="19"/>
      <c r="C31" s="10"/>
      <c r="D31" s="10"/>
      <c r="E31" s="19"/>
      <c r="F31" s="19"/>
    </row>
    <row r="32" spans="1:6" x14ac:dyDescent="0.25">
      <c r="A32" s="19"/>
      <c r="B32" s="8"/>
      <c r="C32" s="9" t="s">
        <v>458</v>
      </c>
      <c r="D32" s="14"/>
      <c r="E32" s="21"/>
      <c r="F32" s="19"/>
    </row>
    <row r="33" spans="1:6" x14ac:dyDescent="0.25">
      <c r="A33" s="19"/>
      <c r="B33" s="22"/>
      <c r="C33" s="10"/>
      <c r="D33" s="10"/>
      <c r="E33" s="21"/>
      <c r="F33" s="19"/>
    </row>
    <row r="34" spans="1:6" x14ac:dyDescent="0.25">
      <c r="A34" s="19"/>
      <c r="B34" s="17" t="s">
        <v>11</v>
      </c>
      <c r="C34" s="11" t="s">
        <v>26</v>
      </c>
      <c r="D34" s="10"/>
      <c r="E34" s="7" t="b">
        <f>SecB_CzechRepublic</f>
        <v>0</v>
      </c>
      <c r="F34" s="19"/>
    </row>
    <row r="35" spans="1:6" x14ac:dyDescent="0.25">
      <c r="A35" s="19"/>
      <c r="B35" s="19"/>
      <c r="C35" s="10"/>
      <c r="D35" s="10"/>
      <c r="E35" s="19"/>
      <c r="F35" s="19"/>
    </row>
    <row r="36" spans="1:6" x14ac:dyDescent="0.25">
      <c r="A36" s="19"/>
      <c r="B36" s="8"/>
      <c r="C36" s="9" t="s">
        <v>459</v>
      </c>
      <c r="D36" s="14"/>
      <c r="E36" s="21"/>
      <c r="F36" s="19"/>
    </row>
    <row r="37" spans="1:6" x14ac:dyDescent="0.25">
      <c r="A37" s="19"/>
      <c r="B37" s="22"/>
      <c r="C37" s="10"/>
      <c r="D37" s="10"/>
      <c r="E37" s="21"/>
      <c r="F37" s="19"/>
    </row>
    <row r="38" spans="1:6" x14ac:dyDescent="0.25">
      <c r="A38" s="19"/>
      <c r="B38" s="17" t="s">
        <v>11</v>
      </c>
      <c r="C38" s="11" t="s">
        <v>26</v>
      </c>
      <c r="D38" s="10"/>
      <c r="E38" s="7" t="b">
        <f>SecB_Denmark</f>
        <v>0</v>
      </c>
      <c r="F38" s="19"/>
    </row>
    <row r="39" spans="1:6" x14ac:dyDescent="0.25">
      <c r="A39" s="19"/>
      <c r="B39" s="19"/>
      <c r="C39" s="10"/>
      <c r="D39" s="10"/>
      <c r="E39" s="19"/>
      <c r="F39" s="19"/>
    </row>
    <row r="40" spans="1:6" x14ac:dyDescent="0.25">
      <c r="A40" s="19"/>
      <c r="B40" s="8"/>
      <c r="C40" s="9" t="s">
        <v>460</v>
      </c>
      <c r="D40" s="14"/>
      <c r="E40" s="21"/>
      <c r="F40" s="19"/>
    </row>
    <row r="41" spans="1:6" x14ac:dyDescent="0.25">
      <c r="A41" s="19"/>
      <c r="B41" s="22"/>
      <c r="C41" s="10"/>
      <c r="D41" s="10"/>
      <c r="E41" s="21"/>
      <c r="F41" s="19"/>
    </row>
    <row r="42" spans="1:6" x14ac:dyDescent="0.25">
      <c r="A42" s="19"/>
      <c r="B42" s="17" t="s">
        <v>11</v>
      </c>
      <c r="C42" s="11" t="s">
        <v>26</v>
      </c>
      <c r="D42" s="10"/>
      <c r="E42" s="7" t="b">
        <f>SecB_Estonia</f>
        <v>0</v>
      </c>
      <c r="F42" s="19"/>
    </row>
    <row r="43" spans="1:6" x14ac:dyDescent="0.25">
      <c r="A43" s="19"/>
      <c r="B43" s="19"/>
      <c r="C43" s="10"/>
      <c r="D43" s="10"/>
      <c r="E43" s="19"/>
      <c r="F43" s="19"/>
    </row>
    <row r="44" spans="1:6" x14ac:dyDescent="0.25">
      <c r="A44" s="19"/>
      <c r="B44" s="8"/>
      <c r="C44" s="9" t="s">
        <v>461</v>
      </c>
      <c r="D44" s="14"/>
      <c r="E44" s="21"/>
      <c r="F44" s="19"/>
    </row>
    <row r="45" spans="1:6" x14ac:dyDescent="0.25">
      <c r="A45" s="19"/>
      <c r="B45" s="22"/>
      <c r="C45" s="10"/>
      <c r="D45" s="10"/>
      <c r="E45" s="21"/>
      <c r="F45" s="19"/>
    </row>
    <row r="46" spans="1:6" x14ac:dyDescent="0.25">
      <c r="A46" s="19"/>
      <c r="B46" s="17" t="s">
        <v>11</v>
      </c>
      <c r="C46" s="11" t="s">
        <v>26</v>
      </c>
      <c r="D46" s="10"/>
      <c r="E46" s="7" t="b">
        <f>SecB_Finland</f>
        <v>0</v>
      </c>
      <c r="F46" s="19"/>
    </row>
    <row r="47" spans="1:6" x14ac:dyDescent="0.25">
      <c r="A47" s="19"/>
      <c r="B47" s="19"/>
      <c r="C47" s="10"/>
      <c r="D47" s="10"/>
      <c r="E47" s="19"/>
      <c r="F47" s="19"/>
    </row>
    <row r="48" spans="1:6" x14ac:dyDescent="0.25">
      <c r="A48" s="19"/>
      <c r="B48" s="8"/>
      <c r="C48" s="9" t="s">
        <v>462</v>
      </c>
      <c r="D48" s="14"/>
      <c r="E48" s="21"/>
      <c r="F48" s="19"/>
    </row>
    <row r="49" spans="1:6" x14ac:dyDescent="0.25">
      <c r="A49" s="19"/>
      <c r="B49" s="22"/>
      <c r="C49" s="10"/>
      <c r="D49" s="10"/>
      <c r="E49" s="21"/>
      <c r="F49" s="19"/>
    </row>
    <row r="50" spans="1:6" x14ac:dyDescent="0.25">
      <c r="A50" s="19"/>
      <c r="B50" s="17" t="s">
        <v>11</v>
      </c>
      <c r="C50" s="11" t="s">
        <v>26</v>
      </c>
      <c r="D50" s="10"/>
      <c r="E50" s="7" t="b">
        <f>SecB_France</f>
        <v>0</v>
      </c>
      <c r="F50" s="19"/>
    </row>
    <row r="51" spans="1:6" x14ac:dyDescent="0.25">
      <c r="A51" s="19"/>
      <c r="B51" s="19"/>
      <c r="C51" s="10"/>
      <c r="D51" s="10"/>
      <c r="E51" s="19"/>
      <c r="F51" s="19"/>
    </row>
    <row r="52" spans="1:6" x14ac:dyDescent="0.25">
      <c r="A52" s="19"/>
      <c r="B52" s="8"/>
      <c r="C52" s="9" t="s">
        <v>463</v>
      </c>
      <c r="D52" s="14"/>
      <c r="E52" s="21"/>
      <c r="F52" s="19"/>
    </row>
    <row r="53" spans="1:6" x14ac:dyDescent="0.25">
      <c r="A53" s="19"/>
      <c r="B53" s="22"/>
      <c r="C53" s="10"/>
      <c r="D53" s="10"/>
      <c r="E53" s="21"/>
      <c r="F53" s="19"/>
    </row>
    <row r="54" spans="1:6" x14ac:dyDescent="0.25">
      <c r="A54" s="19"/>
      <c r="B54" s="17" t="s">
        <v>11</v>
      </c>
      <c r="C54" s="11" t="s">
        <v>26</v>
      </c>
      <c r="D54" s="10"/>
      <c r="E54" s="7" t="b">
        <f>SecB_Germany</f>
        <v>0</v>
      </c>
      <c r="F54" s="19"/>
    </row>
    <row r="55" spans="1:6" x14ac:dyDescent="0.25">
      <c r="A55" s="19"/>
      <c r="B55" s="19"/>
      <c r="C55" s="10"/>
      <c r="D55" s="10"/>
      <c r="E55" s="19"/>
      <c r="F55" s="19"/>
    </row>
    <row r="56" spans="1:6" x14ac:dyDescent="0.25">
      <c r="A56" s="19"/>
      <c r="B56" s="8"/>
      <c r="C56" s="9" t="s">
        <v>464</v>
      </c>
      <c r="D56" s="14"/>
      <c r="E56" s="21"/>
      <c r="F56" s="19"/>
    </row>
    <row r="57" spans="1:6" x14ac:dyDescent="0.25">
      <c r="A57" s="19"/>
      <c r="B57" s="22"/>
      <c r="C57" s="10"/>
      <c r="D57" s="10"/>
      <c r="E57" s="21"/>
      <c r="F57" s="19"/>
    </row>
    <row r="58" spans="1:6" x14ac:dyDescent="0.25">
      <c r="A58" s="19"/>
      <c r="B58" s="17" t="s">
        <v>11</v>
      </c>
      <c r="C58" s="11" t="s">
        <v>26</v>
      </c>
      <c r="D58" s="10"/>
      <c r="E58" s="7" t="b">
        <f>SecB_Greece</f>
        <v>0</v>
      </c>
      <c r="F58" s="19"/>
    </row>
    <row r="59" spans="1:6" x14ac:dyDescent="0.25">
      <c r="A59" s="19"/>
      <c r="B59" s="19"/>
      <c r="C59" s="10"/>
      <c r="D59" s="10"/>
      <c r="E59" s="19"/>
      <c r="F59" s="19"/>
    </row>
    <row r="60" spans="1:6" x14ac:dyDescent="0.25">
      <c r="A60" s="19"/>
      <c r="B60" s="8"/>
      <c r="C60" s="9" t="s">
        <v>465</v>
      </c>
      <c r="D60" s="14"/>
      <c r="E60" s="21"/>
      <c r="F60" s="19"/>
    </row>
    <row r="61" spans="1:6" x14ac:dyDescent="0.25">
      <c r="A61" s="19"/>
      <c r="B61" s="22"/>
      <c r="C61" s="10"/>
      <c r="D61" s="10"/>
      <c r="E61" s="21"/>
      <c r="F61" s="19"/>
    </row>
    <row r="62" spans="1:6" x14ac:dyDescent="0.25">
      <c r="A62" s="19"/>
      <c r="B62" s="17" t="s">
        <v>11</v>
      </c>
      <c r="C62" s="11" t="s">
        <v>26</v>
      </c>
      <c r="D62" s="10"/>
      <c r="E62" s="7" t="b">
        <f>SecB_Hungary</f>
        <v>0</v>
      </c>
      <c r="F62" s="19"/>
    </row>
    <row r="63" spans="1:6" x14ac:dyDescent="0.25">
      <c r="A63" s="19"/>
      <c r="B63" s="19"/>
      <c r="C63" s="10"/>
      <c r="D63" s="10"/>
      <c r="E63" s="19"/>
      <c r="F63" s="19"/>
    </row>
    <row r="64" spans="1:6" x14ac:dyDescent="0.25">
      <c r="A64" s="19"/>
      <c r="B64" s="8"/>
      <c r="C64" s="9" t="s">
        <v>466</v>
      </c>
      <c r="D64" s="14"/>
      <c r="E64" s="21"/>
      <c r="F64" s="19"/>
    </row>
    <row r="65" spans="1:6" x14ac:dyDescent="0.25">
      <c r="A65" s="19"/>
      <c r="B65" s="22"/>
      <c r="C65" s="10"/>
      <c r="D65" s="10"/>
      <c r="E65" s="21"/>
      <c r="F65" s="19"/>
    </row>
    <row r="66" spans="1:6" x14ac:dyDescent="0.25">
      <c r="A66" s="19"/>
      <c r="B66" s="17" t="s">
        <v>11</v>
      </c>
      <c r="C66" s="11" t="s">
        <v>26</v>
      </c>
      <c r="D66" s="10"/>
      <c r="E66" s="7" t="b">
        <f>SecB_Ireland</f>
        <v>0</v>
      </c>
      <c r="F66" s="19"/>
    </row>
    <row r="67" spans="1:6" x14ac:dyDescent="0.25">
      <c r="A67" s="19"/>
      <c r="B67" s="19"/>
      <c r="C67" s="10"/>
      <c r="D67" s="10"/>
      <c r="E67" s="19"/>
      <c r="F67" s="19"/>
    </row>
    <row r="68" spans="1:6" x14ac:dyDescent="0.25">
      <c r="A68" s="19"/>
      <c r="B68" s="8"/>
      <c r="C68" s="9" t="s">
        <v>467</v>
      </c>
      <c r="D68" s="14"/>
      <c r="E68" s="21"/>
      <c r="F68" s="19"/>
    </row>
    <row r="69" spans="1:6" x14ac:dyDescent="0.25">
      <c r="A69" s="19"/>
      <c r="B69" s="22"/>
      <c r="C69" s="10"/>
      <c r="D69" s="10"/>
      <c r="E69" s="21"/>
      <c r="F69" s="19"/>
    </row>
    <row r="70" spans="1:6" x14ac:dyDescent="0.25">
      <c r="A70" s="19"/>
      <c r="B70" s="17" t="s">
        <v>11</v>
      </c>
      <c r="C70" s="11" t="s">
        <v>26</v>
      </c>
      <c r="D70" s="10"/>
      <c r="E70" s="7" t="b">
        <f>SecB_Italy</f>
        <v>0</v>
      </c>
      <c r="F70" s="19"/>
    </row>
    <row r="71" spans="1:6" x14ac:dyDescent="0.25">
      <c r="A71" s="19"/>
      <c r="B71" s="19"/>
      <c r="C71" s="10"/>
      <c r="D71" s="10"/>
      <c r="E71" s="19"/>
      <c r="F71" s="19"/>
    </row>
    <row r="72" spans="1:6" x14ac:dyDescent="0.25">
      <c r="A72" s="19"/>
      <c r="B72" s="8"/>
      <c r="C72" s="9" t="s">
        <v>468</v>
      </c>
      <c r="D72" s="14"/>
      <c r="E72" s="21"/>
      <c r="F72" s="19"/>
    </row>
    <row r="73" spans="1:6" x14ac:dyDescent="0.25">
      <c r="A73" s="19"/>
      <c r="B73" s="22"/>
      <c r="C73" s="10"/>
      <c r="D73" s="10"/>
      <c r="E73" s="21"/>
      <c r="F73" s="19"/>
    </row>
    <row r="74" spans="1:6" x14ac:dyDescent="0.25">
      <c r="A74" s="19"/>
      <c r="B74" s="17" t="s">
        <v>11</v>
      </c>
      <c r="C74" s="11" t="s">
        <v>26</v>
      </c>
      <c r="D74" s="10"/>
      <c r="E74" s="7" t="b">
        <f>SecB_Latvia</f>
        <v>0</v>
      </c>
      <c r="F74" s="19"/>
    </row>
    <row r="75" spans="1:6" x14ac:dyDescent="0.25">
      <c r="A75" s="19"/>
      <c r="B75" s="19"/>
      <c r="C75" s="10"/>
      <c r="D75" s="10"/>
      <c r="E75" s="19"/>
      <c r="F75" s="19"/>
    </row>
    <row r="76" spans="1:6" x14ac:dyDescent="0.25">
      <c r="A76" s="19"/>
      <c r="B76" s="8"/>
      <c r="C76" s="9" t="s">
        <v>469</v>
      </c>
      <c r="D76" s="14"/>
      <c r="E76" s="21"/>
      <c r="F76" s="19"/>
    </row>
    <row r="77" spans="1:6" x14ac:dyDescent="0.25">
      <c r="A77" s="19"/>
      <c r="B77" s="22"/>
      <c r="C77" s="10"/>
      <c r="D77" s="10"/>
      <c r="E77" s="21"/>
      <c r="F77" s="19"/>
    </row>
    <row r="78" spans="1:6" x14ac:dyDescent="0.25">
      <c r="A78" s="19"/>
      <c r="B78" s="17" t="s">
        <v>11</v>
      </c>
      <c r="C78" s="11" t="s">
        <v>26</v>
      </c>
      <c r="D78" s="10"/>
      <c r="E78" s="7" t="b">
        <f>SecB_Lithuania</f>
        <v>0</v>
      </c>
      <c r="F78" s="19"/>
    </row>
    <row r="79" spans="1:6" x14ac:dyDescent="0.25">
      <c r="A79" s="19"/>
      <c r="B79" s="19"/>
      <c r="C79" s="10"/>
      <c r="D79" s="10"/>
      <c r="E79" s="19"/>
      <c r="F79" s="19"/>
    </row>
    <row r="80" spans="1:6" x14ac:dyDescent="0.25">
      <c r="A80" s="19"/>
      <c r="B80" s="8"/>
      <c r="C80" s="9" t="s">
        <v>470</v>
      </c>
      <c r="D80" s="14"/>
      <c r="E80" s="21"/>
      <c r="F80" s="19"/>
    </row>
    <row r="81" spans="1:6" x14ac:dyDescent="0.25">
      <c r="A81" s="19"/>
      <c r="B81" s="22"/>
      <c r="C81" s="10"/>
      <c r="D81" s="10"/>
      <c r="E81" s="21"/>
      <c r="F81" s="19"/>
    </row>
    <row r="82" spans="1:6" x14ac:dyDescent="0.25">
      <c r="A82" s="19"/>
      <c r="B82" s="17" t="s">
        <v>11</v>
      </c>
      <c r="C82" s="11" t="s">
        <v>26</v>
      </c>
      <c r="D82" s="10"/>
      <c r="E82" s="7" t="b">
        <f>SecB_Luxembourg</f>
        <v>0</v>
      </c>
      <c r="F82" s="19"/>
    </row>
    <row r="83" spans="1:6" x14ac:dyDescent="0.25">
      <c r="A83" s="19"/>
      <c r="B83" s="19"/>
      <c r="C83" s="10"/>
      <c r="D83" s="10"/>
      <c r="E83" s="19"/>
      <c r="F83" s="19"/>
    </row>
    <row r="84" spans="1:6" x14ac:dyDescent="0.25">
      <c r="A84" s="19"/>
      <c r="B84" s="8"/>
      <c r="C84" s="9" t="s">
        <v>471</v>
      </c>
      <c r="D84" s="14"/>
      <c r="E84" s="21"/>
      <c r="F84" s="19"/>
    </row>
    <row r="85" spans="1:6" x14ac:dyDescent="0.25">
      <c r="A85" s="19"/>
      <c r="B85" s="22"/>
      <c r="C85" s="10"/>
      <c r="D85" s="10"/>
      <c r="E85" s="21"/>
      <c r="F85" s="19"/>
    </row>
    <row r="86" spans="1:6" x14ac:dyDescent="0.25">
      <c r="A86" s="19"/>
      <c r="B86" s="17" t="s">
        <v>11</v>
      </c>
      <c r="C86" s="11" t="s">
        <v>26</v>
      </c>
      <c r="D86" s="10"/>
      <c r="E86" s="7" t="b">
        <f>SecB_Malta</f>
        <v>0</v>
      </c>
      <c r="F86" s="19"/>
    </row>
    <row r="87" spans="1:6" x14ac:dyDescent="0.25">
      <c r="A87" s="19"/>
      <c r="B87" s="19"/>
      <c r="C87" s="10"/>
      <c r="D87" s="10"/>
      <c r="E87" s="19"/>
      <c r="F87" s="19"/>
    </row>
    <row r="88" spans="1:6" x14ac:dyDescent="0.25">
      <c r="A88" s="19"/>
      <c r="B88" s="8"/>
      <c r="C88" s="9" t="s">
        <v>472</v>
      </c>
      <c r="D88" s="14"/>
      <c r="E88" s="21"/>
      <c r="F88" s="19"/>
    </row>
    <row r="89" spans="1:6" x14ac:dyDescent="0.25">
      <c r="A89" s="19"/>
      <c r="B89" s="22"/>
      <c r="C89" s="10"/>
      <c r="D89" s="10"/>
      <c r="E89" s="21"/>
      <c r="F89" s="19"/>
    </row>
    <row r="90" spans="1:6" x14ac:dyDescent="0.25">
      <c r="A90" s="19"/>
      <c r="B90" s="17" t="s">
        <v>11</v>
      </c>
      <c r="C90" s="11" t="s">
        <v>26</v>
      </c>
      <c r="D90" s="10"/>
      <c r="E90" s="7" t="b">
        <f>SecB_Netherlands</f>
        <v>0</v>
      </c>
      <c r="F90" s="19"/>
    </row>
    <row r="91" spans="1:6" x14ac:dyDescent="0.25">
      <c r="A91" s="19"/>
      <c r="B91" s="19"/>
      <c r="C91" s="10"/>
      <c r="D91" s="10"/>
      <c r="E91" s="19"/>
      <c r="F91" s="19"/>
    </row>
    <row r="92" spans="1:6" x14ac:dyDescent="0.25">
      <c r="A92" s="19"/>
      <c r="B92" s="8"/>
      <c r="C92" s="9" t="s">
        <v>473</v>
      </c>
      <c r="D92" s="14"/>
      <c r="E92" s="21"/>
      <c r="F92" s="19"/>
    </row>
    <row r="93" spans="1:6" x14ac:dyDescent="0.25">
      <c r="A93" s="19"/>
      <c r="B93" s="22"/>
      <c r="C93" s="10"/>
      <c r="D93" s="10"/>
      <c r="E93" s="21"/>
      <c r="F93" s="19"/>
    </row>
    <row r="94" spans="1:6" x14ac:dyDescent="0.25">
      <c r="A94" s="19"/>
      <c r="B94" s="17" t="s">
        <v>11</v>
      </c>
      <c r="C94" s="11" t="s">
        <v>26</v>
      </c>
      <c r="D94" s="10"/>
      <c r="E94" s="7" t="b">
        <f>SecB_Poland</f>
        <v>0</v>
      </c>
      <c r="F94" s="19"/>
    </row>
    <row r="95" spans="1:6" x14ac:dyDescent="0.25">
      <c r="A95" s="19"/>
      <c r="B95" s="19"/>
      <c r="C95" s="10"/>
      <c r="D95" s="10"/>
      <c r="E95" s="19"/>
      <c r="F95" s="19"/>
    </row>
    <row r="96" spans="1:6" x14ac:dyDescent="0.25">
      <c r="A96" s="19"/>
      <c r="B96" s="8"/>
      <c r="C96" s="9" t="s">
        <v>474</v>
      </c>
      <c r="D96" s="14"/>
      <c r="E96" s="21"/>
      <c r="F96" s="19"/>
    </row>
    <row r="97" spans="1:6" x14ac:dyDescent="0.25">
      <c r="A97" s="19"/>
      <c r="B97" s="22"/>
      <c r="C97" s="10"/>
      <c r="D97" s="10"/>
      <c r="E97" s="21"/>
      <c r="F97" s="19"/>
    </row>
    <row r="98" spans="1:6" x14ac:dyDescent="0.25">
      <c r="A98" s="19"/>
      <c r="B98" s="17" t="s">
        <v>11</v>
      </c>
      <c r="C98" s="11" t="s">
        <v>26</v>
      </c>
      <c r="D98" s="10"/>
      <c r="E98" s="7" t="b">
        <f>SecB_Portugal</f>
        <v>0</v>
      </c>
      <c r="F98" s="19"/>
    </row>
    <row r="99" spans="1:6" x14ac:dyDescent="0.25">
      <c r="A99" s="19"/>
      <c r="B99" s="19"/>
      <c r="C99" s="10"/>
      <c r="D99" s="10"/>
      <c r="E99" s="19"/>
      <c r="F99" s="19"/>
    </row>
    <row r="100" spans="1:6" x14ac:dyDescent="0.25">
      <c r="A100" s="19"/>
      <c r="B100" s="8"/>
      <c r="C100" s="9" t="s">
        <v>475</v>
      </c>
      <c r="D100" s="14"/>
      <c r="E100" s="21"/>
      <c r="F100" s="19"/>
    </row>
    <row r="101" spans="1:6" x14ac:dyDescent="0.25">
      <c r="A101" s="19"/>
      <c r="B101" s="22"/>
      <c r="C101" s="10"/>
      <c r="D101" s="10"/>
      <c r="E101" s="21"/>
      <c r="F101" s="19"/>
    </row>
    <row r="102" spans="1:6" x14ac:dyDescent="0.25">
      <c r="A102" s="19"/>
      <c r="B102" s="17" t="s">
        <v>11</v>
      </c>
      <c r="C102" s="11" t="s">
        <v>26</v>
      </c>
      <c r="D102" s="10"/>
      <c r="E102" s="7" t="b">
        <f>SecB_Romania</f>
        <v>0</v>
      </c>
      <c r="F102" s="19"/>
    </row>
    <row r="103" spans="1:6" x14ac:dyDescent="0.25">
      <c r="A103" s="19"/>
      <c r="B103" s="19"/>
      <c r="C103" s="10"/>
      <c r="D103" s="10"/>
      <c r="E103" s="19"/>
      <c r="F103" s="19"/>
    </row>
    <row r="104" spans="1:6" x14ac:dyDescent="0.25">
      <c r="A104" s="19"/>
      <c r="B104" s="8"/>
      <c r="C104" s="9" t="s">
        <v>476</v>
      </c>
      <c r="D104" s="14"/>
      <c r="E104" s="21"/>
      <c r="F104" s="19"/>
    </row>
    <row r="105" spans="1:6" x14ac:dyDescent="0.25">
      <c r="A105" s="19"/>
      <c r="B105" s="22"/>
      <c r="C105" s="10"/>
      <c r="D105" s="10"/>
      <c r="E105" s="21"/>
      <c r="F105" s="19"/>
    </row>
    <row r="106" spans="1:6" x14ac:dyDescent="0.25">
      <c r="A106" s="19"/>
      <c r="B106" s="17" t="s">
        <v>11</v>
      </c>
      <c r="C106" s="11" t="s">
        <v>26</v>
      </c>
      <c r="D106" s="10"/>
      <c r="E106" s="7" t="b">
        <f>SecB_Slovakia</f>
        <v>0</v>
      </c>
      <c r="F106" s="19"/>
    </row>
    <row r="107" spans="1:6" x14ac:dyDescent="0.25">
      <c r="A107" s="19"/>
      <c r="B107" s="19"/>
      <c r="C107" s="10"/>
      <c r="D107" s="10"/>
      <c r="E107" s="19"/>
      <c r="F107" s="19"/>
    </row>
    <row r="108" spans="1:6" x14ac:dyDescent="0.25">
      <c r="A108" s="19"/>
      <c r="B108" s="8"/>
      <c r="C108" s="9" t="s">
        <v>477</v>
      </c>
      <c r="D108" s="14"/>
      <c r="E108" s="21"/>
      <c r="F108" s="19"/>
    </row>
    <row r="109" spans="1:6" x14ac:dyDescent="0.25">
      <c r="A109" s="19"/>
      <c r="B109" s="22"/>
      <c r="C109" s="10"/>
      <c r="D109" s="10"/>
      <c r="E109" s="21"/>
      <c r="F109" s="19"/>
    </row>
    <row r="110" spans="1:6" x14ac:dyDescent="0.25">
      <c r="A110" s="19"/>
      <c r="B110" s="17" t="s">
        <v>11</v>
      </c>
      <c r="C110" s="11" t="s">
        <v>26</v>
      </c>
      <c r="D110" s="10"/>
      <c r="E110" s="7" t="b">
        <f>SecB_Slovenia</f>
        <v>0</v>
      </c>
      <c r="F110" s="19"/>
    </row>
    <row r="111" spans="1:6" x14ac:dyDescent="0.25">
      <c r="A111" s="19"/>
      <c r="B111" s="19"/>
      <c r="C111" s="10"/>
      <c r="D111" s="10"/>
      <c r="E111" s="19"/>
      <c r="F111" s="19"/>
    </row>
    <row r="112" spans="1:6" x14ac:dyDescent="0.25">
      <c r="A112" s="19"/>
      <c r="B112" s="8"/>
      <c r="C112" s="9" t="s">
        <v>478</v>
      </c>
      <c r="D112" s="14"/>
      <c r="E112" s="21"/>
      <c r="F112" s="19"/>
    </row>
    <row r="113" spans="1:6" x14ac:dyDescent="0.25">
      <c r="A113" s="19"/>
      <c r="B113" s="22"/>
      <c r="C113" s="10"/>
      <c r="D113" s="10"/>
      <c r="E113" s="21"/>
      <c r="F113" s="19"/>
    </row>
    <row r="114" spans="1:6" x14ac:dyDescent="0.25">
      <c r="A114" s="19"/>
      <c r="B114" s="17" t="s">
        <v>11</v>
      </c>
      <c r="C114" s="11" t="s">
        <v>26</v>
      </c>
      <c r="D114" s="10"/>
      <c r="E114" s="7" t="b">
        <f>SecB_Spain</f>
        <v>0</v>
      </c>
      <c r="F114" s="19"/>
    </row>
    <row r="115" spans="1:6" x14ac:dyDescent="0.25">
      <c r="A115" s="19"/>
      <c r="B115" s="22"/>
      <c r="C115" s="10"/>
      <c r="D115" s="10"/>
      <c r="E115" s="21"/>
      <c r="F115" s="19"/>
    </row>
    <row r="116" spans="1:6" x14ac:dyDescent="0.25">
      <c r="A116" s="19"/>
      <c r="B116" s="8"/>
      <c r="C116" s="9" t="s">
        <v>479</v>
      </c>
      <c r="D116" s="14"/>
      <c r="E116" s="21"/>
      <c r="F116" s="19"/>
    </row>
    <row r="117" spans="1:6" x14ac:dyDescent="0.25">
      <c r="A117" s="19"/>
      <c r="B117" s="22"/>
      <c r="C117" s="10"/>
      <c r="D117" s="10"/>
      <c r="E117" s="21"/>
      <c r="F117" s="19"/>
    </row>
    <row r="118" spans="1:6" x14ac:dyDescent="0.25">
      <c r="A118" s="19"/>
      <c r="B118" s="17" t="s">
        <v>11</v>
      </c>
      <c r="C118" s="11" t="s">
        <v>26</v>
      </c>
      <c r="D118" s="10"/>
      <c r="E118" s="7" t="b">
        <f>SecB_Sweden</f>
        <v>0</v>
      </c>
      <c r="F118" s="19"/>
    </row>
    <row r="119" spans="1:6" x14ac:dyDescent="0.25">
      <c r="A119" s="19"/>
      <c r="B119" s="19"/>
      <c r="C119" s="10"/>
      <c r="D119" s="10"/>
      <c r="E119" s="19"/>
      <c r="F119" s="19"/>
    </row>
    <row r="120" spans="1:6" x14ac:dyDescent="0.25">
      <c r="A120" s="19"/>
      <c r="B120" s="8"/>
      <c r="C120" s="9" t="s">
        <v>480</v>
      </c>
      <c r="D120" s="14"/>
      <c r="E120" s="21"/>
      <c r="F120" s="19"/>
    </row>
    <row r="121" spans="1:6" x14ac:dyDescent="0.25">
      <c r="A121" s="19"/>
      <c r="B121" s="22"/>
      <c r="C121" s="10"/>
      <c r="D121" s="10"/>
      <c r="E121" s="21"/>
      <c r="F121" s="19"/>
    </row>
    <row r="122" spans="1:6" x14ac:dyDescent="0.25">
      <c r="A122" s="19"/>
      <c r="B122" s="17" t="s">
        <v>11</v>
      </c>
      <c r="C122" s="11" t="s">
        <v>26</v>
      </c>
      <c r="D122" s="10"/>
      <c r="E122" s="7" t="b">
        <f>SecB_UnitedKingdom</f>
        <v>0</v>
      </c>
      <c r="F122" s="19"/>
    </row>
    <row r="123" spans="1:6" x14ac:dyDescent="0.25">
      <c r="A123" s="19"/>
      <c r="B123" s="19"/>
      <c r="C123" s="10"/>
      <c r="D123" s="10"/>
      <c r="E123" s="19"/>
      <c r="F123" s="19"/>
    </row>
    <row r="124" spans="1:6" x14ac:dyDescent="0.25">
      <c r="A124" s="19"/>
      <c r="B124" s="8"/>
      <c r="C124" s="9" t="s">
        <v>481</v>
      </c>
      <c r="D124" s="14"/>
      <c r="E124" s="21"/>
      <c r="F124" s="19"/>
    </row>
    <row r="125" spans="1:6" x14ac:dyDescent="0.25">
      <c r="A125" s="19"/>
      <c r="B125" s="22"/>
      <c r="C125" s="10"/>
      <c r="D125" s="10"/>
      <c r="E125" s="21"/>
      <c r="F125" s="19"/>
    </row>
    <row r="126" spans="1:6" x14ac:dyDescent="0.25">
      <c r="A126" s="19"/>
      <c r="B126" s="17" t="s">
        <v>11</v>
      </c>
      <c r="C126" s="11" t="s">
        <v>26</v>
      </c>
      <c r="D126" s="10"/>
      <c r="E126" s="7" t="b">
        <f>SecB_Iceland</f>
        <v>0</v>
      </c>
      <c r="F126" s="19"/>
    </row>
    <row r="127" spans="1:6" x14ac:dyDescent="0.25">
      <c r="A127" s="19"/>
      <c r="B127" s="19"/>
      <c r="C127" s="10"/>
      <c r="D127" s="10"/>
      <c r="E127" s="19"/>
      <c r="F127" s="19"/>
    </row>
    <row r="128" spans="1:6" x14ac:dyDescent="0.25">
      <c r="A128" s="19"/>
      <c r="B128" s="8"/>
      <c r="C128" s="9" t="s">
        <v>482</v>
      </c>
      <c r="D128" s="14"/>
      <c r="E128" s="21"/>
      <c r="F128" s="19"/>
    </row>
    <row r="129" spans="1:6" x14ac:dyDescent="0.25">
      <c r="A129" s="19"/>
      <c r="B129" s="22"/>
      <c r="C129" s="10"/>
      <c r="D129" s="10"/>
      <c r="E129" s="21"/>
      <c r="F129" s="19"/>
    </row>
    <row r="130" spans="1:6" x14ac:dyDescent="0.25">
      <c r="A130" s="19"/>
      <c r="B130" s="17" t="s">
        <v>11</v>
      </c>
      <c r="C130" s="11" t="s">
        <v>26</v>
      </c>
      <c r="D130" s="10"/>
      <c r="E130" s="7" t="b">
        <f>SecB_Liechtenstein</f>
        <v>0</v>
      </c>
      <c r="F130" s="19"/>
    </row>
    <row r="131" spans="1:6" x14ac:dyDescent="0.25">
      <c r="A131" s="19"/>
      <c r="B131" s="19"/>
      <c r="C131" s="10"/>
      <c r="D131" s="10"/>
      <c r="E131" s="19"/>
      <c r="F131" s="19"/>
    </row>
    <row r="132" spans="1:6" x14ac:dyDescent="0.25">
      <c r="A132" s="19"/>
      <c r="B132" s="8"/>
      <c r="C132" s="9" t="s">
        <v>483</v>
      </c>
      <c r="D132" s="14"/>
      <c r="E132" s="21"/>
      <c r="F132" s="19"/>
    </row>
    <row r="133" spans="1:6" x14ac:dyDescent="0.25">
      <c r="A133" s="19"/>
      <c r="B133" s="22"/>
      <c r="C133" s="10"/>
      <c r="D133" s="10"/>
      <c r="E133" s="21"/>
      <c r="F133" s="19"/>
    </row>
    <row r="134" spans="1:6" x14ac:dyDescent="0.25">
      <c r="A134" s="19"/>
      <c r="B134" s="17" t="s">
        <v>11</v>
      </c>
      <c r="C134" s="11" t="s">
        <v>26</v>
      </c>
      <c r="D134" s="10"/>
      <c r="E134" s="7" t="b">
        <f>SecB_Norway</f>
        <v>0</v>
      </c>
      <c r="F134" s="19"/>
    </row>
    <row r="135" spans="1:6" x14ac:dyDescent="0.25">
      <c r="A135" s="19"/>
      <c r="B135" s="22"/>
      <c r="C135" s="10"/>
      <c r="D135" s="10"/>
      <c r="E135" s="21"/>
      <c r="F135" s="19"/>
    </row>
    <row r="136" spans="1:6" x14ac:dyDescent="0.25">
      <c r="A136" s="19"/>
      <c r="B136" s="8"/>
      <c r="C136" s="9" t="s">
        <v>42</v>
      </c>
      <c r="D136" s="14"/>
      <c r="E136" s="19"/>
      <c r="F136" s="19"/>
    </row>
    <row r="137" spans="1:6" x14ac:dyDescent="0.25">
      <c r="A137" s="19"/>
      <c r="B137" s="19"/>
      <c r="C137" s="19"/>
      <c r="D137" s="19"/>
      <c r="E137" s="19"/>
      <c r="F137" s="19"/>
    </row>
    <row r="138" spans="1:6" x14ac:dyDescent="0.25">
      <c r="A138" s="19"/>
      <c r="B138" s="19"/>
      <c r="C138" s="7" t="str">
        <f>IF(OR(E10=FALSE,E14=FALSE,E18=FALSE,E22=FALSE,E26=FALSE,E30=FALSE,E34=FALSE,E38=FALSE,E42=FALSE,E46=FALSE,E50=FALSE,E54=FALSE,E58=FALSE,E62=FALSE,E66=FALSE,E70=FALSE,E74=FALSE,E78=FALSE,E82=FALSE,E86=FALSE,E90=FALSE,E94=FALSE,E98=FALSE,E102=FALSE,E106=FALSE,E110=FALSE,E114=FALSE,E118=FALSE,E122=FALSE,E126=FALSE,E130=FALSE,E134=FALSE),"NOT VALIDATED","VALIDATED")</f>
        <v>NOT VALIDATED</v>
      </c>
      <c r="D138" s="7"/>
      <c r="E138" s="12"/>
      <c r="F138" s="19"/>
    </row>
    <row r="139" spans="1:6" x14ac:dyDescent="0.25">
      <c r="A139" s="19"/>
      <c r="B139" s="19"/>
      <c r="C139" s="19"/>
      <c r="D139" s="19"/>
      <c r="E139" s="19"/>
      <c r="F139" s="19"/>
    </row>
  </sheetData>
  <sheetProtection algorithmName="SHA-512" hashValue="5PojX7nc9VmDz9DuOzBccm0lZLtLEdPY6EqkaLJ/Jj8eCxwMGGq8yTgSL2H4Nqj0Pb9gqBCrbzd30icahmWkmQ==" saltValue="ZR/yXwtfvX06GCiTmxmRsg==" spinCount="100000" sheet="1" objects="1" scenarios="1"/>
  <mergeCells count="1">
    <mergeCell ref="B6:E6"/>
  </mergeCells>
  <conditionalFormatting sqref="E18">
    <cfRule type="cellIs" dxfId="65" priority="186" operator="equal">
      <formula>TRUE</formula>
    </cfRule>
    <cfRule type="cellIs" dxfId="64" priority="187" operator="equal">
      <formula>FALSE</formula>
    </cfRule>
  </conditionalFormatting>
  <conditionalFormatting sqref="C138:D138">
    <cfRule type="cellIs" dxfId="63" priority="173" operator="equal">
      <formula>"VALIDATED"</formula>
    </cfRule>
    <cfRule type="cellIs" dxfId="62" priority="174" operator="equal">
      <formula>"NOT VALIDATED"</formula>
    </cfRule>
  </conditionalFormatting>
  <conditionalFormatting sqref="E10">
    <cfRule type="cellIs" dxfId="61" priority="153" operator="equal">
      <formula>TRUE</formula>
    </cfRule>
    <cfRule type="cellIs" dxfId="60" priority="154" operator="equal">
      <formula>FALSE</formula>
    </cfRule>
  </conditionalFormatting>
  <conditionalFormatting sqref="E14">
    <cfRule type="cellIs" dxfId="59" priority="151" operator="equal">
      <formula>TRUE</formula>
    </cfRule>
    <cfRule type="cellIs" dxfId="58" priority="152" operator="equal">
      <formula>FALSE</formula>
    </cfRule>
  </conditionalFormatting>
  <conditionalFormatting sqref="E22">
    <cfRule type="cellIs" dxfId="57" priority="59" operator="equal">
      <formula>TRUE</formula>
    </cfRule>
    <cfRule type="cellIs" dxfId="56" priority="60" operator="equal">
      <formula>FALSE</formula>
    </cfRule>
  </conditionalFormatting>
  <conditionalFormatting sqref="E26">
    <cfRule type="cellIs" dxfId="55" priority="57" operator="equal">
      <formula>TRUE</formula>
    </cfRule>
    <cfRule type="cellIs" dxfId="54" priority="58" operator="equal">
      <formula>FALSE</formula>
    </cfRule>
  </conditionalFormatting>
  <conditionalFormatting sqref="E30">
    <cfRule type="cellIs" dxfId="53" priority="55" operator="equal">
      <formula>TRUE</formula>
    </cfRule>
    <cfRule type="cellIs" dxfId="52" priority="56" operator="equal">
      <formula>FALSE</formula>
    </cfRule>
  </conditionalFormatting>
  <conditionalFormatting sqref="E34">
    <cfRule type="cellIs" dxfId="51" priority="53" operator="equal">
      <formula>TRUE</formula>
    </cfRule>
    <cfRule type="cellIs" dxfId="50" priority="54" operator="equal">
      <formula>FALSE</formula>
    </cfRule>
  </conditionalFormatting>
  <conditionalFormatting sqref="E50">
    <cfRule type="cellIs" dxfId="49" priority="45" operator="equal">
      <formula>TRUE</formula>
    </cfRule>
    <cfRule type="cellIs" dxfId="48" priority="46" operator="equal">
      <formula>FALSE</formula>
    </cfRule>
  </conditionalFormatting>
  <conditionalFormatting sqref="E38">
    <cfRule type="cellIs" dxfId="47" priority="51" operator="equal">
      <formula>TRUE</formula>
    </cfRule>
    <cfRule type="cellIs" dxfId="46" priority="52" operator="equal">
      <formula>FALSE</formula>
    </cfRule>
  </conditionalFormatting>
  <conditionalFormatting sqref="E42">
    <cfRule type="cellIs" dxfId="45" priority="49" operator="equal">
      <formula>TRUE</formula>
    </cfRule>
    <cfRule type="cellIs" dxfId="44" priority="50" operator="equal">
      <formula>FALSE</formula>
    </cfRule>
  </conditionalFormatting>
  <conditionalFormatting sqref="E46">
    <cfRule type="cellIs" dxfId="43" priority="47" operator="equal">
      <formula>TRUE</formula>
    </cfRule>
    <cfRule type="cellIs" dxfId="42" priority="48" operator="equal">
      <formula>FALSE</formula>
    </cfRule>
  </conditionalFormatting>
  <conditionalFormatting sqref="E66">
    <cfRule type="cellIs" dxfId="41" priority="37" operator="equal">
      <formula>TRUE</formula>
    </cfRule>
    <cfRule type="cellIs" dxfId="40" priority="38" operator="equal">
      <formula>FALSE</formula>
    </cfRule>
  </conditionalFormatting>
  <conditionalFormatting sqref="E114">
    <cfRule type="cellIs" dxfId="39" priority="13" operator="equal">
      <formula>TRUE</formula>
    </cfRule>
    <cfRule type="cellIs" dxfId="38" priority="14" operator="equal">
      <formula>FALSE</formula>
    </cfRule>
  </conditionalFormatting>
  <conditionalFormatting sqref="E54">
    <cfRule type="cellIs" dxfId="37" priority="43" operator="equal">
      <formula>TRUE</formula>
    </cfRule>
    <cfRule type="cellIs" dxfId="36" priority="44" operator="equal">
      <formula>FALSE</formula>
    </cfRule>
  </conditionalFormatting>
  <conditionalFormatting sqref="E58">
    <cfRule type="cellIs" dxfId="35" priority="41" operator="equal">
      <formula>TRUE</formula>
    </cfRule>
    <cfRule type="cellIs" dxfId="34" priority="42" operator="equal">
      <formula>FALSE</formula>
    </cfRule>
  </conditionalFormatting>
  <conditionalFormatting sqref="E62">
    <cfRule type="cellIs" dxfId="33" priority="39" operator="equal">
      <formula>TRUE</formula>
    </cfRule>
    <cfRule type="cellIs" dxfId="32" priority="40" operator="equal">
      <formula>FALSE</formula>
    </cfRule>
  </conditionalFormatting>
  <conditionalFormatting sqref="E70">
    <cfRule type="cellIs" dxfId="31" priority="35" operator="equal">
      <formula>TRUE</formula>
    </cfRule>
    <cfRule type="cellIs" dxfId="30" priority="36" operator="equal">
      <formula>FALSE</formula>
    </cfRule>
  </conditionalFormatting>
  <conditionalFormatting sqref="E74">
    <cfRule type="cellIs" dxfId="29" priority="33" operator="equal">
      <formula>TRUE</formula>
    </cfRule>
    <cfRule type="cellIs" dxfId="28" priority="34" operator="equal">
      <formula>FALSE</formula>
    </cfRule>
  </conditionalFormatting>
  <conditionalFormatting sqref="E78">
    <cfRule type="cellIs" dxfId="27" priority="31" operator="equal">
      <formula>TRUE</formula>
    </cfRule>
    <cfRule type="cellIs" dxfId="26" priority="32" operator="equal">
      <formula>FALSE</formula>
    </cfRule>
  </conditionalFormatting>
  <conditionalFormatting sqref="E82">
    <cfRule type="cellIs" dxfId="25" priority="29" operator="equal">
      <formula>TRUE</formula>
    </cfRule>
    <cfRule type="cellIs" dxfId="24" priority="30" operator="equal">
      <formula>FALSE</formula>
    </cfRule>
  </conditionalFormatting>
  <conditionalFormatting sqref="E98">
    <cfRule type="cellIs" dxfId="23" priority="21" operator="equal">
      <formula>TRUE</formula>
    </cfRule>
    <cfRule type="cellIs" dxfId="22" priority="22" operator="equal">
      <formula>FALSE</formula>
    </cfRule>
  </conditionalFormatting>
  <conditionalFormatting sqref="E86">
    <cfRule type="cellIs" dxfId="21" priority="27" operator="equal">
      <formula>TRUE</formula>
    </cfRule>
    <cfRule type="cellIs" dxfId="20" priority="28" operator="equal">
      <formula>FALSE</formula>
    </cfRule>
  </conditionalFormatting>
  <conditionalFormatting sqref="E90">
    <cfRule type="cellIs" dxfId="19" priority="25" operator="equal">
      <formula>TRUE</formula>
    </cfRule>
    <cfRule type="cellIs" dxfId="18" priority="26" operator="equal">
      <formula>FALSE</formula>
    </cfRule>
  </conditionalFormatting>
  <conditionalFormatting sqref="E94">
    <cfRule type="cellIs" dxfId="17" priority="23" operator="equal">
      <formula>TRUE</formula>
    </cfRule>
    <cfRule type="cellIs" dxfId="16" priority="24" operator="equal">
      <formula>FALSE</formula>
    </cfRule>
  </conditionalFormatting>
  <conditionalFormatting sqref="E134">
    <cfRule type="cellIs" dxfId="15" priority="3" operator="equal">
      <formula>TRUE</formula>
    </cfRule>
    <cfRule type="cellIs" dxfId="14" priority="4" operator="equal">
      <formula>FALSE</formula>
    </cfRule>
  </conditionalFormatting>
  <conditionalFormatting sqref="E102">
    <cfRule type="cellIs" dxfId="13" priority="19" operator="equal">
      <formula>TRUE</formula>
    </cfRule>
    <cfRule type="cellIs" dxfId="12" priority="20" operator="equal">
      <formula>FALSE</formula>
    </cfRule>
  </conditionalFormatting>
  <conditionalFormatting sqref="E106">
    <cfRule type="cellIs" dxfId="11" priority="17" operator="equal">
      <formula>TRUE</formula>
    </cfRule>
    <cfRule type="cellIs" dxfId="10" priority="18" operator="equal">
      <formula>FALSE</formula>
    </cfRule>
  </conditionalFormatting>
  <conditionalFormatting sqref="E110">
    <cfRule type="cellIs" dxfId="9" priority="15" operator="equal">
      <formula>TRUE</formula>
    </cfRule>
    <cfRule type="cellIs" dxfId="8" priority="16" operator="equal">
      <formula>FALSE</formula>
    </cfRule>
  </conditionalFormatting>
  <conditionalFormatting sqref="E118">
    <cfRule type="cellIs" dxfId="7" priority="11" operator="equal">
      <formula>TRUE</formula>
    </cfRule>
    <cfRule type="cellIs" dxfId="6" priority="12" operator="equal">
      <formula>FALSE</formula>
    </cfRule>
  </conditionalFormatting>
  <conditionalFormatting sqref="E122">
    <cfRule type="cellIs" dxfId="5" priority="9" operator="equal">
      <formula>TRUE</formula>
    </cfRule>
    <cfRule type="cellIs" dxfId="4" priority="10" operator="equal">
      <formula>FALSE</formula>
    </cfRule>
  </conditionalFormatting>
  <conditionalFormatting sqref="E126">
    <cfRule type="cellIs" dxfId="3" priority="7" operator="equal">
      <formula>TRUE</formula>
    </cfRule>
    <cfRule type="cellIs" dxfId="2" priority="8" operator="equal">
      <formula>FALSE</formula>
    </cfRule>
  </conditionalFormatting>
  <conditionalFormatting sqref="E130">
    <cfRule type="cellIs" dxfId="1" priority="5" operator="equal">
      <formula>TRUE</formula>
    </cfRule>
    <cfRule type="cellIs" dxfId="0" priority="6" operator="equal">
      <formula>FALSE</formula>
    </cfRule>
  </conditionalFormatting>
  <pageMargins left="0.70866141732283472" right="0.70866141732283472" top="0.74803149606299213" bottom="0.74803149606299213" header="0.31496062992125984" footer="0.31496062992125984"/>
  <pageSetup paperSize="9" scale="73" fitToHeight="0" orientation="portrait" r:id="rId1"/>
  <rowBreaks count="2" manualBreakCount="2">
    <brk id="63" max="16383" man="1"/>
    <brk id="127" max="16383" man="1"/>
  </rowBreaks>
  <colBreaks count="1" manualBreakCount="1">
    <brk id="19"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39"/>
  <sheetViews>
    <sheetView zoomScaleNormal="100" zoomScaleSheetLayoutView="100" workbookViewId="0"/>
  </sheetViews>
  <sheetFormatPr defaultColWidth="9.140625" defaultRowHeight="15" x14ac:dyDescent="0.25"/>
  <cols>
    <col min="1" max="1" width="3.7109375" style="5" customWidth="1"/>
    <col min="2" max="2" width="8.140625" style="129" customWidth="1"/>
    <col min="3" max="3" width="34.85546875" style="130" customWidth="1"/>
    <col min="4" max="4" width="104" style="131" customWidth="1"/>
    <col min="5" max="5" width="3.7109375" style="5" customWidth="1"/>
    <col min="6" max="16384" width="9.140625" style="5"/>
  </cols>
  <sheetData>
    <row r="1" spans="1:5" x14ac:dyDescent="0.25">
      <c r="A1" s="63"/>
      <c r="B1" s="64"/>
      <c r="C1" s="69"/>
      <c r="D1" s="65"/>
      <c r="E1" s="63"/>
    </row>
    <row r="2" spans="1:5" ht="21" x14ac:dyDescent="0.35">
      <c r="A2" s="63"/>
      <c r="B2" s="66" t="s">
        <v>577</v>
      </c>
      <c r="C2" s="70"/>
      <c r="D2" s="65"/>
      <c r="E2" s="63"/>
    </row>
    <row r="3" spans="1:5" x14ac:dyDescent="0.25">
      <c r="A3" s="63"/>
      <c r="B3" s="64"/>
      <c r="C3" s="69"/>
      <c r="D3" s="65"/>
      <c r="E3" s="63"/>
    </row>
    <row r="4" spans="1:5" x14ac:dyDescent="0.25">
      <c r="A4" s="63"/>
      <c r="B4" s="64"/>
      <c r="C4" s="69"/>
      <c r="D4" s="65"/>
      <c r="E4" s="63"/>
    </row>
    <row r="5" spans="1:5" x14ac:dyDescent="0.25">
      <c r="A5" s="63"/>
      <c r="B5" s="64"/>
      <c r="C5" s="69"/>
      <c r="D5" s="65"/>
      <c r="E5" s="63"/>
    </row>
    <row r="6" spans="1:5" ht="18.75" x14ac:dyDescent="0.3">
      <c r="A6" s="63"/>
      <c r="B6" s="283" t="s">
        <v>21</v>
      </c>
      <c r="C6" s="283"/>
      <c r="D6" s="283"/>
      <c r="E6" s="63"/>
    </row>
    <row r="7" spans="1:5" x14ac:dyDescent="0.25">
      <c r="A7" s="63"/>
      <c r="B7" s="64"/>
      <c r="C7" s="69"/>
      <c r="D7" s="65"/>
      <c r="E7" s="63"/>
    </row>
    <row r="8" spans="1:5" ht="15.75" x14ac:dyDescent="0.25">
      <c r="A8" s="63"/>
      <c r="B8" s="67" t="s">
        <v>22</v>
      </c>
      <c r="C8" s="67" t="s">
        <v>24</v>
      </c>
      <c r="D8" s="67" t="s">
        <v>23</v>
      </c>
      <c r="E8" s="63"/>
    </row>
    <row r="9" spans="1:5" x14ac:dyDescent="0.25">
      <c r="A9" s="63"/>
      <c r="B9" s="64"/>
      <c r="C9" s="69"/>
      <c r="D9" s="65"/>
      <c r="E9" s="63"/>
    </row>
    <row r="10" spans="1:5" x14ac:dyDescent="0.25">
      <c r="A10" s="63"/>
      <c r="B10" s="71" t="s">
        <v>388</v>
      </c>
      <c r="C10" s="72" t="s">
        <v>386</v>
      </c>
      <c r="D10" s="88" t="s">
        <v>410</v>
      </c>
      <c r="E10" s="63"/>
    </row>
    <row r="11" spans="1:5" x14ac:dyDescent="0.25">
      <c r="A11" s="63"/>
      <c r="B11" s="71"/>
      <c r="C11" s="73"/>
      <c r="D11" s="89" t="s">
        <v>411</v>
      </c>
      <c r="E11" s="63"/>
    </row>
    <row r="12" spans="1:5" x14ac:dyDescent="0.25">
      <c r="A12" s="63"/>
      <c r="B12" s="71"/>
      <c r="C12" s="73"/>
      <c r="D12" s="89" t="s">
        <v>412</v>
      </c>
      <c r="E12" s="63"/>
    </row>
    <row r="13" spans="1:5" x14ac:dyDescent="0.25">
      <c r="A13" s="63"/>
      <c r="B13" s="71"/>
      <c r="C13" s="73"/>
      <c r="D13" s="89" t="s">
        <v>413</v>
      </c>
      <c r="E13" s="63"/>
    </row>
    <row r="14" spans="1:5" x14ac:dyDescent="0.25">
      <c r="A14" s="63"/>
      <c r="B14" s="71"/>
      <c r="C14" s="73"/>
      <c r="D14" s="89" t="s">
        <v>414</v>
      </c>
      <c r="E14" s="63"/>
    </row>
    <row r="15" spans="1:5" x14ac:dyDescent="0.25">
      <c r="A15" s="63"/>
      <c r="B15" s="71"/>
      <c r="C15" s="73"/>
      <c r="D15" s="89" t="s">
        <v>415</v>
      </c>
      <c r="E15" s="63"/>
    </row>
    <row r="16" spans="1:5" x14ac:dyDescent="0.25">
      <c r="A16" s="63"/>
      <c r="B16" s="71"/>
      <c r="C16" s="73"/>
      <c r="D16" s="89" t="s">
        <v>416</v>
      </c>
      <c r="E16" s="63"/>
    </row>
    <row r="17" spans="1:5" x14ac:dyDescent="0.25">
      <c r="A17" s="63"/>
      <c r="B17" s="71"/>
      <c r="C17" s="73"/>
      <c r="D17" s="89" t="s">
        <v>417</v>
      </c>
      <c r="E17" s="63"/>
    </row>
    <row r="18" spans="1:5" x14ac:dyDescent="0.25">
      <c r="A18" s="63"/>
      <c r="B18" s="71"/>
      <c r="C18" s="73"/>
      <c r="D18" s="90" t="s">
        <v>418</v>
      </c>
      <c r="E18" s="63"/>
    </row>
    <row r="19" spans="1:5" x14ac:dyDescent="0.25">
      <c r="A19" s="63"/>
      <c r="B19" s="71"/>
      <c r="C19" s="73"/>
      <c r="D19" s="68"/>
      <c r="E19" s="63"/>
    </row>
    <row r="20" spans="1:5" ht="60" x14ac:dyDescent="0.25">
      <c r="A20" s="63"/>
      <c r="B20" s="71" t="s">
        <v>390</v>
      </c>
      <c r="C20" s="72" t="s">
        <v>387</v>
      </c>
      <c r="D20" s="88" t="s">
        <v>419</v>
      </c>
      <c r="E20" s="63"/>
    </row>
    <row r="21" spans="1:5" ht="45" x14ac:dyDescent="0.25">
      <c r="A21" s="63"/>
      <c r="B21" s="71"/>
      <c r="C21" s="73"/>
      <c r="D21" s="89" t="s">
        <v>420</v>
      </c>
      <c r="E21" s="63"/>
    </row>
    <row r="22" spans="1:5" ht="30" x14ac:dyDescent="0.25">
      <c r="A22" s="63"/>
      <c r="B22" s="71"/>
      <c r="C22" s="73"/>
      <c r="D22" s="89" t="s">
        <v>421</v>
      </c>
      <c r="E22" s="63"/>
    </row>
    <row r="23" spans="1:5" x14ac:dyDescent="0.25">
      <c r="A23" s="63"/>
      <c r="B23" s="71"/>
      <c r="C23" s="73"/>
      <c r="D23" s="89" t="s">
        <v>422</v>
      </c>
      <c r="E23" s="63"/>
    </row>
    <row r="24" spans="1:5" ht="30" x14ac:dyDescent="0.25">
      <c r="A24" s="63"/>
      <c r="B24" s="71"/>
      <c r="C24" s="73"/>
      <c r="D24" s="89" t="s">
        <v>423</v>
      </c>
      <c r="E24" s="63"/>
    </row>
    <row r="25" spans="1:5" x14ac:dyDescent="0.25">
      <c r="A25" s="63"/>
      <c r="B25" s="71"/>
      <c r="C25" s="73"/>
      <c r="D25" s="89" t="s">
        <v>424</v>
      </c>
      <c r="E25" s="63"/>
    </row>
    <row r="26" spans="1:5" ht="45" x14ac:dyDescent="0.25">
      <c r="A26" s="63"/>
      <c r="B26" s="71"/>
      <c r="C26" s="73"/>
      <c r="D26" s="90" t="s">
        <v>425</v>
      </c>
      <c r="E26" s="63"/>
    </row>
    <row r="27" spans="1:5" x14ac:dyDescent="0.25">
      <c r="A27" s="63"/>
      <c r="B27" s="71"/>
      <c r="C27" s="73"/>
      <c r="D27" s="65"/>
      <c r="E27" s="63"/>
    </row>
    <row r="28" spans="1:5" x14ac:dyDescent="0.25">
      <c r="A28" s="63"/>
      <c r="B28" s="74" t="s">
        <v>389</v>
      </c>
      <c r="C28" s="75" t="s">
        <v>365</v>
      </c>
      <c r="D28" s="88" t="s">
        <v>426</v>
      </c>
      <c r="E28" s="63"/>
    </row>
    <row r="29" spans="1:5" x14ac:dyDescent="0.25">
      <c r="A29" s="63"/>
      <c r="B29" s="71"/>
      <c r="C29" s="73"/>
      <c r="D29" s="89" t="s">
        <v>427</v>
      </c>
      <c r="E29" s="63"/>
    </row>
    <row r="30" spans="1:5" x14ac:dyDescent="0.25">
      <c r="A30" s="63"/>
      <c r="B30" s="71"/>
      <c r="C30" s="73"/>
      <c r="D30" s="89" t="s">
        <v>428</v>
      </c>
      <c r="E30" s="63"/>
    </row>
    <row r="31" spans="1:5" ht="45" x14ac:dyDescent="0.25">
      <c r="A31" s="63"/>
      <c r="B31" s="71"/>
      <c r="C31" s="73"/>
      <c r="D31" s="89" t="s">
        <v>429</v>
      </c>
      <c r="E31" s="63"/>
    </row>
    <row r="32" spans="1:5" ht="45" x14ac:dyDescent="0.25">
      <c r="A32" s="63"/>
      <c r="B32" s="71"/>
      <c r="C32" s="73"/>
      <c r="D32" s="89" t="s">
        <v>430</v>
      </c>
      <c r="E32" s="63"/>
    </row>
    <row r="33" spans="1:5" ht="60" x14ac:dyDescent="0.25">
      <c r="A33" s="63"/>
      <c r="B33" s="71"/>
      <c r="C33" s="73"/>
      <c r="D33" s="89" t="s">
        <v>431</v>
      </c>
      <c r="E33" s="63"/>
    </row>
    <row r="34" spans="1:5" ht="45" x14ac:dyDescent="0.25">
      <c r="A34" s="63"/>
      <c r="B34" s="71"/>
      <c r="C34" s="73"/>
      <c r="D34" s="89" t="s">
        <v>432</v>
      </c>
      <c r="E34" s="63"/>
    </row>
    <row r="35" spans="1:5" x14ac:dyDescent="0.25">
      <c r="A35" s="63"/>
      <c r="B35" s="71"/>
      <c r="C35" s="73"/>
      <c r="D35" s="89" t="s">
        <v>433</v>
      </c>
      <c r="E35" s="63"/>
    </row>
    <row r="36" spans="1:5" x14ac:dyDescent="0.25">
      <c r="A36" s="63"/>
      <c r="B36" s="71"/>
      <c r="C36" s="73"/>
      <c r="D36" s="89" t="s">
        <v>434</v>
      </c>
      <c r="E36" s="63"/>
    </row>
    <row r="37" spans="1:5" ht="90" x14ac:dyDescent="0.25">
      <c r="A37" s="63"/>
      <c r="B37" s="71"/>
      <c r="C37" s="73"/>
      <c r="D37" s="89" t="s">
        <v>435</v>
      </c>
      <c r="E37" s="63"/>
    </row>
    <row r="38" spans="1:5" ht="30" x14ac:dyDescent="0.25">
      <c r="A38" s="63"/>
      <c r="B38" s="71"/>
      <c r="C38" s="73"/>
      <c r="D38" s="90" t="s">
        <v>436</v>
      </c>
      <c r="E38" s="63"/>
    </row>
    <row r="39" spans="1:5" x14ac:dyDescent="0.25">
      <c r="A39" s="63"/>
      <c r="B39" s="71"/>
      <c r="C39" s="73"/>
      <c r="D39" s="65"/>
      <c r="E39" s="63"/>
    </row>
  </sheetData>
  <sheetProtection algorithmName="SHA-512" hashValue="fUNyh1GParKz/1WBq1wyPFtcMra0fZqnU/xyd2itFSqwHYgPK/c5Veg0AN0fq9TKLigs4cr8ggnvrGunOXi6jg==" saltValue="TW+olibBB2Vm3XPcWp/zmQ==" spinCount="100000" sheet="1" objects="1" scenarios="1"/>
  <mergeCells count="1">
    <mergeCell ref="B6:D6"/>
  </mergeCells>
  <pageMargins left="0.7" right="0.7" top="0.75" bottom="0.75" header="0.3" footer="0.3"/>
  <pageSetup paperSize="9" scale="86" fitToHeight="0" orientation="landscape" r:id="rId1"/>
  <rowBreaks count="1" manualBreakCount="1">
    <brk id="27"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256"/>
  <sheetViews>
    <sheetView showGridLines="0" zoomScaleNormal="100" workbookViewId="0"/>
  </sheetViews>
  <sheetFormatPr defaultColWidth="9.140625" defaultRowHeight="15" x14ac:dyDescent="0.25"/>
  <cols>
    <col min="1" max="1" width="3.7109375" style="130" customWidth="1"/>
    <col min="2" max="2" width="8.7109375" style="130" customWidth="1"/>
    <col min="3" max="3" width="72.42578125" style="130" customWidth="1"/>
    <col min="4" max="4" width="3.7109375" style="130" customWidth="1"/>
    <col min="5" max="16384" width="9.140625" style="130"/>
  </cols>
  <sheetData>
    <row r="1" spans="1:4" ht="15" customHeight="1" x14ac:dyDescent="0.25">
      <c r="A1" s="47"/>
      <c r="B1" s="47"/>
      <c r="C1" s="47"/>
      <c r="D1" s="47"/>
    </row>
    <row r="2" spans="1:4" ht="21" x14ac:dyDescent="0.35">
      <c r="A2" s="47"/>
      <c r="B2" s="1" t="s">
        <v>577</v>
      </c>
      <c r="C2" s="48"/>
      <c r="D2" s="47"/>
    </row>
    <row r="3" spans="1:4" x14ac:dyDescent="0.25">
      <c r="A3" s="47"/>
      <c r="B3" s="49"/>
      <c r="C3" s="47"/>
      <c r="D3" s="47"/>
    </row>
    <row r="4" spans="1:4" x14ac:dyDescent="0.25">
      <c r="A4" s="47"/>
      <c r="B4" s="49"/>
      <c r="C4" s="47"/>
      <c r="D4" s="47"/>
    </row>
    <row r="5" spans="1:4" ht="18.75" x14ac:dyDescent="0.25">
      <c r="A5" s="47"/>
      <c r="B5" s="247" t="s">
        <v>25</v>
      </c>
      <c r="C5" s="247"/>
      <c r="D5" s="47"/>
    </row>
    <row r="6" spans="1:4" x14ac:dyDescent="0.25">
      <c r="A6" s="47"/>
      <c r="B6" s="49"/>
      <c r="C6" s="47"/>
      <c r="D6" s="47"/>
    </row>
    <row r="7" spans="1:4" ht="15.75" x14ac:dyDescent="0.25">
      <c r="A7" s="47"/>
      <c r="B7" s="133" t="s">
        <v>11</v>
      </c>
      <c r="C7" s="50" t="s">
        <v>43</v>
      </c>
      <c r="D7" s="47"/>
    </row>
    <row r="8" spans="1:4" x14ac:dyDescent="0.25">
      <c r="A8" s="47"/>
      <c r="B8" s="49">
        <v>1</v>
      </c>
      <c r="C8" s="47" t="s">
        <v>4</v>
      </c>
      <c r="D8" s="47"/>
    </row>
    <row r="9" spans="1:4" x14ac:dyDescent="0.25">
      <c r="A9" s="47"/>
      <c r="B9" s="49">
        <v>2</v>
      </c>
      <c r="C9" s="47" t="s">
        <v>3</v>
      </c>
      <c r="D9" s="47"/>
    </row>
    <row r="10" spans="1:4" x14ac:dyDescent="0.25">
      <c r="A10" s="47"/>
      <c r="B10" s="49"/>
      <c r="C10" s="47"/>
      <c r="D10" s="47"/>
    </row>
    <row r="11" spans="1:4" ht="15.75" x14ac:dyDescent="0.25">
      <c r="A11" s="47"/>
      <c r="B11" s="133" t="s">
        <v>12</v>
      </c>
      <c r="C11" s="50" t="s">
        <v>496</v>
      </c>
      <c r="D11" s="47"/>
    </row>
    <row r="12" spans="1:4" x14ac:dyDescent="0.25">
      <c r="A12" s="47"/>
      <c r="B12" s="49">
        <v>1</v>
      </c>
      <c r="C12" s="47" t="s">
        <v>37</v>
      </c>
      <c r="D12" s="47"/>
    </row>
    <row r="13" spans="1:4" x14ac:dyDescent="0.25">
      <c r="A13" s="47"/>
      <c r="B13" s="49">
        <v>2</v>
      </c>
      <c r="C13" s="47" t="s">
        <v>497</v>
      </c>
      <c r="D13" s="47"/>
    </row>
    <row r="14" spans="1:4" x14ac:dyDescent="0.25">
      <c r="A14" s="47"/>
      <c r="B14" s="49">
        <v>3</v>
      </c>
      <c r="C14" s="47" t="s">
        <v>498</v>
      </c>
      <c r="D14" s="47"/>
    </row>
    <row r="15" spans="1:4" x14ac:dyDescent="0.25">
      <c r="A15" s="47"/>
      <c r="B15" s="49"/>
      <c r="C15" s="47"/>
      <c r="D15" s="47"/>
    </row>
    <row r="16" spans="1:4" ht="15.75" x14ac:dyDescent="0.25">
      <c r="A16" s="47"/>
      <c r="B16" s="133" t="s">
        <v>13</v>
      </c>
      <c r="C16" s="51" t="s">
        <v>365</v>
      </c>
      <c r="D16" s="47"/>
    </row>
    <row r="17" spans="1:4" x14ac:dyDescent="0.25">
      <c r="A17" s="47"/>
      <c r="B17" s="49">
        <v>1</v>
      </c>
      <c r="C17" s="47" t="s">
        <v>37</v>
      </c>
      <c r="D17" s="47"/>
    </row>
    <row r="18" spans="1:4" x14ac:dyDescent="0.25">
      <c r="A18" s="47"/>
      <c r="B18" s="49">
        <v>2</v>
      </c>
      <c r="C18" s="47" t="s">
        <v>366</v>
      </c>
      <c r="D18" s="47"/>
    </row>
    <row r="19" spans="1:4" x14ac:dyDescent="0.25">
      <c r="A19" s="47"/>
      <c r="B19" s="49">
        <v>3</v>
      </c>
      <c r="C19" s="47" t="s">
        <v>367</v>
      </c>
      <c r="D19" s="47"/>
    </row>
    <row r="20" spans="1:4" x14ac:dyDescent="0.25">
      <c r="A20" s="47"/>
      <c r="B20" s="49">
        <v>4</v>
      </c>
      <c r="C20" s="47" t="s">
        <v>368</v>
      </c>
      <c r="D20" s="47"/>
    </row>
    <row r="21" spans="1:4" x14ac:dyDescent="0.25">
      <c r="A21" s="47"/>
      <c r="B21" s="49">
        <v>5</v>
      </c>
      <c r="C21" s="47" t="s">
        <v>369</v>
      </c>
      <c r="D21" s="47"/>
    </row>
    <row r="22" spans="1:4" x14ac:dyDescent="0.25">
      <c r="A22" s="47"/>
      <c r="B22" s="49">
        <v>6</v>
      </c>
      <c r="C22" s="47" t="s">
        <v>370</v>
      </c>
      <c r="D22" s="47"/>
    </row>
    <row r="23" spans="1:4" x14ac:dyDescent="0.25">
      <c r="A23" s="47"/>
      <c r="B23" s="49">
        <v>7</v>
      </c>
      <c r="C23" s="47" t="s">
        <v>371</v>
      </c>
      <c r="D23" s="47"/>
    </row>
    <row r="24" spans="1:4" x14ac:dyDescent="0.25">
      <c r="A24" s="47"/>
      <c r="B24" s="49">
        <v>8</v>
      </c>
      <c r="C24" s="47" t="s">
        <v>372</v>
      </c>
      <c r="D24" s="47"/>
    </row>
    <row r="25" spans="1:4" x14ac:dyDescent="0.25">
      <c r="A25" s="47"/>
      <c r="B25" s="49">
        <v>9</v>
      </c>
      <c r="C25" s="47" t="s">
        <v>373</v>
      </c>
      <c r="D25" s="47"/>
    </row>
    <row r="26" spans="1:4" x14ac:dyDescent="0.25">
      <c r="A26" s="47"/>
      <c r="B26" s="49">
        <v>10</v>
      </c>
      <c r="C26" s="47" t="s">
        <v>374</v>
      </c>
      <c r="D26" s="47"/>
    </row>
    <row r="27" spans="1:4" x14ac:dyDescent="0.25">
      <c r="A27" s="47"/>
      <c r="B27" s="49">
        <v>11</v>
      </c>
      <c r="C27" s="47" t="s">
        <v>375</v>
      </c>
      <c r="D27" s="47"/>
    </row>
    <row r="28" spans="1:4" x14ac:dyDescent="0.25">
      <c r="A28" s="47"/>
      <c r="B28" s="49">
        <v>12</v>
      </c>
      <c r="C28" s="47" t="s">
        <v>376</v>
      </c>
      <c r="D28" s="47"/>
    </row>
    <row r="29" spans="1:4" x14ac:dyDescent="0.25">
      <c r="A29" s="47"/>
      <c r="B29" s="49"/>
      <c r="C29" s="47"/>
      <c r="D29" s="47"/>
    </row>
    <row r="30" spans="1:4" ht="15.75" x14ac:dyDescent="0.25">
      <c r="A30" s="47"/>
      <c r="B30" s="133" t="s">
        <v>14</v>
      </c>
      <c r="C30" s="51" t="s">
        <v>110</v>
      </c>
      <c r="D30" s="47"/>
    </row>
    <row r="31" spans="1:4" x14ac:dyDescent="0.25">
      <c r="A31" s="47"/>
      <c r="B31" s="49">
        <v>1</v>
      </c>
      <c r="C31" s="47" t="s">
        <v>128</v>
      </c>
      <c r="D31" s="47"/>
    </row>
    <row r="32" spans="1:4" x14ac:dyDescent="0.25">
      <c r="A32" s="47"/>
      <c r="B32" s="49">
        <v>2</v>
      </c>
      <c r="C32" s="47" t="s">
        <v>129</v>
      </c>
      <c r="D32" s="47"/>
    </row>
    <row r="33" spans="1:4" x14ac:dyDescent="0.25">
      <c r="A33" s="47"/>
      <c r="B33" s="49">
        <v>3</v>
      </c>
      <c r="C33" s="47" t="s">
        <v>130</v>
      </c>
      <c r="D33" s="47"/>
    </row>
    <row r="34" spans="1:4" x14ac:dyDescent="0.25">
      <c r="A34" s="47"/>
      <c r="B34" s="47"/>
      <c r="C34" s="47"/>
      <c r="D34" s="47"/>
    </row>
    <row r="35" spans="1:4" ht="15.75" x14ac:dyDescent="0.25">
      <c r="A35" s="47"/>
      <c r="B35" s="133" t="s">
        <v>15</v>
      </c>
      <c r="C35" s="51" t="s">
        <v>437</v>
      </c>
      <c r="D35" s="47"/>
    </row>
    <row r="36" spans="1:4" x14ac:dyDescent="0.25">
      <c r="A36" s="47"/>
      <c r="B36" s="49">
        <v>1</v>
      </c>
      <c r="C36" s="47" t="s">
        <v>37</v>
      </c>
      <c r="D36" s="47"/>
    </row>
    <row r="37" spans="1:4" x14ac:dyDescent="0.25">
      <c r="A37" s="47"/>
      <c r="B37" s="49">
        <v>2</v>
      </c>
      <c r="C37" s="47" t="s">
        <v>145</v>
      </c>
      <c r="D37" s="47"/>
    </row>
    <row r="38" spans="1:4" x14ac:dyDescent="0.25">
      <c r="A38" s="47"/>
      <c r="B38" s="49">
        <v>3</v>
      </c>
      <c r="C38" s="47" t="s">
        <v>146</v>
      </c>
      <c r="D38" s="47"/>
    </row>
    <row r="39" spans="1:4" x14ac:dyDescent="0.25">
      <c r="A39" s="47"/>
      <c r="B39" s="49">
        <v>4</v>
      </c>
      <c r="C39" s="47" t="s">
        <v>147</v>
      </c>
      <c r="D39" s="47"/>
    </row>
    <row r="40" spans="1:4" x14ac:dyDescent="0.25">
      <c r="A40" s="47"/>
      <c r="B40" s="49">
        <v>5</v>
      </c>
      <c r="C40" s="47" t="s">
        <v>148</v>
      </c>
      <c r="D40" s="47"/>
    </row>
    <row r="41" spans="1:4" x14ac:dyDescent="0.25">
      <c r="A41" s="47"/>
      <c r="B41" s="49">
        <v>6</v>
      </c>
      <c r="C41" s="47" t="s">
        <v>149</v>
      </c>
      <c r="D41" s="47"/>
    </row>
    <row r="42" spans="1:4" x14ac:dyDescent="0.25">
      <c r="A42" s="47"/>
      <c r="B42" s="49">
        <v>7</v>
      </c>
      <c r="C42" s="47" t="s">
        <v>150</v>
      </c>
      <c r="D42" s="47"/>
    </row>
    <row r="43" spans="1:4" x14ac:dyDescent="0.25">
      <c r="A43" s="47"/>
      <c r="B43" s="49">
        <v>8</v>
      </c>
      <c r="C43" s="47" t="s">
        <v>151</v>
      </c>
      <c r="D43" s="47"/>
    </row>
    <row r="44" spans="1:4" x14ac:dyDescent="0.25">
      <c r="A44" s="47"/>
      <c r="B44" s="49">
        <v>9</v>
      </c>
      <c r="C44" s="47" t="s">
        <v>152</v>
      </c>
      <c r="D44" s="47"/>
    </row>
    <row r="45" spans="1:4" x14ac:dyDescent="0.25">
      <c r="A45" s="47"/>
      <c r="B45" s="49">
        <v>10</v>
      </c>
      <c r="C45" s="47" t="s">
        <v>153</v>
      </c>
      <c r="D45" s="47"/>
    </row>
    <row r="46" spans="1:4" x14ac:dyDescent="0.25">
      <c r="A46" s="47"/>
      <c r="B46" s="49">
        <v>11</v>
      </c>
      <c r="C46" s="47" t="s">
        <v>154</v>
      </c>
      <c r="D46" s="47"/>
    </row>
    <row r="47" spans="1:4" x14ac:dyDescent="0.25">
      <c r="A47" s="47"/>
      <c r="B47" s="49">
        <v>12</v>
      </c>
      <c r="C47" s="47" t="s">
        <v>155</v>
      </c>
      <c r="D47" s="47"/>
    </row>
    <row r="48" spans="1:4" x14ac:dyDescent="0.25">
      <c r="A48" s="47"/>
      <c r="B48" s="49">
        <v>13</v>
      </c>
      <c r="C48" s="47" t="s">
        <v>156</v>
      </c>
      <c r="D48" s="47"/>
    </row>
    <row r="49" spans="1:4" x14ac:dyDescent="0.25">
      <c r="A49" s="47"/>
      <c r="B49" s="49">
        <v>14</v>
      </c>
      <c r="C49" s="47" t="s">
        <v>157</v>
      </c>
      <c r="D49" s="47"/>
    </row>
    <row r="50" spans="1:4" x14ac:dyDescent="0.25">
      <c r="A50" s="47"/>
      <c r="B50" s="49">
        <v>15</v>
      </c>
      <c r="C50" s="47" t="s">
        <v>158</v>
      </c>
      <c r="D50" s="47"/>
    </row>
    <row r="51" spans="1:4" x14ac:dyDescent="0.25">
      <c r="A51" s="47"/>
      <c r="B51" s="49">
        <v>16</v>
      </c>
      <c r="C51" s="47" t="s">
        <v>159</v>
      </c>
      <c r="D51" s="47"/>
    </row>
    <row r="52" spans="1:4" x14ac:dyDescent="0.25">
      <c r="A52" s="47"/>
      <c r="B52" s="49">
        <v>17</v>
      </c>
      <c r="C52" s="47" t="s">
        <v>160</v>
      </c>
      <c r="D52" s="47"/>
    </row>
    <row r="53" spans="1:4" x14ac:dyDescent="0.25">
      <c r="A53" s="47"/>
      <c r="B53" s="49">
        <v>18</v>
      </c>
      <c r="C53" s="47" t="s">
        <v>161</v>
      </c>
      <c r="D53" s="47"/>
    </row>
    <row r="54" spans="1:4" x14ac:dyDescent="0.25">
      <c r="A54" s="47"/>
      <c r="B54" s="49">
        <v>19</v>
      </c>
      <c r="C54" s="47" t="s">
        <v>162</v>
      </c>
      <c r="D54" s="47"/>
    </row>
    <row r="55" spans="1:4" x14ac:dyDescent="0.25">
      <c r="A55" s="47"/>
      <c r="B55" s="49">
        <v>20</v>
      </c>
      <c r="C55" s="47" t="s">
        <v>163</v>
      </c>
      <c r="D55" s="47"/>
    </row>
    <row r="56" spans="1:4" x14ac:dyDescent="0.25">
      <c r="A56" s="47"/>
      <c r="B56" s="49">
        <v>21</v>
      </c>
      <c r="C56" s="47" t="s">
        <v>164</v>
      </c>
      <c r="D56" s="47"/>
    </row>
    <row r="57" spans="1:4" x14ac:dyDescent="0.25">
      <c r="A57" s="47"/>
      <c r="B57" s="49">
        <v>22</v>
      </c>
      <c r="C57" s="47" t="s">
        <v>165</v>
      </c>
      <c r="D57" s="47"/>
    </row>
    <row r="58" spans="1:4" x14ac:dyDescent="0.25">
      <c r="A58" s="47"/>
      <c r="B58" s="49">
        <v>23</v>
      </c>
      <c r="C58" s="47" t="s">
        <v>166</v>
      </c>
      <c r="D58" s="47"/>
    </row>
    <row r="59" spans="1:4" x14ac:dyDescent="0.25">
      <c r="A59" s="47"/>
      <c r="B59" s="49">
        <v>24</v>
      </c>
      <c r="C59" s="47" t="s">
        <v>167</v>
      </c>
      <c r="D59" s="47"/>
    </row>
    <row r="60" spans="1:4" x14ac:dyDescent="0.25">
      <c r="A60" s="47"/>
      <c r="B60" s="49">
        <v>25</v>
      </c>
      <c r="C60" s="47" t="s">
        <v>168</v>
      </c>
      <c r="D60" s="47"/>
    </row>
    <row r="61" spans="1:4" x14ac:dyDescent="0.25">
      <c r="A61" s="47"/>
      <c r="B61" s="49">
        <v>26</v>
      </c>
      <c r="C61" s="47" t="s">
        <v>169</v>
      </c>
      <c r="D61" s="47"/>
    </row>
    <row r="62" spans="1:4" x14ac:dyDescent="0.25">
      <c r="A62" s="47"/>
      <c r="B62" s="49">
        <v>27</v>
      </c>
      <c r="C62" s="47" t="s">
        <v>170</v>
      </c>
      <c r="D62" s="47"/>
    </row>
    <row r="63" spans="1:4" x14ac:dyDescent="0.25">
      <c r="A63" s="47"/>
      <c r="B63" s="49">
        <v>28</v>
      </c>
      <c r="C63" s="47" t="s">
        <v>171</v>
      </c>
      <c r="D63" s="47"/>
    </row>
    <row r="64" spans="1:4" x14ac:dyDescent="0.25">
      <c r="A64" s="47"/>
      <c r="B64" s="49">
        <v>29</v>
      </c>
      <c r="C64" s="47" t="s">
        <v>172</v>
      </c>
      <c r="D64" s="47"/>
    </row>
    <row r="65" spans="1:4" x14ac:dyDescent="0.25">
      <c r="A65" s="47"/>
      <c r="B65" s="49">
        <v>30</v>
      </c>
      <c r="C65" s="47" t="s">
        <v>173</v>
      </c>
      <c r="D65" s="47"/>
    </row>
    <row r="66" spans="1:4" x14ac:dyDescent="0.25">
      <c r="A66" s="47"/>
      <c r="B66" s="49">
        <v>31</v>
      </c>
      <c r="C66" s="47" t="s">
        <v>174</v>
      </c>
      <c r="D66" s="47"/>
    </row>
    <row r="67" spans="1:4" x14ac:dyDescent="0.25">
      <c r="A67" s="47"/>
      <c r="B67" s="49">
        <v>32</v>
      </c>
      <c r="C67" s="47" t="s">
        <v>175</v>
      </c>
      <c r="D67" s="47"/>
    </row>
    <row r="68" spans="1:4" x14ac:dyDescent="0.25">
      <c r="A68" s="47"/>
      <c r="B68" s="49">
        <v>33</v>
      </c>
      <c r="C68" s="47" t="s">
        <v>176</v>
      </c>
      <c r="D68" s="47"/>
    </row>
    <row r="69" spans="1:4" x14ac:dyDescent="0.25">
      <c r="A69" s="47"/>
      <c r="B69" s="49">
        <v>34</v>
      </c>
      <c r="C69" s="47" t="s">
        <v>177</v>
      </c>
      <c r="D69" s="47"/>
    </row>
    <row r="70" spans="1:4" x14ac:dyDescent="0.25">
      <c r="A70" s="47"/>
      <c r="B70" s="49">
        <v>35</v>
      </c>
      <c r="C70" s="47" t="s">
        <v>178</v>
      </c>
      <c r="D70" s="47"/>
    </row>
    <row r="71" spans="1:4" x14ac:dyDescent="0.25">
      <c r="A71" s="47"/>
      <c r="B71" s="49">
        <v>36</v>
      </c>
      <c r="C71" s="47" t="s">
        <v>179</v>
      </c>
      <c r="D71" s="47"/>
    </row>
    <row r="72" spans="1:4" x14ac:dyDescent="0.25">
      <c r="A72" s="47"/>
      <c r="B72" s="49">
        <v>37</v>
      </c>
      <c r="C72" s="47" t="s">
        <v>180</v>
      </c>
      <c r="D72" s="47"/>
    </row>
    <row r="73" spans="1:4" x14ac:dyDescent="0.25">
      <c r="A73" s="47"/>
      <c r="B73" s="49">
        <v>38</v>
      </c>
      <c r="C73" s="47" t="s">
        <v>181</v>
      </c>
      <c r="D73" s="47"/>
    </row>
    <row r="74" spans="1:4" x14ac:dyDescent="0.25">
      <c r="A74" s="47"/>
      <c r="B74" s="49">
        <v>39</v>
      </c>
      <c r="C74" s="47" t="s">
        <v>182</v>
      </c>
      <c r="D74" s="47"/>
    </row>
    <row r="75" spans="1:4" x14ac:dyDescent="0.25">
      <c r="A75" s="47"/>
      <c r="B75" s="49">
        <v>40</v>
      </c>
      <c r="C75" s="47" t="s">
        <v>183</v>
      </c>
      <c r="D75" s="47"/>
    </row>
    <row r="76" spans="1:4" x14ac:dyDescent="0.25">
      <c r="A76" s="47"/>
      <c r="B76" s="49">
        <v>41</v>
      </c>
      <c r="C76" s="47" t="s">
        <v>184</v>
      </c>
      <c r="D76" s="47"/>
    </row>
    <row r="77" spans="1:4" x14ac:dyDescent="0.25">
      <c r="A77" s="47"/>
      <c r="B77" s="49">
        <v>42</v>
      </c>
      <c r="C77" s="47" t="s">
        <v>185</v>
      </c>
      <c r="D77" s="47"/>
    </row>
    <row r="78" spans="1:4" x14ac:dyDescent="0.25">
      <c r="A78" s="47"/>
      <c r="B78" s="49">
        <v>43</v>
      </c>
      <c r="C78" s="47" t="s">
        <v>186</v>
      </c>
      <c r="D78" s="47"/>
    </row>
    <row r="79" spans="1:4" x14ac:dyDescent="0.25">
      <c r="A79" s="47"/>
      <c r="B79" s="49">
        <v>44</v>
      </c>
      <c r="C79" s="47" t="s">
        <v>187</v>
      </c>
      <c r="D79" s="47"/>
    </row>
    <row r="80" spans="1:4" x14ac:dyDescent="0.25">
      <c r="A80" s="47"/>
      <c r="B80" s="49">
        <v>45</v>
      </c>
      <c r="C80" s="47" t="s">
        <v>188</v>
      </c>
      <c r="D80" s="47"/>
    </row>
    <row r="81" spans="1:4" x14ac:dyDescent="0.25">
      <c r="A81" s="47"/>
      <c r="B81" s="49">
        <v>46</v>
      </c>
      <c r="C81" s="47" t="s">
        <v>189</v>
      </c>
      <c r="D81" s="47"/>
    </row>
    <row r="82" spans="1:4" x14ac:dyDescent="0.25">
      <c r="A82" s="47"/>
      <c r="B82" s="49">
        <v>47</v>
      </c>
      <c r="C82" s="47" t="s">
        <v>190</v>
      </c>
      <c r="D82" s="47"/>
    </row>
    <row r="83" spans="1:4" x14ac:dyDescent="0.25">
      <c r="A83" s="47"/>
      <c r="B83" s="49">
        <v>48</v>
      </c>
      <c r="C83" s="47" t="s">
        <v>191</v>
      </c>
      <c r="D83" s="47"/>
    </row>
    <row r="84" spans="1:4" x14ac:dyDescent="0.25">
      <c r="A84" s="47"/>
      <c r="B84" s="49">
        <v>49</v>
      </c>
      <c r="C84" s="47" t="s">
        <v>192</v>
      </c>
      <c r="D84" s="47"/>
    </row>
    <row r="85" spans="1:4" x14ac:dyDescent="0.25">
      <c r="A85" s="47"/>
      <c r="B85" s="49">
        <v>50</v>
      </c>
      <c r="C85" s="47" t="s">
        <v>193</v>
      </c>
      <c r="D85" s="47"/>
    </row>
    <row r="86" spans="1:4" x14ac:dyDescent="0.25">
      <c r="A86" s="47"/>
      <c r="B86" s="49">
        <v>51</v>
      </c>
      <c r="C86" s="47" t="s">
        <v>194</v>
      </c>
      <c r="D86" s="47"/>
    </row>
    <row r="87" spans="1:4" x14ac:dyDescent="0.25">
      <c r="A87" s="47"/>
      <c r="B87" s="49">
        <v>52</v>
      </c>
      <c r="C87" s="47" t="s">
        <v>195</v>
      </c>
      <c r="D87" s="47"/>
    </row>
    <row r="88" spans="1:4" x14ac:dyDescent="0.25">
      <c r="A88" s="47"/>
      <c r="B88" s="49">
        <v>53</v>
      </c>
      <c r="C88" s="47" t="s">
        <v>196</v>
      </c>
      <c r="D88" s="47"/>
    </row>
    <row r="89" spans="1:4" x14ac:dyDescent="0.25">
      <c r="A89" s="47"/>
      <c r="B89" s="49">
        <v>54</v>
      </c>
      <c r="C89" s="47" t="s">
        <v>197</v>
      </c>
      <c r="D89" s="47"/>
    </row>
    <row r="90" spans="1:4" x14ac:dyDescent="0.25">
      <c r="A90" s="47"/>
      <c r="B90" s="49">
        <v>55</v>
      </c>
      <c r="C90" s="47" t="s">
        <v>198</v>
      </c>
      <c r="D90" s="47"/>
    </row>
    <row r="91" spans="1:4" x14ac:dyDescent="0.25">
      <c r="A91" s="47"/>
      <c r="B91" s="49">
        <v>56</v>
      </c>
      <c r="C91" s="47" t="s">
        <v>199</v>
      </c>
      <c r="D91" s="47"/>
    </row>
    <row r="92" spans="1:4" x14ac:dyDescent="0.25">
      <c r="A92" s="47"/>
      <c r="B92" s="49">
        <v>57</v>
      </c>
      <c r="C92" s="47" t="s">
        <v>200</v>
      </c>
      <c r="D92" s="47"/>
    </row>
    <row r="93" spans="1:4" x14ac:dyDescent="0.25">
      <c r="A93" s="47"/>
      <c r="B93" s="49">
        <v>58</v>
      </c>
      <c r="C93" s="47" t="s">
        <v>201</v>
      </c>
      <c r="D93" s="47"/>
    </row>
    <row r="94" spans="1:4" x14ac:dyDescent="0.25">
      <c r="A94" s="47"/>
      <c r="B94" s="49">
        <v>59</v>
      </c>
      <c r="C94" s="47" t="s">
        <v>202</v>
      </c>
      <c r="D94" s="47"/>
    </row>
    <row r="95" spans="1:4" x14ac:dyDescent="0.25">
      <c r="A95" s="47"/>
      <c r="B95" s="49">
        <v>60</v>
      </c>
      <c r="C95" s="47" t="s">
        <v>203</v>
      </c>
      <c r="D95" s="47"/>
    </row>
    <row r="96" spans="1:4" x14ac:dyDescent="0.25">
      <c r="A96" s="47"/>
      <c r="B96" s="49">
        <v>61</v>
      </c>
      <c r="C96" s="47" t="s">
        <v>204</v>
      </c>
      <c r="D96" s="47"/>
    </row>
    <row r="97" spans="1:4" x14ac:dyDescent="0.25">
      <c r="A97" s="47"/>
      <c r="B97" s="49">
        <v>62</v>
      </c>
      <c r="C97" s="47" t="s">
        <v>205</v>
      </c>
      <c r="D97" s="47"/>
    </row>
    <row r="98" spans="1:4" x14ac:dyDescent="0.25">
      <c r="A98" s="47"/>
      <c r="B98" s="49">
        <v>63</v>
      </c>
      <c r="C98" s="47" t="s">
        <v>206</v>
      </c>
      <c r="D98" s="47"/>
    </row>
    <row r="99" spans="1:4" x14ac:dyDescent="0.25">
      <c r="A99" s="47"/>
      <c r="B99" s="49">
        <v>64</v>
      </c>
      <c r="C99" s="47" t="s">
        <v>207</v>
      </c>
      <c r="D99" s="47"/>
    </row>
    <row r="100" spans="1:4" x14ac:dyDescent="0.25">
      <c r="A100" s="47"/>
      <c r="B100" s="49">
        <v>65</v>
      </c>
      <c r="C100" s="47" t="s">
        <v>208</v>
      </c>
      <c r="D100" s="47"/>
    </row>
    <row r="101" spans="1:4" x14ac:dyDescent="0.25">
      <c r="A101" s="47"/>
      <c r="B101" s="49">
        <v>66</v>
      </c>
      <c r="C101" s="47" t="s">
        <v>209</v>
      </c>
      <c r="D101" s="47"/>
    </row>
    <row r="102" spans="1:4" x14ac:dyDescent="0.25">
      <c r="A102" s="47"/>
      <c r="B102" s="49">
        <v>67</v>
      </c>
      <c r="C102" s="47" t="s">
        <v>210</v>
      </c>
      <c r="D102" s="47"/>
    </row>
    <row r="103" spans="1:4" x14ac:dyDescent="0.25">
      <c r="A103" s="47"/>
      <c r="B103" s="49">
        <v>68</v>
      </c>
      <c r="C103" s="47" t="s">
        <v>211</v>
      </c>
      <c r="D103" s="47"/>
    </row>
    <row r="104" spans="1:4" x14ac:dyDescent="0.25">
      <c r="A104" s="47"/>
      <c r="B104" s="49">
        <v>69</v>
      </c>
      <c r="C104" s="47" t="s">
        <v>212</v>
      </c>
      <c r="D104" s="47"/>
    </row>
    <row r="105" spans="1:4" x14ac:dyDescent="0.25">
      <c r="A105" s="47"/>
      <c r="B105" s="49">
        <v>70</v>
      </c>
      <c r="C105" s="47" t="s">
        <v>213</v>
      </c>
      <c r="D105" s="47"/>
    </row>
    <row r="106" spans="1:4" x14ac:dyDescent="0.25">
      <c r="A106" s="47"/>
      <c r="B106" s="49">
        <v>71</v>
      </c>
      <c r="C106" s="47" t="s">
        <v>214</v>
      </c>
      <c r="D106" s="47"/>
    </row>
    <row r="107" spans="1:4" x14ac:dyDescent="0.25">
      <c r="A107" s="47"/>
      <c r="B107" s="49">
        <v>72</v>
      </c>
      <c r="C107" s="47" t="s">
        <v>215</v>
      </c>
      <c r="D107" s="47"/>
    </row>
    <row r="108" spans="1:4" x14ac:dyDescent="0.25">
      <c r="A108" s="47"/>
      <c r="B108" s="49">
        <v>73</v>
      </c>
      <c r="C108" s="47" t="s">
        <v>216</v>
      </c>
      <c r="D108" s="47"/>
    </row>
    <row r="109" spans="1:4" x14ac:dyDescent="0.25">
      <c r="A109" s="47"/>
      <c r="B109" s="49">
        <v>74</v>
      </c>
      <c r="C109" s="47" t="s">
        <v>217</v>
      </c>
      <c r="D109" s="47"/>
    </row>
    <row r="110" spans="1:4" x14ac:dyDescent="0.25">
      <c r="A110" s="47"/>
      <c r="B110" s="49">
        <v>75</v>
      </c>
      <c r="C110" s="47" t="s">
        <v>218</v>
      </c>
      <c r="D110" s="47"/>
    </row>
    <row r="111" spans="1:4" x14ac:dyDescent="0.25">
      <c r="A111" s="47"/>
      <c r="B111" s="49">
        <v>76</v>
      </c>
      <c r="C111" s="47" t="s">
        <v>219</v>
      </c>
      <c r="D111" s="47"/>
    </row>
    <row r="112" spans="1:4" x14ac:dyDescent="0.25">
      <c r="A112" s="47"/>
      <c r="B112" s="49">
        <v>77</v>
      </c>
      <c r="C112" s="47" t="s">
        <v>220</v>
      </c>
      <c r="D112" s="47"/>
    </row>
    <row r="113" spans="1:4" x14ac:dyDescent="0.25">
      <c r="A113" s="47"/>
      <c r="B113" s="49">
        <v>78</v>
      </c>
      <c r="C113" s="47" t="s">
        <v>221</v>
      </c>
      <c r="D113" s="47"/>
    </row>
    <row r="114" spans="1:4" x14ac:dyDescent="0.25">
      <c r="A114" s="47"/>
      <c r="B114" s="49">
        <v>79</v>
      </c>
      <c r="C114" s="47" t="s">
        <v>222</v>
      </c>
      <c r="D114" s="47"/>
    </row>
    <row r="115" spans="1:4" x14ac:dyDescent="0.25">
      <c r="A115" s="47"/>
      <c r="B115" s="49">
        <v>80</v>
      </c>
      <c r="C115" s="47" t="s">
        <v>223</v>
      </c>
      <c r="D115" s="47"/>
    </row>
    <row r="116" spans="1:4" x14ac:dyDescent="0.25">
      <c r="A116" s="47"/>
      <c r="B116" s="49">
        <v>81</v>
      </c>
      <c r="C116" s="47" t="s">
        <v>224</v>
      </c>
      <c r="D116" s="47"/>
    </row>
    <row r="117" spans="1:4" x14ac:dyDescent="0.25">
      <c r="A117" s="47"/>
      <c r="B117" s="49">
        <v>82</v>
      </c>
      <c r="C117" s="47" t="s">
        <v>225</v>
      </c>
      <c r="D117" s="47"/>
    </row>
    <row r="118" spans="1:4" x14ac:dyDescent="0.25">
      <c r="A118" s="47"/>
      <c r="B118" s="49">
        <v>83</v>
      </c>
      <c r="C118" s="47" t="s">
        <v>226</v>
      </c>
      <c r="D118" s="47"/>
    </row>
    <row r="119" spans="1:4" x14ac:dyDescent="0.25">
      <c r="A119" s="47"/>
      <c r="B119" s="49">
        <v>84</v>
      </c>
      <c r="C119" s="47" t="s">
        <v>227</v>
      </c>
      <c r="D119" s="47"/>
    </row>
    <row r="120" spans="1:4" x14ac:dyDescent="0.25">
      <c r="A120" s="47"/>
      <c r="B120" s="49">
        <v>85</v>
      </c>
      <c r="C120" s="47" t="s">
        <v>228</v>
      </c>
      <c r="D120" s="47"/>
    </row>
    <row r="121" spans="1:4" x14ac:dyDescent="0.25">
      <c r="A121" s="47"/>
      <c r="B121" s="49">
        <v>86</v>
      </c>
      <c r="C121" s="47" t="s">
        <v>229</v>
      </c>
      <c r="D121" s="47"/>
    </row>
    <row r="122" spans="1:4" x14ac:dyDescent="0.25">
      <c r="A122" s="47"/>
      <c r="B122" s="49">
        <v>87</v>
      </c>
      <c r="C122" s="47" t="s">
        <v>230</v>
      </c>
      <c r="D122" s="47"/>
    </row>
    <row r="123" spans="1:4" x14ac:dyDescent="0.25">
      <c r="A123" s="47"/>
      <c r="B123" s="49">
        <v>88</v>
      </c>
      <c r="C123" s="47" t="s">
        <v>231</v>
      </c>
      <c r="D123" s="47"/>
    </row>
    <row r="124" spans="1:4" x14ac:dyDescent="0.25">
      <c r="A124" s="47"/>
      <c r="B124" s="49">
        <v>89</v>
      </c>
      <c r="C124" s="47" t="s">
        <v>232</v>
      </c>
      <c r="D124" s="47"/>
    </row>
    <row r="125" spans="1:4" x14ac:dyDescent="0.25">
      <c r="A125" s="47"/>
      <c r="B125" s="49">
        <v>90</v>
      </c>
      <c r="C125" s="47" t="s">
        <v>233</v>
      </c>
      <c r="D125" s="47"/>
    </row>
    <row r="126" spans="1:4" x14ac:dyDescent="0.25">
      <c r="A126" s="47"/>
      <c r="B126" s="49">
        <v>91</v>
      </c>
      <c r="C126" s="47" t="s">
        <v>234</v>
      </c>
      <c r="D126" s="47"/>
    </row>
    <row r="127" spans="1:4" x14ac:dyDescent="0.25">
      <c r="A127" s="47"/>
      <c r="B127" s="49">
        <v>92</v>
      </c>
      <c r="C127" s="47" t="s">
        <v>235</v>
      </c>
      <c r="D127" s="47"/>
    </row>
    <row r="128" spans="1:4" x14ac:dyDescent="0.25">
      <c r="A128" s="47"/>
      <c r="B128" s="49">
        <v>93</v>
      </c>
      <c r="C128" s="47" t="s">
        <v>236</v>
      </c>
      <c r="D128" s="47"/>
    </row>
    <row r="129" spans="1:4" x14ac:dyDescent="0.25">
      <c r="A129" s="47"/>
      <c r="B129" s="49">
        <v>94</v>
      </c>
      <c r="C129" s="47" t="s">
        <v>237</v>
      </c>
      <c r="D129" s="47"/>
    </row>
    <row r="130" spans="1:4" x14ac:dyDescent="0.25">
      <c r="A130" s="47"/>
      <c r="B130" s="49">
        <v>95</v>
      </c>
      <c r="C130" s="47" t="s">
        <v>238</v>
      </c>
      <c r="D130" s="47"/>
    </row>
    <row r="131" spans="1:4" x14ac:dyDescent="0.25">
      <c r="A131" s="47"/>
      <c r="B131" s="49">
        <v>96</v>
      </c>
      <c r="C131" s="47" t="s">
        <v>239</v>
      </c>
      <c r="D131" s="47"/>
    </row>
    <row r="132" spans="1:4" x14ac:dyDescent="0.25">
      <c r="A132" s="47"/>
      <c r="B132" s="49">
        <v>97</v>
      </c>
      <c r="C132" s="47" t="s">
        <v>240</v>
      </c>
      <c r="D132" s="47"/>
    </row>
    <row r="133" spans="1:4" x14ac:dyDescent="0.25">
      <c r="A133" s="47"/>
      <c r="B133" s="49">
        <v>98</v>
      </c>
      <c r="C133" s="47" t="s">
        <v>241</v>
      </c>
      <c r="D133" s="47"/>
    </row>
    <row r="134" spans="1:4" x14ac:dyDescent="0.25">
      <c r="A134" s="47"/>
      <c r="B134" s="49">
        <v>99</v>
      </c>
      <c r="C134" s="47" t="s">
        <v>242</v>
      </c>
      <c r="D134" s="47"/>
    </row>
    <row r="135" spans="1:4" x14ac:dyDescent="0.25">
      <c r="A135" s="47"/>
      <c r="B135" s="49">
        <v>100</v>
      </c>
      <c r="C135" s="47" t="s">
        <v>243</v>
      </c>
      <c r="D135" s="47"/>
    </row>
    <row r="136" spans="1:4" x14ac:dyDescent="0.25">
      <c r="A136" s="47"/>
      <c r="B136" s="49">
        <v>101</v>
      </c>
      <c r="C136" s="47" t="s">
        <v>244</v>
      </c>
      <c r="D136" s="47"/>
    </row>
    <row r="137" spans="1:4" x14ac:dyDescent="0.25">
      <c r="A137" s="47"/>
      <c r="B137" s="49">
        <v>102</v>
      </c>
      <c r="C137" s="47" t="s">
        <v>245</v>
      </c>
      <c r="D137" s="47"/>
    </row>
    <row r="138" spans="1:4" x14ac:dyDescent="0.25">
      <c r="A138" s="47"/>
      <c r="B138" s="49">
        <v>103</v>
      </c>
      <c r="C138" s="47" t="s">
        <v>246</v>
      </c>
      <c r="D138" s="47"/>
    </row>
    <row r="139" spans="1:4" x14ac:dyDescent="0.25">
      <c r="A139" s="47"/>
      <c r="B139" s="49">
        <v>104</v>
      </c>
      <c r="C139" s="47" t="s">
        <v>247</v>
      </c>
      <c r="D139" s="47"/>
    </row>
    <row r="140" spans="1:4" x14ac:dyDescent="0.25">
      <c r="A140" s="47"/>
      <c r="B140" s="49">
        <v>105</v>
      </c>
      <c r="C140" s="47" t="s">
        <v>248</v>
      </c>
      <c r="D140" s="47"/>
    </row>
    <row r="141" spans="1:4" x14ac:dyDescent="0.25">
      <c r="A141" s="47"/>
      <c r="B141" s="49">
        <v>106</v>
      </c>
      <c r="C141" s="47" t="s">
        <v>249</v>
      </c>
      <c r="D141" s="47"/>
    </row>
    <row r="142" spans="1:4" x14ac:dyDescent="0.25">
      <c r="A142" s="47"/>
      <c r="B142" s="49">
        <v>107</v>
      </c>
      <c r="C142" s="47" t="s">
        <v>250</v>
      </c>
      <c r="D142" s="47"/>
    </row>
    <row r="143" spans="1:4" x14ac:dyDescent="0.25">
      <c r="A143" s="47"/>
      <c r="B143" s="49">
        <v>108</v>
      </c>
      <c r="C143" s="47" t="s">
        <v>251</v>
      </c>
      <c r="D143" s="47"/>
    </row>
    <row r="144" spans="1:4" x14ac:dyDescent="0.25">
      <c r="A144" s="47"/>
      <c r="B144" s="49">
        <v>109</v>
      </c>
      <c r="C144" s="47" t="s">
        <v>252</v>
      </c>
      <c r="D144" s="47"/>
    </row>
    <row r="145" spans="1:4" x14ac:dyDescent="0.25">
      <c r="A145" s="47"/>
      <c r="B145" s="49">
        <v>110</v>
      </c>
      <c r="C145" s="47" t="s">
        <v>253</v>
      </c>
      <c r="D145" s="47"/>
    </row>
    <row r="146" spans="1:4" x14ac:dyDescent="0.25">
      <c r="A146" s="47"/>
      <c r="B146" s="49">
        <v>111</v>
      </c>
      <c r="C146" s="47" t="s">
        <v>254</v>
      </c>
      <c r="D146" s="47"/>
    </row>
    <row r="147" spans="1:4" x14ac:dyDescent="0.25">
      <c r="A147" s="47"/>
      <c r="B147" s="49">
        <v>112</v>
      </c>
      <c r="C147" s="47" t="s">
        <v>255</v>
      </c>
      <c r="D147" s="47"/>
    </row>
    <row r="148" spans="1:4" x14ac:dyDescent="0.25">
      <c r="A148" s="47"/>
      <c r="B148" s="49">
        <v>113</v>
      </c>
      <c r="C148" s="47" t="s">
        <v>256</v>
      </c>
      <c r="D148" s="47"/>
    </row>
    <row r="149" spans="1:4" x14ac:dyDescent="0.25">
      <c r="A149" s="47"/>
      <c r="B149" s="49">
        <v>114</v>
      </c>
      <c r="C149" s="47" t="s">
        <v>257</v>
      </c>
      <c r="D149" s="47"/>
    </row>
    <row r="150" spans="1:4" x14ac:dyDescent="0.25">
      <c r="A150" s="47"/>
      <c r="B150" s="49">
        <v>115</v>
      </c>
      <c r="C150" s="47" t="s">
        <v>258</v>
      </c>
      <c r="D150" s="47"/>
    </row>
    <row r="151" spans="1:4" x14ac:dyDescent="0.25">
      <c r="A151" s="47"/>
      <c r="B151" s="49">
        <v>116</v>
      </c>
      <c r="C151" s="47" t="s">
        <v>259</v>
      </c>
      <c r="D151" s="47"/>
    </row>
    <row r="152" spans="1:4" x14ac:dyDescent="0.25">
      <c r="A152" s="47"/>
      <c r="B152" s="49">
        <v>117</v>
      </c>
      <c r="C152" s="47" t="s">
        <v>260</v>
      </c>
      <c r="D152" s="47"/>
    </row>
    <row r="153" spans="1:4" x14ac:dyDescent="0.25">
      <c r="A153" s="47"/>
      <c r="B153" s="49">
        <v>118</v>
      </c>
      <c r="C153" s="47" t="s">
        <v>261</v>
      </c>
      <c r="D153" s="47"/>
    </row>
    <row r="154" spans="1:4" x14ac:dyDescent="0.25">
      <c r="A154" s="47"/>
      <c r="B154" s="49">
        <v>119</v>
      </c>
      <c r="C154" s="47" t="s">
        <v>262</v>
      </c>
      <c r="D154" s="47"/>
    </row>
    <row r="155" spans="1:4" x14ac:dyDescent="0.25">
      <c r="A155" s="47"/>
      <c r="B155" s="49">
        <v>120</v>
      </c>
      <c r="C155" s="47" t="s">
        <v>263</v>
      </c>
      <c r="D155" s="47"/>
    </row>
    <row r="156" spans="1:4" x14ac:dyDescent="0.25">
      <c r="A156" s="47"/>
      <c r="B156" s="49">
        <v>121</v>
      </c>
      <c r="C156" s="47" t="s">
        <v>264</v>
      </c>
      <c r="D156" s="47"/>
    </row>
    <row r="157" spans="1:4" x14ac:dyDescent="0.25">
      <c r="A157" s="47"/>
      <c r="B157" s="49">
        <v>122</v>
      </c>
      <c r="C157" s="47" t="s">
        <v>265</v>
      </c>
      <c r="D157" s="47"/>
    </row>
    <row r="158" spans="1:4" x14ac:dyDescent="0.25">
      <c r="A158" s="47"/>
      <c r="B158" s="49">
        <v>123</v>
      </c>
      <c r="C158" s="47" t="s">
        <v>266</v>
      </c>
      <c r="D158" s="47"/>
    </row>
    <row r="159" spans="1:4" x14ac:dyDescent="0.25">
      <c r="A159" s="47"/>
      <c r="B159" s="49">
        <v>124</v>
      </c>
      <c r="C159" s="47" t="s">
        <v>267</v>
      </c>
      <c r="D159" s="47"/>
    </row>
    <row r="160" spans="1:4" x14ac:dyDescent="0.25">
      <c r="A160" s="47"/>
      <c r="B160" s="49">
        <v>125</v>
      </c>
      <c r="C160" s="47" t="s">
        <v>268</v>
      </c>
      <c r="D160" s="47"/>
    </row>
    <row r="161" spans="1:4" x14ac:dyDescent="0.25">
      <c r="A161" s="47"/>
      <c r="B161" s="49">
        <v>126</v>
      </c>
      <c r="C161" s="47" t="s">
        <v>269</v>
      </c>
      <c r="D161" s="47"/>
    </row>
    <row r="162" spans="1:4" x14ac:dyDescent="0.25">
      <c r="A162" s="47"/>
      <c r="B162" s="49">
        <v>127</v>
      </c>
      <c r="C162" s="47" t="s">
        <v>270</v>
      </c>
      <c r="D162" s="47"/>
    </row>
    <row r="163" spans="1:4" x14ac:dyDescent="0.25">
      <c r="A163" s="47"/>
      <c r="B163" s="49">
        <v>128</v>
      </c>
      <c r="C163" s="47" t="s">
        <v>271</v>
      </c>
      <c r="D163" s="47"/>
    </row>
    <row r="164" spans="1:4" x14ac:dyDescent="0.25">
      <c r="A164" s="47"/>
      <c r="B164" s="49">
        <v>129</v>
      </c>
      <c r="C164" s="47" t="s">
        <v>272</v>
      </c>
      <c r="D164" s="47"/>
    </row>
    <row r="165" spans="1:4" x14ac:dyDescent="0.25">
      <c r="A165" s="47"/>
      <c r="B165" s="49">
        <v>130</v>
      </c>
      <c r="C165" s="47" t="s">
        <v>273</v>
      </c>
      <c r="D165" s="47"/>
    </row>
    <row r="166" spans="1:4" x14ac:dyDescent="0.25">
      <c r="A166" s="47"/>
      <c r="B166" s="49">
        <v>131</v>
      </c>
      <c r="C166" s="47" t="s">
        <v>274</v>
      </c>
      <c r="D166" s="47"/>
    </row>
    <row r="167" spans="1:4" x14ac:dyDescent="0.25">
      <c r="A167" s="47"/>
      <c r="B167" s="49">
        <v>132</v>
      </c>
      <c r="C167" s="47" t="s">
        <v>275</v>
      </c>
      <c r="D167" s="47"/>
    </row>
    <row r="168" spans="1:4" x14ac:dyDescent="0.25">
      <c r="A168" s="47"/>
      <c r="B168" s="49">
        <v>133</v>
      </c>
      <c r="C168" s="47" t="s">
        <v>276</v>
      </c>
      <c r="D168" s="47"/>
    </row>
    <row r="169" spans="1:4" x14ac:dyDescent="0.25">
      <c r="A169" s="47"/>
      <c r="B169" s="49">
        <v>134</v>
      </c>
      <c r="C169" s="47" t="s">
        <v>277</v>
      </c>
      <c r="D169" s="47"/>
    </row>
    <row r="170" spans="1:4" x14ac:dyDescent="0.25">
      <c r="A170" s="47"/>
      <c r="B170" s="49">
        <v>135</v>
      </c>
      <c r="C170" s="47" t="s">
        <v>278</v>
      </c>
      <c r="D170" s="47"/>
    </row>
    <row r="171" spans="1:4" x14ac:dyDescent="0.25">
      <c r="A171" s="47"/>
      <c r="B171" s="49">
        <v>136</v>
      </c>
      <c r="C171" s="47" t="s">
        <v>279</v>
      </c>
      <c r="D171" s="47"/>
    </row>
    <row r="172" spans="1:4" x14ac:dyDescent="0.25">
      <c r="A172" s="47"/>
      <c r="B172" s="49">
        <v>137</v>
      </c>
      <c r="C172" s="47" t="s">
        <v>280</v>
      </c>
      <c r="D172" s="47"/>
    </row>
    <row r="173" spans="1:4" x14ac:dyDescent="0.25">
      <c r="A173" s="47"/>
      <c r="B173" s="49">
        <v>138</v>
      </c>
      <c r="C173" s="47" t="s">
        <v>281</v>
      </c>
      <c r="D173" s="47"/>
    </row>
    <row r="174" spans="1:4" x14ac:dyDescent="0.25">
      <c r="A174" s="47"/>
      <c r="B174" s="49">
        <v>139</v>
      </c>
      <c r="C174" s="47" t="s">
        <v>282</v>
      </c>
      <c r="D174" s="47"/>
    </row>
    <row r="175" spans="1:4" x14ac:dyDescent="0.25">
      <c r="A175" s="47"/>
      <c r="B175" s="49">
        <v>140</v>
      </c>
      <c r="C175" s="47" t="s">
        <v>283</v>
      </c>
      <c r="D175" s="47"/>
    </row>
    <row r="176" spans="1:4" x14ac:dyDescent="0.25">
      <c r="A176" s="47"/>
      <c r="B176" s="49">
        <v>141</v>
      </c>
      <c r="C176" s="47" t="s">
        <v>284</v>
      </c>
      <c r="D176" s="47"/>
    </row>
    <row r="177" spans="1:4" x14ac:dyDescent="0.25">
      <c r="A177" s="47"/>
      <c r="B177" s="49">
        <v>142</v>
      </c>
      <c r="C177" s="47" t="s">
        <v>285</v>
      </c>
      <c r="D177" s="47"/>
    </row>
    <row r="178" spans="1:4" x14ac:dyDescent="0.25">
      <c r="A178" s="47"/>
      <c r="B178" s="49">
        <v>143</v>
      </c>
      <c r="C178" s="47" t="s">
        <v>286</v>
      </c>
      <c r="D178" s="47"/>
    </row>
    <row r="179" spans="1:4" x14ac:dyDescent="0.25">
      <c r="A179" s="47"/>
      <c r="B179" s="49">
        <v>144</v>
      </c>
      <c r="C179" s="47" t="s">
        <v>287</v>
      </c>
      <c r="D179" s="47"/>
    </row>
    <row r="180" spans="1:4" x14ac:dyDescent="0.25">
      <c r="A180" s="47"/>
      <c r="B180" s="49">
        <v>145</v>
      </c>
      <c r="C180" s="47" t="s">
        <v>288</v>
      </c>
      <c r="D180" s="47"/>
    </row>
    <row r="181" spans="1:4" x14ac:dyDescent="0.25">
      <c r="A181" s="47"/>
      <c r="B181" s="49">
        <v>146</v>
      </c>
      <c r="C181" s="47" t="s">
        <v>289</v>
      </c>
      <c r="D181" s="47"/>
    </row>
    <row r="182" spans="1:4" x14ac:dyDescent="0.25">
      <c r="A182" s="47"/>
      <c r="B182" s="49">
        <v>147</v>
      </c>
      <c r="C182" s="47" t="s">
        <v>290</v>
      </c>
      <c r="D182" s="47"/>
    </row>
    <row r="183" spans="1:4" x14ac:dyDescent="0.25">
      <c r="A183" s="47"/>
      <c r="B183" s="49">
        <v>148</v>
      </c>
      <c r="C183" s="47" t="s">
        <v>291</v>
      </c>
      <c r="D183" s="47"/>
    </row>
    <row r="184" spans="1:4" x14ac:dyDescent="0.25">
      <c r="A184" s="47"/>
      <c r="B184" s="49">
        <v>149</v>
      </c>
      <c r="C184" s="47" t="s">
        <v>292</v>
      </c>
      <c r="D184" s="47"/>
    </row>
    <row r="185" spans="1:4" x14ac:dyDescent="0.25">
      <c r="A185" s="47"/>
      <c r="B185" s="49">
        <v>150</v>
      </c>
      <c r="C185" s="47" t="s">
        <v>293</v>
      </c>
      <c r="D185" s="47"/>
    </row>
    <row r="186" spans="1:4" x14ac:dyDescent="0.25">
      <c r="A186" s="47"/>
      <c r="B186" s="49">
        <v>151</v>
      </c>
      <c r="C186" s="47" t="s">
        <v>294</v>
      </c>
      <c r="D186" s="47"/>
    </row>
    <row r="187" spans="1:4" x14ac:dyDescent="0.25">
      <c r="A187" s="47"/>
      <c r="B187" s="49">
        <v>152</v>
      </c>
      <c r="C187" s="47" t="s">
        <v>295</v>
      </c>
      <c r="D187" s="47"/>
    </row>
    <row r="188" spans="1:4" x14ac:dyDescent="0.25">
      <c r="A188" s="47"/>
      <c r="B188" s="49">
        <v>153</v>
      </c>
      <c r="C188" s="47" t="s">
        <v>296</v>
      </c>
      <c r="D188" s="47"/>
    </row>
    <row r="189" spans="1:4" x14ac:dyDescent="0.25">
      <c r="A189" s="47"/>
      <c r="B189" s="49">
        <v>154</v>
      </c>
      <c r="C189" s="47" t="s">
        <v>297</v>
      </c>
      <c r="D189" s="47"/>
    </row>
    <row r="190" spans="1:4" x14ac:dyDescent="0.25">
      <c r="A190" s="47"/>
      <c r="B190" s="49">
        <v>155</v>
      </c>
      <c r="C190" s="47" t="s">
        <v>298</v>
      </c>
      <c r="D190" s="47"/>
    </row>
    <row r="191" spans="1:4" x14ac:dyDescent="0.25">
      <c r="A191" s="47"/>
      <c r="B191" s="49">
        <v>156</v>
      </c>
      <c r="C191" s="47" t="s">
        <v>299</v>
      </c>
      <c r="D191" s="47"/>
    </row>
    <row r="192" spans="1:4" x14ac:dyDescent="0.25">
      <c r="A192" s="47"/>
      <c r="B192" s="49">
        <v>157</v>
      </c>
      <c r="C192" s="47" t="s">
        <v>300</v>
      </c>
      <c r="D192" s="47"/>
    </row>
    <row r="193" spans="1:4" x14ac:dyDescent="0.25">
      <c r="A193" s="47"/>
      <c r="B193" s="49">
        <v>158</v>
      </c>
      <c r="C193" s="47" t="s">
        <v>301</v>
      </c>
      <c r="D193" s="47"/>
    </row>
    <row r="194" spans="1:4" x14ac:dyDescent="0.25">
      <c r="A194" s="47"/>
      <c r="B194" s="49">
        <v>159</v>
      </c>
      <c r="C194" s="47" t="s">
        <v>302</v>
      </c>
      <c r="D194" s="47"/>
    </row>
    <row r="195" spans="1:4" x14ac:dyDescent="0.25">
      <c r="A195" s="47"/>
      <c r="B195" s="49">
        <v>160</v>
      </c>
      <c r="C195" s="47" t="s">
        <v>303</v>
      </c>
      <c r="D195" s="47"/>
    </row>
    <row r="196" spans="1:4" x14ac:dyDescent="0.25">
      <c r="A196" s="47"/>
      <c r="B196" s="49">
        <v>161</v>
      </c>
      <c r="C196" s="47" t="s">
        <v>304</v>
      </c>
      <c r="D196" s="47"/>
    </row>
    <row r="197" spans="1:4" x14ac:dyDescent="0.25">
      <c r="A197" s="47"/>
      <c r="B197" s="49">
        <v>162</v>
      </c>
      <c r="C197" s="47" t="s">
        <v>305</v>
      </c>
      <c r="D197" s="47"/>
    </row>
    <row r="198" spans="1:4" x14ac:dyDescent="0.25">
      <c r="A198" s="47"/>
      <c r="B198" s="49">
        <v>163</v>
      </c>
      <c r="C198" s="47" t="s">
        <v>306</v>
      </c>
      <c r="D198" s="47"/>
    </row>
    <row r="199" spans="1:4" x14ac:dyDescent="0.25">
      <c r="A199" s="47"/>
      <c r="B199" s="49">
        <v>164</v>
      </c>
      <c r="C199" s="47" t="s">
        <v>307</v>
      </c>
      <c r="D199" s="47"/>
    </row>
    <row r="200" spans="1:4" x14ac:dyDescent="0.25">
      <c r="A200" s="47"/>
      <c r="B200" s="49">
        <v>165</v>
      </c>
      <c r="C200" s="47" t="s">
        <v>308</v>
      </c>
      <c r="D200" s="47"/>
    </row>
    <row r="201" spans="1:4" x14ac:dyDescent="0.25">
      <c r="A201" s="47"/>
      <c r="B201" s="49">
        <v>166</v>
      </c>
      <c r="C201" s="47" t="s">
        <v>309</v>
      </c>
      <c r="D201" s="47"/>
    </row>
    <row r="202" spans="1:4" x14ac:dyDescent="0.25">
      <c r="A202" s="47"/>
      <c r="B202" s="49">
        <v>167</v>
      </c>
      <c r="C202" s="47" t="s">
        <v>310</v>
      </c>
      <c r="D202" s="47"/>
    </row>
    <row r="203" spans="1:4" x14ac:dyDescent="0.25">
      <c r="A203" s="47"/>
      <c r="B203" s="49">
        <v>168</v>
      </c>
      <c r="C203" s="47" t="s">
        <v>311</v>
      </c>
      <c r="D203" s="47"/>
    </row>
    <row r="204" spans="1:4" x14ac:dyDescent="0.25">
      <c r="A204" s="47"/>
      <c r="B204" s="49">
        <v>169</v>
      </c>
      <c r="C204" s="47" t="s">
        <v>312</v>
      </c>
      <c r="D204" s="47"/>
    </row>
    <row r="205" spans="1:4" x14ac:dyDescent="0.25">
      <c r="A205" s="47"/>
      <c r="B205" s="49">
        <v>170</v>
      </c>
      <c r="C205" s="47" t="s">
        <v>313</v>
      </c>
      <c r="D205" s="47"/>
    </row>
    <row r="206" spans="1:4" x14ac:dyDescent="0.25">
      <c r="A206" s="47"/>
      <c r="B206" s="49">
        <v>171</v>
      </c>
      <c r="C206" s="47" t="s">
        <v>314</v>
      </c>
      <c r="D206" s="47"/>
    </row>
    <row r="207" spans="1:4" x14ac:dyDescent="0.25">
      <c r="A207" s="47"/>
      <c r="B207" s="49">
        <v>172</v>
      </c>
      <c r="C207" s="47" t="s">
        <v>315</v>
      </c>
      <c r="D207" s="47"/>
    </row>
    <row r="208" spans="1:4" x14ac:dyDescent="0.25">
      <c r="A208" s="47"/>
      <c r="B208" s="49">
        <v>173</v>
      </c>
      <c r="C208" s="47" t="s">
        <v>316</v>
      </c>
      <c r="D208" s="47"/>
    </row>
    <row r="209" spans="1:4" x14ac:dyDescent="0.25">
      <c r="A209" s="47"/>
      <c r="B209" s="49">
        <v>174</v>
      </c>
      <c r="C209" s="47" t="s">
        <v>317</v>
      </c>
      <c r="D209" s="47"/>
    </row>
    <row r="210" spans="1:4" x14ac:dyDescent="0.25">
      <c r="A210" s="47"/>
      <c r="B210" s="49">
        <v>175</v>
      </c>
      <c r="C210" s="47" t="s">
        <v>318</v>
      </c>
      <c r="D210" s="47"/>
    </row>
    <row r="211" spans="1:4" x14ac:dyDescent="0.25">
      <c r="A211" s="47"/>
      <c r="B211" s="49">
        <v>176</v>
      </c>
      <c r="C211" s="47" t="s">
        <v>319</v>
      </c>
      <c r="D211" s="47"/>
    </row>
    <row r="212" spans="1:4" x14ac:dyDescent="0.25">
      <c r="A212" s="47"/>
      <c r="B212" s="49">
        <v>177</v>
      </c>
      <c r="C212" s="47" t="s">
        <v>320</v>
      </c>
      <c r="D212" s="47"/>
    </row>
    <row r="213" spans="1:4" x14ac:dyDescent="0.25">
      <c r="A213" s="47"/>
      <c r="B213" s="49">
        <v>178</v>
      </c>
      <c r="C213" s="47" t="s">
        <v>321</v>
      </c>
      <c r="D213" s="47"/>
    </row>
    <row r="214" spans="1:4" x14ac:dyDescent="0.25">
      <c r="A214" s="47"/>
      <c r="B214" s="49">
        <v>179</v>
      </c>
      <c r="C214" s="47" t="s">
        <v>322</v>
      </c>
      <c r="D214" s="47"/>
    </row>
    <row r="215" spans="1:4" x14ac:dyDescent="0.25">
      <c r="A215" s="47"/>
      <c r="B215" s="49">
        <v>180</v>
      </c>
      <c r="C215" s="47" t="s">
        <v>323</v>
      </c>
      <c r="D215" s="47"/>
    </row>
    <row r="216" spans="1:4" x14ac:dyDescent="0.25">
      <c r="A216" s="47"/>
      <c r="B216" s="49">
        <v>181</v>
      </c>
      <c r="C216" s="47" t="s">
        <v>324</v>
      </c>
      <c r="D216" s="47"/>
    </row>
    <row r="217" spans="1:4" x14ac:dyDescent="0.25">
      <c r="A217" s="47"/>
      <c r="B217" s="49">
        <v>182</v>
      </c>
      <c r="C217" s="47" t="s">
        <v>325</v>
      </c>
      <c r="D217" s="47"/>
    </row>
    <row r="218" spans="1:4" x14ac:dyDescent="0.25">
      <c r="A218" s="47"/>
      <c r="B218" s="49">
        <v>183</v>
      </c>
      <c r="C218" s="47" t="s">
        <v>326</v>
      </c>
      <c r="D218" s="47"/>
    </row>
    <row r="219" spans="1:4" x14ac:dyDescent="0.25">
      <c r="A219" s="47"/>
      <c r="B219" s="49">
        <v>184</v>
      </c>
      <c r="C219" s="47" t="s">
        <v>327</v>
      </c>
      <c r="D219" s="47"/>
    </row>
    <row r="220" spans="1:4" x14ac:dyDescent="0.25">
      <c r="A220" s="47"/>
      <c r="B220" s="49">
        <v>185</v>
      </c>
      <c r="C220" s="47" t="s">
        <v>328</v>
      </c>
      <c r="D220" s="47"/>
    </row>
    <row r="221" spans="1:4" x14ac:dyDescent="0.25">
      <c r="A221" s="47"/>
      <c r="B221" s="49">
        <v>186</v>
      </c>
      <c r="C221" s="47" t="s">
        <v>329</v>
      </c>
      <c r="D221" s="47"/>
    </row>
    <row r="222" spans="1:4" x14ac:dyDescent="0.25">
      <c r="A222" s="47"/>
      <c r="B222" s="49">
        <v>187</v>
      </c>
      <c r="C222" s="47" t="s">
        <v>330</v>
      </c>
      <c r="D222" s="47"/>
    </row>
    <row r="223" spans="1:4" x14ac:dyDescent="0.25">
      <c r="A223" s="47"/>
      <c r="B223" s="49">
        <v>188</v>
      </c>
      <c r="C223" s="47" t="s">
        <v>331</v>
      </c>
      <c r="D223" s="47"/>
    </row>
    <row r="224" spans="1:4" x14ac:dyDescent="0.25">
      <c r="A224" s="47"/>
      <c r="B224" s="49">
        <v>189</v>
      </c>
      <c r="C224" s="47" t="s">
        <v>332</v>
      </c>
      <c r="D224" s="47"/>
    </row>
    <row r="225" spans="1:4" x14ac:dyDescent="0.25">
      <c r="A225" s="47"/>
      <c r="B225" s="49">
        <v>190</v>
      </c>
      <c r="C225" s="47" t="s">
        <v>333</v>
      </c>
      <c r="D225" s="47"/>
    </row>
    <row r="226" spans="1:4" x14ac:dyDescent="0.25">
      <c r="A226" s="47"/>
      <c r="B226" s="49">
        <v>191</v>
      </c>
      <c r="C226" s="47" t="s">
        <v>334</v>
      </c>
      <c r="D226" s="47"/>
    </row>
    <row r="227" spans="1:4" x14ac:dyDescent="0.25">
      <c r="A227" s="47"/>
      <c r="B227" s="49">
        <v>192</v>
      </c>
      <c r="C227" s="47" t="s">
        <v>335</v>
      </c>
      <c r="D227" s="47"/>
    </row>
    <row r="228" spans="1:4" x14ac:dyDescent="0.25">
      <c r="A228" s="47"/>
      <c r="B228" s="49">
        <v>193</v>
      </c>
      <c r="C228" s="47" t="s">
        <v>336</v>
      </c>
      <c r="D228" s="47"/>
    </row>
    <row r="229" spans="1:4" x14ac:dyDescent="0.25">
      <c r="A229" s="47"/>
      <c r="B229" s="49">
        <v>194</v>
      </c>
      <c r="C229" s="47" t="s">
        <v>337</v>
      </c>
      <c r="D229" s="47"/>
    </row>
    <row r="230" spans="1:4" x14ac:dyDescent="0.25">
      <c r="A230" s="47"/>
      <c r="B230" s="49">
        <v>195</v>
      </c>
      <c r="C230" s="47" t="s">
        <v>338</v>
      </c>
      <c r="D230" s="47"/>
    </row>
    <row r="231" spans="1:4" x14ac:dyDescent="0.25">
      <c r="A231" s="47"/>
      <c r="B231" s="49">
        <v>196</v>
      </c>
      <c r="C231" s="47" t="s">
        <v>339</v>
      </c>
      <c r="D231" s="47"/>
    </row>
    <row r="232" spans="1:4" x14ac:dyDescent="0.25">
      <c r="A232" s="47"/>
      <c r="B232" s="49">
        <v>197</v>
      </c>
      <c r="C232" s="47" t="s">
        <v>340</v>
      </c>
      <c r="D232" s="47"/>
    </row>
    <row r="233" spans="1:4" x14ac:dyDescent="0.25">
      <c r="A233" s="47"/>
      <c r="B233" s="49">
        <v>198</v>
      </c>
      <c r="C233" s="47" t="s">
        <v>341</v>
      </c>
      <c r="D233" s="47"/>
    </row>
    <row r="234" spans="1:4" x14ac:dyDescent="0.25">
      <c r="A234" s="47"/>
      <c r="B234" s="49">
        <v>199</v>
      </c>
      <c r="C234" s="47" t="s">
        <v>342</v>
      </c>
      <c r="D234" s="47"/>
    </row>
    <row r="235" spans="1:4" x14ac:dyDescent="0.25">
      <c r="A235" s="47"/>
      <c r="B235" s="49">
        <v>200</v>
      </c>
      <c r="C235" s="47" t="s">
        <v>343</v>
      </c>
      <c r="D235" s="47"/>
    </row>
    <row r="236" spans="1:4" x14ac:dyDescent="0.25">
      <c r="A236" s="47"/>
      <c r="B236" s="49">
        <v>201</v>
      </c>
      <c r="C236" s="47" t="s">
        <v>344</v>
      </c>
      <c r="D236" s="47"/>
    </row>
    <row r="237" spans="1:4" x14ac:dyDescent="0.25">
      <c r="A237" s="47"/>
      <c r="B237" s="49">
        <v>202</v>
      </c>
      <c r="C237" s="47" t="s">
        <v>345</v>
      </c>
      <c r="D237" s="47"/>
    </row>
    <row r="238" spans="1:4" x14ac:dyDescent="0.25">
      <c r="A238" s="47"/>
      <c r="B238" s="49">
        <v>203</v>
      </c>
      <c r="C238" s="47" t="s">
        <v>346</v>
      </c>
      <c r="D238" s="47"/>
    </row>
    <row r="239" spans="1:4" x14ac:dyDescent="0.25">
      <c r="A239" s="47"/>
      <c r="B239" s="49">
        <v>204</v>
      </c>
      <c r="C239" s="47" t="s">
        <v>347</v>
      </c>
      <c r="D239" s="47"/>
    </row>
    <row r="240" spans="1:4" x14ac:dyDescent="0.25">
      <c r="A240" s="47"/>
      <c r="B240" s="49">
        <v>205</v>
      </c>
      <c r="C240" s="47" t="s">
        <v>348</v>
      </c>
      <c r="D240" s="47"/>
    </row>
    <row r="241" spans="1:4" x14ac:dyDescent="0.25">
      <c r="A241" s="47"/>
      <c r="B241" s="49">
        <v>206</v>
      </c>
      <c r="C241" s="47" t="s">
        <v>349</v>
      </c>
      <c r="D241" s="47"/>
    </row>
    <row r="242" spans="1:4" x14ac:dyDescent="0.25">
      <c r="A242" s="47"/>
      <c r="B242" s="49">
        <v>207</v>
      </c>
      <c r="C242" s="47" t="s">
        <v>350</v>
      </c>
      <c r="D242" s="47"/>
    </row>
    <row r="243" spans="1:4" x14ac:dyDescent="0.25">
      <c r="A243" s="47"/>
      <c r="B243" s="49">
        <v>208</v>
      </c>
      <c r="C243" s="47" t="s">
        <v>351</v>
      </c>
      <c r="D243" s="47"/>
    </row>
    <row r="244" spans="1:4" x14ac:dyDescent="0.25">
      <c r="A244" s="47"/>
      <c r="B244" s="49">
        <v>209</v>
      </c>
      <c r="C244" s="47" t="s">
        <v>352</v>
      </c>
      <c r="D244" s="47"/>
    </row>
    <row r="245" spans="1:4" x14ac:dyDescent="0.25">
      <c r="A245" s="47"/>
      <c r="B245" s="49">
        <v>210</v>
      </c>
      <c r="C245" s="47" t="s">
        <v>353</v>
      </c>
      <c r="D245" s="47"/>
    </row>
    <row r="246" spans="1:4" x14ac:dyDescent="0.25">
      <c r="A246" s="47"/>
      <c r="B246" s="49">
        <v>211</v>
      </c>
      <c r="C246" s="47" t="s">
        <v>354</v>
      </c>
      <c r="D246" s="47"/>
    </row>
    <row r="247" spans="1:4" x14ac:dyDescent="0.25">
      <c r="A247" s="47"/>
      <c r="B247" s="49">
        <v>212</v>
      </c>
      <c r="C247" s="47" t="s">
        <v>355</v>
      </c>
      <c r="D247" s="47"/>
    </row>
    <row r="248" spans="1:4" x14ac:dyDescent="0.25">
      <c r="A248" s="47"/>
      <c r="B248" s="49">
        <v>213</v>
      </c>
      <c r="C248" s="47" t="s">
        <v>356</v>
      </c>
      <c r="D248" s="47"/>
    </row>
    <row r="249" spans="1:4" x14ac:dyDescent="0.25">
      <c r="A249" s="47"/>
      <c r="B249" s="49">
        <v>214</v>
      </c>
      <c r="C249" s="47" t="s">
        <v>357</v>
      </c>
      <c r="D249" s="47"/>
    </row>
    <row r="250" spans="1:4" x14ac:dyDescent="0.25">
      <c r="A250" s="47"/>
      <c r="B250" s="49">
        <v>215</v>
      </c>
      <c r="C250" s="47" t="s">
        <v>358</v>
      </c>
      <c r="D250" s="47"/>
    </row>
    <row r="251" spans="1:4" x14ac:dyDescent="0.25">
      <c r="A251" s="47"/>
      <c r="B251" s="49">
        <v>216</v>
      </c>
      <c r="C251" s="47" t="s">
        <v>359</v>
      </c>
      <c r="D251" s="47"/>
    </row>
    <row r="252" spans="1:4" x14ac:dyDescent="0.25">
      <c r="A252" s="47"/>
      <c r="B252" s="49">
        <v>217</v>
      </c>
      <c r="C252" s="47" t="s">
        <v>360</v>
      </c>
      <c r="D252" s="47"/>
    </row>
    <row r="253" spans="1:4" x14ac:dyDescent="0.25">
      <c r="A253" s="47"/>
      <c r="B253" s="49">
        <v>218</v>
      </c>
      <c r="C253" s="47" t="s">
        <v>361</v>
      </c>
      <c r="D253" s="47"/>
    </row>
    <row r="254" spans="1:4" x14ac:dyDescent="0.25">
      <c r="A254" s="47"/>
      <c r="B254" s="49">
        <v>219</v>
      </c>
      <c r="C254" s="47" t="s">
        <v>362</v>
      </c>
      <c r="D254" s="47"/>
    </row>
    <row r="255" spans="1:4" x14ac:dyDescent="0.25">
      <c r="A255" s="47"/>
      <c r="B255" s="49">
        <v>220</v>
      </c>
      <c r="C255" s="47" t="s">
        <v>16</v>
      </c>
      <c r="D255" s="47"/>
    </row>
    <row r="256" spans="1:4" x14ac:dyDescent="0.25">
      <c r="A256" s="47"/>
      <c r="B256" s="47"/>
      <c r="C256" s="47"/>
      <c r="D256" s="47"/>
    </row>
  </sheetData>
  <sheetProtection algorithmName="SHA-512" hashValue="t5zeEaPQqkWFiVo4u8YxLfou+8ZX42NKuWRv970tQ9UR4BVLk7CG8X4AoxbgspPlvCsQgg1S9hzd5tcC+lFCZg==" saltValue="WxlccyXyGhvYhJX/4dHOGQ==" spinCount="100000" sheet="1" objects="1" scenarios="1"/>
  <mergeCells count="1">
    <mergeCell ref="B5:C5"/>
  </mergeCells>
  <pageMargins left="0.7" right="0.7" top="0.75" bottom="0.75" header="0.3" footer="0.3"/>
  <pageSetup scale="77"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209">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438</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76</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222"/>
      <c r="E25" s="222"/>
      <c r="F25" s="222"/>
      <c r="G25" s="222"/>
      <c r="H25" s="222"/>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226"/>
      <c r="E27" s="226"/>
      <c r="F27" s="226"/>
      <c r="G27" s="226"/>
      <c r="H27" s="226"/>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5"/>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5"/>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227"/>
      <c r="E39" s="227"/>
      <c r="F39" s="227"/>
      <c r="G39" s="227"/>
      <c r="H39" s="227"/>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221"/>
      <c r="E42" s="221"/>
      <c r="F42" s="221"/>
      <c r="G42" s="221"/>
      <c r="H42" s="221"/>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221"/>
      <c r="E43" s="221"/>
      <c r="F43" s="221"/>
      <c r="G43" s="221"/>
      <c r="H43" s="221"/>
      <c r="I43" s="29"/>
      <c r="K43" s="124" t="b">
        <f t="shared" si="2"/>
        <v>0</v>
      </c>
      <c r="L43" s="124" t="b">
        <f t="shared" si="3"/>
        <v>0</v>
      </c>
      <c r="M43" s="124" t="b">
        <f t="shared" si="4"/>
        <v>0</v>
      </c>
      <c r="N43" s="124" t="b">
        <f t="shared" si="5"/>
        <v>0</v>
      </c>
      <c r="O43" s="124" t="b">
        <f t="shared" si="6"/>
        <v>0</v>
      </c>
    </row>
    <row r="44" spans="1:23" x14ac:dyDescent="0.25">
      <c r="A44" s="29"/>
      <c r="B44" s="106"/>
      <c r="C44" s="166" t="s">
        <v>49</v>
      </c>
      <c r="D44" s="221"/>
      <c r="E44" s="221"/>
      <c r="F44" s="221"/>
      <c r="G44" s="221"/>
      <c r="H44" s="221"/>
      <c r="I44" s="29"/>
      <c r="K44" s="124" t="b">
        <f t="shared" si="2"/>
        <v>0</v>
      </c>
      <c r="L44" s="124" t="b">
        <f t="shared" si="3"/>
        <v>0</v>
      </c>
      <c r="M44" s="124" t="b">
        <f t="shared" si="4"/>
        <v>0</v>
      </c>
      <c r="N44" s="124" t="b">
        <f t="shared" si="5"/>
        <v>0</v>
      </c>
      <c r="O44" s="124" t="b">
        <f t="shared" si="6"/>
        <v>0</v>
      </c>
    </row>
    <row r="45" spans="1:23" x14ac:dyDescent="0.25">
      <c r="A45" s="29"/>
      <c r="B45" s="106"/>
      <c r="C45" s="166" t="s">
        <v>50</v>
      </c>
      <c r="D45" s="221"/>
      <c r="E45" s="221"/>
      <c r="F45" s="221"/>
      <c r="G45" s="221"/>
      <c r="H45" s="221"/>
      <c r="I45" s="29"/>
      <c r="K45" s="124" t="b">
        <f t="shared" si="2"/>
        <v>0</v>
      </c>
      <c r="L45" s="124" t="b">
        <f t="shared" si="3"/>
        <v>0</v>
      </c>
      <c r="M45" s="124" t="b">
        <f t="shared" si="4"/>
        <v>0</v>
      </c>
      <c r="N45" s="124" t="b">
        <f t="shared" si="5"/>
        <v>0</v>
      </c>
      <c r="O45" s="124" t="b">
        <f t="shared" si="6"/>
        <v>0</v>
      </c>
    </row>
    <row r="46" spans="1:23" x14ac:dyDescent="0.25">
      <c r="A46" s="29"/>
      <c r="B46" s="106"/>
      <c r="C46" s="166" t="s">
        <v>51</v>
      </c>
      <c r="D46" s="221"/>
      <c r="E46" s="221"/>
      <c r="F46" s="221"/>
      <c r="G46" s="221"/>
      <c r="H46" s="221"/>
      <c r="I46" s="29"/>
      <c r="K46" s="124" t="b">
        <f t="shared" si="2"/>
        <v>0</v>
      </c>
      <c r="L46" s="124" t="b">
        <f t="shared" si="3"/>
        <v>0</v>
      </c>
      <c r="M46" s="124" t="b">
        <f t="shared" si="4"/>
        <v>0</v>
      </c>
      <c r="N46" s="124" t="b">
        <f t="shared" si="5"/>
        <v>0</v>
      </c>
      <c r="O46" s="124" t="b">
        <f t="shared" si="6"/>
        <v>0</v>
      </c>
    </row>
    <row r="47" spans="1:23" x14ac:dyDescent="0.25">
      <c r="A47" s="29"/>
      <c r="B47" s="106"/>
      <c r="C47" s="166" t="s">
        <v>52</v>
      </c>
      <c r="D47" s="221"/>
      <c r="E47" s="221"/>
      <c r="F47" s="221"/>
      <c r="G47" s="221"/>
      <c r="H47" s="221"/>
      <c r="I47" s="29"/>
      <c r="K47" s="124" t="b">
        <f t="shared" si="2"/>
        <v>0</v>
      </c>
      <c r="L47" s="124" t="b">
        <f t="shared" si="3"/>
        <v>0</v>
      </c>
      <c r="M47" s="124" t="b">
        <f t="shared" si="4"/>
        <v>0</v>
      </c>
      <c r="N47" s="124" t="b">
        <f t="shared" si="5"/>
        <v>0</v>
      </c>
      <c r="O47" s="124" t="b">
        <f t="shared" si="6"/>
        <v>0</v>
      </c>
    </row>
    <row r="48" spans="1:23" x14ac:dyDescent="0.25">
      <c r="A48" s="29"/>
      <c r="B48" s="106"/>
      <c r="C48" s="166" t="s">
        <v>53</v>
      </c>
      <c r="D48" s="221"/>
      <c r="E48" s="221"/>
      <c r="F48" s="221"/>
      <c r="G48" s="221"/>
      <c r="H48" s="221"/>
      <c r="I48" s="29"/>
      <c r="K48" s="124" t="b">
        <f t="shared" si="2"/>
        <v>0</v>
      </c>
      <c r="L48" s="124" t="b">
        <f t="shared" si="3"/>
        <v>0</v>
      </c>
      <c r="M48" s="124" t="b">
        <f t="shared" si="4"/>
        <v>0</v>
      </c>
      <c r="N48" s="124" t="b">
        <f t="shared" si="5"/>
        <v>0</v>
      </c>
      <c r="O48" s="124" t="b">
        <f t="shared" si="6"/>
        <v>0</v>
      </c>
    </row>
    <row r="49" spans="1:15" x14ac:dyDescent="0.25">
      <c r="A49" s="29"/>
      <c r="B49" s="106"/>
      <c r="C49" s="166" t="s">
        <v>54</v>
      </c>
      <c r="D49" s="221"/>
      <c r="E49" s="221"/>
      <c r="F49" s="221"/>
      <c r="G49" s="221"/>
      <c r="H49" s="221"/>
      <c r="I49" s="29"/>
      <c r="K49" s="124" t="b">
        <f t="shared" si="2"/>
        <v>0</v>
      </c>
      <c r="L49" s="124" t="b">
        <f t="shared" si="3"/>
        <v>0</v>
      </c>
      <c r="M49" s="124" t="b">
        <f t="shared" si="4"/>
        <v>0</v>
      </c>
      <c r="N49" s="124" t="b">
        <f t="shared" si="5"/>
        <v>0</v>
      </c>
      <c r="O49" s="124" t="b">
        <f t="shared" si="6"/>
        <v>0</v>
      </c>
    </row>
    <row r="50" spans="1:15" x14ac:dyDescent="0.25">
      <c r="A50" s="29"/>
      <c r="B50" s="106"/>
      <c r="C50" s="166" t="s">
        <v>55</v>
      </c>
      <c r="D50" s="221"/>
      <c r="E50" s="221"/>
      <c r="F50" s="221"/>
      <c r="G50" s="221"/>
      <c r="H50" s="221"/>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221"/>
      <c r="E53" s="221"/>
      <c r="F53" s="221"/>
      <c r="G53" s="221"/>
      <c r="H53" s="221"/>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221"/>
      <c r="E54" s="221"/>
      <c r="F54" s="221"/>
      <c r="G54" s="221"/>
      <c r="H54" s="221"/>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221"/>
      <c r="E55" s="221"/>
      <c r="F55" s="221"/>
      <c r="G55" s="221"/>
      <c r="H55" s="221"/>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221"/>
      <c r="E56" s="221"/>
      <c r="F56" s="221"/>
      <c r="G56" s="221"/>
      <c r="H56" s="221"/>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221"/>
      <c r="E57" s="221"/>
      <c r="F57" s="221"/>
      <c r="G57" s="221"/>
      <c r="H57" s="221"/>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221"/>
      <c r="E58" s="221"/>
      <c r="F58" s="221"/>
      <c r="G58" s="221"/>
      <c r="H58" s="221"/>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221"/>
      <c r="E59" s="221"/>
      <c r="F59" s="221"/>
      <c r="G59" s="221"/>
      <c r="H59" s="221"/>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221"/>
      <c r="E60" s="221"/>
      <c r="F60" s="221"/>
      <c r="G60" s="221"/>
      <c r="H60" s="221"/>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221"/>
      <c r="E61" s="221"/>
      <c r="F61" s="221"/>
      <c r="G61" s="221"/>
      <c r="H61" s="221"/>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221"/>
      <c r="E62" s="221"/>
      <c r="F62" s="221"/>
      <c r="G62" s="221"/>
      <c r="H62" s="221"/>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221"/>
      <c r="E63" s="221"/>
      <c r="F63" s="221"/>
      <c r="G63" s="221"/>
      <c r="H63" s="221"/>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6"/>
      <c r="E67" s="226"/>
      <c r="F67" s="226"/>
      <c r="G67" s="226"/>
      <c r="H67" s="226"/>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6"/>
      <c r="E68" s="226"/>
      <c r="F68" s="226"/>
      <c r="G68" s="226"/>
      <c r="H68" s="226"/>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20"/>
      <c r="G70" s="220"/>
      <c r="H70" s="220"/>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A'!D26="NO",'Section A'!E26="NO",'Section A'!F26="NO",'Section B - Austria'!D76&gt;0),FALSE,TRUE)</f>
        <v>1</v>
      </c>
      <c r="Q77" s="119" t="b">
        <f>IF(AND('Section A'!G26="NO",'Section B - Austria'!E76&gt;0),FALSE,TRUE)</f>
        <v>1</v>
      </c>
      <c r="R77" s="119" t="b">
        <f>IF(AND('Section A'!H26="NO",'Section B - Austria'!F76&gt;0),FALSE,TRUE)</f>
        <v>1</v>
      </c>
      <c r="S77" s="119" t="b">
        <f>IF(AND('Section A'!I26="NO",'Section A'!J26="NO",'Section B - Austria'!G76&gt;0),FALSE,TRUE)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219"/>
      <c r="F79" s="219"/>
      <c r="G79" s="219"/>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219"/>
      <c r="E80" s="219"/>
      <c r="F80" s="219"/>
      <c r="G80" s="219"/>
      <c r="H80" s="60"/>
      <c r="I80" s="29"/>
      <c r="K80" s="119" t="b">
        <f t="shared" si="16"/>
        <v>0</v>
      </c>
      <c r="L80" s="119" t="b">
        <f t="shared" si="16"/>
        <v>0</v>
      </c>
      <c r="M80" s="119" t="b">
        <f t="shared" si="16"/>
        <v>0</v>
      </c>
      <c r="N80" s="119" t="b">
        <f t="shared" si="16"/>
        <v>0</v>
      </c>
    </row>
    <row r="81" spans="1:20" x14ac:dyDescent="0.25">
      <c r="A81" s="29"/>
      <c r="B81" s="106"/>
      <c r="C81" s="176" t="s">
        <v>91</v>
      </c>
      <c r="D81" s="219"/>
      <c r="E81" s="219"/>
      <c r="F81" s="219"/>
      <c r="G81" s="219"/>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219"/>
      <c r="E82" s="219"/>
      <c r="F82" s="219"/>
      <c r="G82" s="219"/>
      <c r="H82" s="60"/>
      <c r="I82" s="29"/>
      <c r="K82" s="119" t="b">
        <f t="shared" si="16"/>
        <v>0</v>
      </c>
      <c r="L82" s="119" t="b">
        <f t="shared" si="16"/>
        <v>0</v>
      </c>
      <c r="M82" s="119" t="b">
        <f t="shared" si="16"/>
        <v>0</v>
      </c>
      <c r="N82" s="119" t="b">
        <f t="shared" si="16"/>
        <v>0</v>
      </c>
    </row>
    <row r="83" spans="1:20" x14ac:dyDescent="0.25">
      <c r="A83" s="29"/>
      <c r="B83" s="106"/>
      <c r="C83" s="176" t="s">
        <v>92</v>
      </c>
      <c r="D83" s="219"/>
      <c r="E83" s="219"/>
      <c r="F83" s="219"/>
      <c r="G83" s="219"/>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219"/>
      <c r="E84" s="219"/>
      <c r="F84" s="219"/>
      <c r="G84" s="219"/>
      <c r="H84" s="60"/>
      <c r="I84" s="29"/>
      <c r="K84" s="119" t="b">
        <f t="shared" si="16"/>
        <v>0</v>
      </c>
      <c r="L84" s="119" t="b">
        <f t="shared" si="16"/>
        <v>0</v>
      </c>
      <c r="M84" s="119" t="b">
        <f t="shared" si="16"/>
        <v>0</v>
      </c>
      <c r="N84" s="119" t="b">
        <f t="shared" si="16"/>
        <v>0</v>
      </c>
    </row>
    <row r="85" spans="1:20" ht="15" customHeight="1" x14ac:dyDescent="0.25">
      <c r="A85" s="29"/>
      <c r="B85" s="106"/>
      <c r="C85" s="277" t="s">
        <v>556</v>
      </c>
      <c r="D85" s="219"/>
      <c r="E85" s="219"/>
      <c r="F85" s="219"/>
      <c r="G85" s="219"/>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228"/>
      <c r="E86" s="228"/>
      <c r="F86" s="228"/>
      <c r="G86" s="228"/>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26"/>
      <c r="E106" s="29"/>
      <c r="F106" s="29"/>
      <c r="G106" s="24"/>
      <c r="H106" s="24"/>
      <c r="I106" s="29"/>
      <c r="J106" s="124">
        <f>COUNTIF(D106:D108,"")</f>
        <v>3</v>
      </c>
    </row>
    <row r="107" spans="1:15" ht="21.75" customHeight="1" x14ac:dyDescent="0.25">
      <c r="A107" s="29"/>
      <c r="B107" s="106"/>
      <c r="C107" s="272"/>
      <c r="D107" s="226"/>
      <c r="E107" s="29"/>
      <c r="F107" s="29"/>
      <c r="G107" s="24"/>
      <c r="H107" s="24"/>
      <c r="I107" s="29"/>
    </row>
    <row r="108" spans="1:15" ht="21.75" customHeight="1" x14ac:dyDescent="0.25">
      <c r="A108" s="29"/>
      <c r="B108" s="106"/>
      <c r="C108" s="273"/>
      <c r="D108" s="226"/>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29"/>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29"/>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29"/>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29"/>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26="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Ygf6EfCLv9boCGyq56ifOGiKklO/NRorYVISIyhk5PeZ4OFkH5NRZ3XXp4Mmuk6jxfVYUwqqwTcNS2CDuJ+FoA==" saltValue="NdL7JGtbTVfZrX7/+/aK8w==" spinCount="100000" sheet="1" objects="1" scenarios="1"/>
  <mergeCells count="23">
    <mergeCell ref="B2:C2"/>
    <mergeCell ref="B5:H5"/>
    <mergeCell ref="C21:D21"/>
    <mergeCell ref="K75:N75"/>
    <mergeCell ref="K38:O38"/>
    <mergeCell ref="C98:H98"/>
    <mergeCell ref="C65:H65"/>
    <mergeCell ref="C37:H37"/>
    <mergeCell ref="C113:C121"/>
    <mergeCell ref="C102:C104"/>
    <mergeCell ref="C106:C108"/>
    <mergeCell ref="C72:C73"/>
    <mergeCell ref="D72:D73"/>
    <mergeCell ref="C85:C86"/>
    <mergeCell ref="F72:H72"/>
    <mergeCell ref="F73:H73"/>
    <mergeCell ref="C110:C111"/>
    <mergeCell ref="Q38:U38"/>
    <mergeCell ref="C17:H17"/>
    <mergeCell ref="C31:H31"/>
    <mergeCell ref="D33:H33"/>
    <mergeCell ref="D35:H35"/>
    <mergeCell ref="C23:H23"/>
  </mergeCells>
  <conditionalFormatting sqref="E125">
    <cfRule type="cellIs" dxfId="185" priority="9" operator="equal">
      <formula>TRUE</formula>
    </cfRule>
    <cfRule type="cellIs" dxfId="184" priority="10" operator="equal">
      <formula>"TRUE"</formula>
    </cfRule>
    <cfRule type="cellIs" dxfId="183" priority="11" operator="equal">
      <formula>"FALSE"</formula>
    </cfRule>
  </conditionalFormatting>
  <dataValidations count="9">
    <dataValidation type="list" allowBlank="1" showInputMessage="1" showErrorMessage="1" sqref="D53:H63 D89:D95 D79:G85 D42:H50 D72 E21 D111:F111">
      <formula1>List_YesNo</formula1>
    </dataValidation>
    <dataValidation type="list" allowBlank="1" showInputMessage="1" showErrorMessage="1" sqref="E115 E120">
      <formula1>List_ADR</formula1>
    </dataValidation>
    <dataValidation type="whole" operator="greaterThanOrEqual" allowBlank="1" showInputMessage="1" showErrorMessage="1" sqref="D100:D101 D76:G77 E89:E96">
      <formula1>0</formula1>
    </dataValidation>
    <dataValidation type="decimal" allowBlank="1" showInputMessage="1" showErrorMessage="1" sqref="D19:D20">
      <formula1>-1E+50</formula1>
      <formula2>1E+50</formula2>
    </dataValidation>
    <dataValidation type="list" allowBlank="1" showInputMessage="1" showErrorMessage="1" sqref="D28:H28">
      <formula1>List_ThirdCountries</formula1>
    </dataValidation>
    <dataValidation type="list" allowBlank="1" showInputMessage="1" showErrorMessage="1" sqref="D102:D104">
      <formula1>List_FIs</formula1>
    </dataValidation>
    <dataValidation operator="notBetween" allowBlank="1" showInputMessage="1" showErrorMessage="1" sqref="D70:H70"/>
    <dataValidation type="list" allowBlank="1" showInputMessage="1" showErrorMessage="1" sqref="D26:H26">
      <formula1>List_Outsource</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2" manualBreakCount="2">
    <brk id="36" max="8" man="1"/>
    <brk id="95"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98FBF4F4-E884-40EC-B3B1-BE1524467B7D}">
            <xm:f>'Section A'!$M$26="NO"</xm:f>
            <x14:dxf>
              <fill>
                <patternFill patternType="lightGray">
                  <bgColor theme="0" tint="-0.499984740745262"/>
                </patternFill>
              </fill>
            </x14:dxf>
          </x14:cfRule>
          <xm:sqref>D19 E21 D33:H33 D35:H35 D72:D73 F72:H73 D76:G77 D100 D102:D104 D106:D108 E114:E116 E119:E121 D25:H28 D39:H39 D42:H50 D53:H63 D67:H70 D79:G86 D89:E95 D111:F111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455</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58</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A'!D27="NO",'Section A'!E27="NO",'Section A'!F27="NO",'Section B - Belgium'!D76&gt;0),FALSE,TRUE)</f>
        <v>1</v>
      </c>
      <c r="Q77" s="119" t="b">
        <f>IF(AND('Section A'!G27="NO",'Section B - Belgium'!E76&gt;0),FALSE,TRUE)</f>
        <v>1</v>
      </c>
      <c r="R77" s="119" t="b">
        <f>IF(AND('Section A'!H27="NO",'Section B - Belgium'!F76&gt;0),FALSE,TRUE)</f>
        <v>1</v>
      </c>
      <c r="S77" s="119" t="b">
        <f>IF(AND('Section A'!I27="NO",'Section A'!J27="NO",'Section B - Belgium'!G76&gt;0),FALSE,TRUE)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1"/>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27="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J6IrbaL2qHadOsIeK0cgVW2iBouC8Tiavn03HOHQn/ILseKm/FIhGZrY3q6dI/NJxGMEAmbYuC2jVHZnMoXyWg==" saltValue="JcoMvdUeBQ6RafKA+RL4hQ=="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181" priority="3" operator="equal">
      <formula>TRUE</formula>
    </cfRule>
    <cfRule type="cellIs" dxfId="180" priority="4" operator="equal">
      <formula>"TRUE"</formula>
    </cfRule>
    <cfRule type="cellIs" dxfId="179" priority="5" operator="equal">
      <formula>"FALSE"</formula>
    </cfRule>
  </conditionalFormatting>
  <dataValidations count="9">
    <dataValidation type="list" allowBlank="1" showInputMessage="1" showErrorMessage="1" sqref="D26:H26">
      <formula1>List_Outsource</formula1>
    </dataValidation>
    <dataValidation operator="notBetween" allowBlank="1" showInputMessage="1" showErrorMessage="1" sqref="D70:H70"/>
    <dataValidation type="list" allowBlank="1" showInputMessage="1" showErrorMessage="1" sqref="D102:D104">
      <formula1>List_FIs</formula1>
    </dataValidation>
    <dataValidation type="list" allowBlank="1" showInputMessage="1" showErrorMessage="1" sqref="D28:H28">
      <formula1>List_ThirdCountries</formula1>
    </dataValidation>
    <dataValidation type="decimal" allowBlank="1" showInputMessage="1" showErrorMessage="1" sqref="D19:D20">
      <formula1>-1E+50</formula1>
      <formula2>1E+50</formula2>
    </dataValidation>
    <dataValidation type="whole" operator="greaterThanOrEqual" allowBlank="1" showInputMessage="1" showErrorMessage="1" sqref="D100:D101 D76:G77 E89:E96">
      <formula1>0</formula1>
    </dataValidation>
    <dataValidation type="list" allowBlank="1" showInputMessage="1" showErrorMessage="1" sqref="E115 E120">
      <formula1>List_ADR</formula1>
    </dataValidation>
    <dataValidation type="list" allowBlank="1" showInputMessage="1" showErrorMessage="1" sqref="D53:H63 D111:F111 D42:H50 D79:G85 D72 E21 D89:D95">
      <formula1>List_YesNo</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DF3E8BEF-D883-45F9-9A32-4353E1B6AB25}">
            <xm:f>'Section A'!$M$27="NO"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456</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59</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A'!D28="NO",'Section A'!E28="NO",'Section A'!F28="NO",'Section B - Bulgaria'!D76&gt;0),FALSE,TRUE)</f>
        <v>1</v>
      </c>
      <c r="Q77" s="119" t="b">
        <f>IF(AND('Section A'!G28="NO",'Section B - Bulgaria'!E76&gt;0),FALSE,TRUE)</f>
        <v>1</v>
      </c>
      <c r="R77" s="119" t="b">
        <f>IF(AND('Section A'!H28="NO",'Section B - Bulgaria'!F76&gt;0),FALSE,TRUE)</f>
        <v>1</v>
      </c>
      <c r="S77" s="119" t="b">
        <f>IF(AND('Section A'!I28="NO",'Section A'!J28="NO",'Section B - Bulgaria'!G76&gt;0),FALSE,TRUE)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28="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hLs7SpYakmwoHsR/CjLVqoaUc67zGL/6Xl34lgvq3dyzX8Bi94HkJlWpMO5vvavwpdSTTG+d6pkuE55+Wclk+w==" saltValue="dz9DntkkMl4VAFTvcak8Zw=="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177" priority="3" operator="equal">
      <formula>TRUE</formula>
    </cfRule>
    <cfRule type="cellIs" dxfId="176" priority="4" operator="equal">
      <formula>"TRUE"</formula>
    </cfRule>
    <cfRule type="cellIs" dxfId="175" priority="5" operator="equal">
      <formula>"FALSE"</formula>
    </cfRule>
  </conditionalFormatting>
  <dataValidations count="9">
    <dataValidation type="list" allowBlank="1" showInputMessage="1" showErrorMessage="1" sqref="D53:H63 D111:F111 D42:H50 D79:G85 D72 E21 D89:D95">
      <formula1>List_YesNo</formula1>
    </dataValidation>
    <dataValidation type="list" allowBlank="1" showInputMessage="1" showErrorMessage="1" sqref="E115 E120">
      <formula1>List_ADR</formula1>
    </dataValidation>
    <dataValidation type="whole" operator="greaterThanOrEqual" allowBlank="1" showInputMessage="1" showErrorMessage="1" sqref="D100:D101 D76:G77 E89:E96">
      <formula1>0</formula1>
    </dataValidation>
    <dataValidation type="decimal" allowBlank="1" showInputMessage="1" showErrorMessage="1" sqref="D19:D20">
      <formula1>-1E+50</formula1>
      <formula2>1E+50</formula2>
    </dataValidation>
    <dataValidation type="list" allowBlank="1" showInputMessage="1" showErrorMessage="1" sqref="D28:H28">
      <formula1>List_ThirdCountries</formula1>
    </dataValidation>
    <dataValidation type="list" allowBlank="1" showInputMessage="1" showErrorMessage="1" sqref="D102:D104">
      <formula1>List_FIs</formula1>
    </dataValidation>
    <dataValidation operator="notBetween" allowBlank="1" showInputMessage="1" showErrorMessage="1" sqref="D70:H70"/>
    <dataValidation type="list" allowBlank="1" showInputMessage="1" showErrorMessage="1" sqref="D26:H26">
      <formula1>List_Outsource</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441578ED-13BF-4709-BED6-C1064FC8F335}">
            <xm:f>'Section A'!$M$28="NO"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457</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68</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A'!D29="NO",'Section A'!E29="NO",'Section A'!F29="NO",'Section B - Croatia'!D76&gt;0),FALSE,TRUE)</f>
        <v>1</v>
      </c>
      <c r="Q77" s="119" t="b">
        <f>IF(AND('Section A'!G29="NO",'Section B - Croatia'!E76&gt;0),FALSE,TRUE)</f>
        <v>1</v>
      </c>
      <c r="R77" s="119" t="b">
        <f>IF(AND('Section A'!H29="NO",'Section B - Croatia'!F76&gt;0),FALSE,TRUE)</f>
        <v>1</v>
      </c>
      <c r="S77" s="119" t="b">
        <f>IF(AND('Section A'!I29="NO",'Section A'!J29="NO",'Section B - Croatia'!G76&gt;0),FALSE,TRUE)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29="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tU51a3PniogcRWxVf/M8wwAmf7hOwJKhsdnC0LWOYJ+WZcooEwZ54QccvsMfR7COaBPj0Q0IWcV3oWLGI0wNA==" saltValue="chXgde6Vab2ZiUsSsMG8pQ=="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173" priority="3" operator="equal">
      <formula>TRUE</formula>
    </cfRule>
    <cfRule type="cellIs" dxfId="172" priority="4" operator="equal">
      <formula>"TRUE"</formula>
    </cfRule>
    <cfRule type="cellIs" dxfId="171" priority="5" operator="equal">
      <formula>"FALSE"</formula>
    </cfRule>
  </conditionalFormatting>
  <dataValidations count="9">
    <dataValidation type="list" allowBlank="1" showInputMessage="1" showErrorMessage="1" sqref="D26:H26">
      <formula1>List_Outsource</formula1>
    </dataValidation>
    <dataValidation operator="notBetween" allowBlank="1" showInputMessage="1" showErrorMessage="1" sqref="D70:H70"/>
    <dataValidation type="list" allowBlank="1" showInputMessage="1" showErrorMessage="1" sqref="D102:D104">
      <formula1>List_FIs</formula1>
    </dataValidation>
    <dataValidation type="list" allowBlank="1" showInputMessage="1" showErrorMessage="1" sqref="D28:H28">
      <formula1>List_ThirdCountries</formula1>
    </dataValidation>
    <dataValidation type="decimal" allowBlank="1" showInputMessage="1" showErrorMessage="1" sqref="D19:D20">
      <formula1>-1E+50</formula1>
      <formula2>1E+50</formula2>
    </dataValidation>
    <dataValidation type="whole" operator="greaterThanOrEqual" allowBlank="1" showInputMessage="1" showErrorMessage="1" sqref="D100:D101 D76:G77 E89:E96">
      <formula1>0</formula1>
    </dataValidation>
    <dataValidation type="list" allowBlank="1" showInputMessage="1" showErrorMessage="1" sqref="E115 E120">
      <formula1>List_ADR</formula1>
    </dataValidation>
    <dataValidation type="list" allowBlank="1" showInputMessage="1" showErrorMessage="1" sqref="D53:H63 D111:F111 D42:H50 D79:G85 D72 E21 D89:D95">
      <formula1>List_YesNo</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951E6524-2C9B-4D13-9F60-A63F2ABBF568}">
            <xm:f>'Section A'!$M$29="NO"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458</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60</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A'!D30="NO",'Section A'!E30="NO",'Section A'!F30="NO",'Section B - Czech Republic'!D76&gt;0),FALSE,TRUE)</f>
        <v>1</v>
      </c>
      <c r="Q77" s="119" t="b">
        <f>IF(AND('Section A'!G30="NO",'Section B - Czech Republic'!E76&gt;0),FALSE,TRUE)</f>
        <v>1</v>
      </c>
      <c r="R77" s="119" t="b">
        <f>IF(AND('Section A'!H30="NO",'Section B - Czech Republic'!F76&gt;0),FALSE,TRUE)</f>
        <v>1</v>
      </c>
      <c r="S77" s="119" t="b">
        <f>IF(AND('Section A'!I30="NO",'Section A'!J30="NO",'Section B - Czech Republic'!G76&gt;0),FALSE,TRUE)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30="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KaMU5wWCdZyFk81Cc3eWkLvpYgeKJIJRiMNgkeJOOVfe0KbCGI6qqxU7AVIEKLiGb6TSY4Bw8QCGMXaPJ0IRuQ==" saltValue="ho6KBffhhFufEAMwxuKBWg=="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169" priority="3" operator="equal">
      <formula>TRUE</formula>
    </cfRule>
    <cfRule type="cellIs" dxfId="168" priority="4" operator="equal">
      <formula>"TRUE"</formula>
    </cfRule>
    <cfRule type="cellIs" dxfId="167" priority="5" operator="equal">
      <formula>"FALSE"</formula>
    </cfRule>
  </conditionalFormatting>
  <dataValidations count="9">
    <dataValidation type="list" allowBlank="1" showInputMessage="1" showErrorMessage="1" sqref="D53:H63 D111:F111 D42:H50 D79:G85 D72 E21 D89:D95">
      <formula1>List_YesNo</formula1>
    </dataValidation>
    <dataValidation type="list" allowBlank="1" showInputMessage="1" showErrorMessage="1" sqref="E115 E120">
      <formula1>List_ADR</formula1>
    </dataValidation>
    <dataValidation type="whole" operator="greaterThanOrEqual" allowBlank="1" showInputMessage="1" showErrorMessage="1" sqref="D100:D101 D76:G77 E89:E96">
      <formula1>0</formula1>
    </dataValidation>
    <dataValidation type="decimal" allowBlank="1" showInputMessage="1" showErrorMessage="1" sqref="D19:D20">
      <formula1>-1E+50</formula1>
      <formula2>1E+50</formula2>
    </dataValidation>
    <dataValidation type="list" allowBlank="1" showInputMessage="1" showErrorMessage="1" sqref="D28:H28">
      <formula1>List_ThirdCountries</formula1>
    </dataValidation>
    <dataValidation type="list" allowBlank="1" showInputMessage="1" showErrorMessage="1" sqref="D102:D104">
      <formula1>List_FIs</formula1>
    </dataValidation>
    <dataValidation operator="notBetween" allowBlank="1" showInputMessage="1" showErrorMessage="1" sqref="D70:H70"/>
    <dataValidation type="list" allowBlank="1" showInputMessage="1" showErrorMessage="1" sqref="D26:H26">
      <formula1>List_Outsource</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9566ECD9-01DF-416E-B483-489C4F520323}">
            <xm:f>'Section A'!$M$30="NO"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W126"/>
  <sheetViews>
    <sheetView showGridLines="0" zoomScale="70" zoomScaleNormal="70" workbookViewId="0"/>
  </sheetViews>
  <sheetFormatPr defaultColWidth="9.140625" defaultRowHeight="15" x14ac:dyDescent="0.25"/>
  <cols>
    <col min="1" max="1" width="3.7109375" style="119" customWidth="1"/>
    <col min="2" max="2" width="6.140625" style="119" customWidth="1"/>
    <col min="3" max="3" width="44" style="120" customWidth="1"/>
    <col min="4" max="8" width="44" style="119" customWidth="1"/>
    <col min="9" max="9" width="3.7109375" style="119" customWidth="1"/>
    <col min="10" max="10" width="12.85546875" style="124" bestFit="1" customWidth="1"/>
    <col min="11" max="19" width="9.140625" style="119"/>
    <col min="20" max="20" width="20.42578125" style="119" bestFit="1" customWidth="1"/>
    <col min="21" max="16384" width="9.140625" style="119"/>
  </cols>
  <sheetData>
    <row r="1" spans="1:10" ht="15" customHeight="1" x14ac:dyDescent="0.25">
      <c r="A1" s="24"/>
      <c r="B1" s="24"/>
      <c r="C1" s="25"/>
      <c r="D1" s="24"/>
      <c r="E1" s="24"/>
      <c r="F1" s="24"/>
      <c r="G1" s="24"/>
      <c r="H1" s="24"/>
      <c r="I1" s="24"/>
    </row>
    <row r="2" spans="1:10" ht="15.75" customHeight="1" x14ac:dyDescent="0.25">
      <c r="A2" s="24"/>
      <c r="B2" s="280" t="s">
        <v>577</v>
      </c>
      <c r="C2" s="280"/>
      <c r="D2" s="34"/>
      <c r="E2" s="135">
        <f>'General Information'!E21</f>
        <v>0</v>
      </c>
      <c r="F2" s="24"/>
      <c r="G2" s="24"/>
      <c r="H2" s="24"/>
      <c r="I2" s="24"/>
    </row>
    <row r="3" spans="1:10" x14ac:dyDescent="0.25">
      <c r="A3" s="24"/>
      <c r="B3" s="24"/>
      <c r="C3" s="24"/>
      <c r="D3" s="24"/>
      <c r="E3" s="24"/>
      <c r="F3" s="24"/>
      <c r="G3" s="24"/>
      <c r="H3" s="24"/>
      <c r="I3" s="24"/>
    </row>
    <row r="4" spans="1:10" x14ac:dyDescent="0.25">
      <c r="A4" s="24"/>
      <c r="B4" s="24"/>
      <c r="C4" s="24"/>
      <c r="D4" s="24"/>
      <c r="E4" s="24"/>
      <c r="F4" s="24"/>
      <c r="G4" s="24"/>
      <c r="H4" s="24"/>
      <c r="I4" s="24"/>
    </row>
    <row r="5" spans="1:10" ht="18.75" x14ac:dyDescent="0.25">
      <c r="A5" s="24"/>
      <c r="B5" s="247" t="s">
        <v>459</v>
      </c>
      <c r="C5" s="247"/>
      <c r="D5" s="247"/>
      <c r="E5" s="247"/>
      <c r="F5" s="247"/>
      <c r="G5" s="247"/>
      <c r="H5" s="247"/>
      <c r="I5" s="35"/>
      <c r="J5" s="125" t="b">
        <f>IF(OR(D25="",E25="",F25="",G25="",H25="",D26="",E26="",F26="",G26="",H26="",D27="",E27="",F27="",G27="",H27="",D28="",E28="",F28="",G28="",H28="",D39="",E39="",F39="",G39="",H39="",D42="",E42="",F42="",G42="",H42="",D43="",E43="",F43="",G43="",H43="",D44="",E44="",F44="",G44="",H44="",D45="",E45="",F45="",G45="",H45="",D46="",E46="",F46="",G46="",H46="",D47="",E47="",F47="",G47="",H47="",D48="",E48="",F48="",G48="",H48="",D49="",E49="",F49="",G49="",H49="",D50="",E50="",F50="",G50="",H50="",D53="",E53="",F53="",G53="",H53="",D54="",E54="",F54="",G54="",H54="",D55="",E55="",F55="",G55="",H55="",D56="",E56="",F56="",G56="",H56="",D57="",E57="",F57="",G57="",H57="",D58="",E58="",F58="",G58="",H58="",D59="",E59="",F59="",G59="",H59="",D60="",E60="",F60="",G60="",H60="",D61="",E61="",F61="",G61="",H61="",D62="",E62="",F62="",G62="",H62="",D63="",E63="",F63="",G63="",H63="",D67="",E67="",F67="",G67="",H67="",D68="",E68="",F68="",G68="",H68="",D69="",E69="",F69="",G69="",H69="",D70="",E70="",F70="",G70="",H70=""),FALSE,TRUE)</f>
        <v>0</v>
      </c>
    </row>
    <row r="6" spans="1:10" x14ac:dyDescent="0.25">
      <c r="A6" s="29"/>
      <c r="B6" s="29"/>
      <c r="C6" s="29"/>
      <c r="D6" s="29"/>
      <c r="E6" s="29"/>
      <c r="F6" s="29"/>
      <c r="G6" s="24"/>
      <c r="H6" s="24"/>
      <c r="I6" s="29"/>
    </row>
    <row r="7" spans="1:10" x14ac:dyDescent="0.25">
      <c r="A7" s="29"/>
      <c r="B7" s="29"/>
      <c r="C7" s="213" t="s">
        <v>570</v>
      </c>
      <c r="D7" s="117"/>
      <c r="E7" s="117"/>
      <c r="F7" s="117"/>
      <c r="G7" s="117"/>
      <c r="H7" s="117"/>
      <c r="I7" s="118"/>
    </row>
    <row r="8" spans="1:10" x14ac:dyDescent="0.25">
      <c r="A8" s="29"/>
      <c r="B8" s="29"/>
      <c r="C8" s="117"/>
      <c r="D8" s="117"/>
      <c r="E8" s="117"/>
      <c r="F8" s="117"/>
      <c r="G8" s="117"/>
      <c r="H8" s="117"/>
      <c r="I8" s="118"/>
    </row>
    <row r="9" spans="1:10" x14ac:dyDescent="0.25">
      <c r="A9" s="29"/>
      <c r="B9" s="29"/>
      <c r="C9" s="104" t="s">
        <v>571</v>
      </c>
      <c r="D9" s="117"/>
      <c r="E9" s="117"/>
      <c r="F9" s="117"/>
      <c r="G9" s="117"/>
      <c r="H9" s="117"/>
      <c r="I9" s="118"/>
    </row>
    <row r="10" spans="1:10" x14ac:dyDescent="0.25">
      <c r="A10" s="29"/>
      <c r="B10" s="29"/>
      <c r="C10" s="117"/>
      <c r="D10" s="117"/>
      <c r="E10" s="117"/>
      <c r="F10" s="117"/>
      <c r="G10" s="117"/>
      <c r="H10" s="117"/>
      <c r="I10" s="118"/>
    </row>
    <row r="11" spans="1:10" x14ac:dyDescent="0.25">
      <c r="A11" s="29"/>
      <c r="B11" s="29"/>
      <c r="C11" s="213" t="s">
        <v>572</v>
      </c>
      <c r="D11" s="117"/>
      <c r="E11" s="117"/>
      <c r="F11" s="117"/>
      <c r="G11" s="117"/>
      <c r="H11" s="117"/>
      <c r="I11" s="118"/>
    </row>
    <row r="12" spans="1:10" x14ac:dyDescent="0.25">
      <c r="A12" s="29"/>
      <c r="B12" s="29"/>
      <c r="C12" s="117"/>
      <c r="D12" s="117"/>
      <c r="E12" s="117"/>
      <c r="F12" s="117"/>
      <c r="G12" s="117"/>
      <c r="H12" s="117"/>
      <c r="I12" s="118"/>
    </row>
    <row r="13" spans="1:10" x14ac:dyDescent="0.25">
      <c r="A13" s="29"/>
      <c r="B13" s="29"/>
      <c r="C13" s="29"/>
      <c r="D13" s="33"/>
      <c r="E13" s="33"/>
      <c r="F13" s="33"/>
      <c r="G13" s="33"/>
      <c r="H13" s="33"/>
      <c r="I13" s="16"/>
    </row>
    <row r="14" spans="1:10" ht="15.75" x14ac:dyDescent="0.25">
      <c r="A14" s="29"/>
      <c r="B14" s="29"/>
      <c r="C14" s="155" t="s">
        <v>88</v>
      </c>
      <c r="D14" s="156" t="s">
        <v>61</v>
      </c>
      <c r="E14" s="29"/>
      <c r="F14" s="29"/>
      <c r="G14" s="24"/>
      <c r="H14" s="24"/>
      <c r="I14" s="29"/>
    </row>
    <row r="15" spans="1:10" x14ac:dyDescent="0.25">
      <c r="A15" s="29"/>
      <c r="B15" s="29"/>
      <c r="C15" s="30"/>
      <c r="D15" s="29"/>
      <c r="E15" s="29"/>
      <c r="F15" s="29"/>
      <c r="G15" s="24"/>
      <c r="H15" s="24"/>
      <c r="I15" s="29"/>
    </row>
    <row r="16" spans="1:10" x14ac:dyDescent="0.25">
      <c r="A16" s="29"/>
      <c r="B16" s="29"/>
      <c r="C16" s="30"/>
      <c r="D16" s="33" t="s">
        <v>27</v>
      </c>
      <c r="E16" s="33" t="s">
        <v>28</v>
      </c>
      <c r="F16" s="33" t="s">
        <v>29</v>
      </c>
      <c r="G16" s="33" t="s">
        <v>30</v>
      </c>
      <c r="H16" s="33" t="s">
        <v>31</v>
      </c>
      <c r="I16" s="29"/>
    </row>
    <row r="17" spans="1:15" ht="15.75" x14ac:dyDescent="0.25">
      <c r="A17" s="29"/>
      <c r="B17" s="106" t="s">
        <v>11</v>
      </c>
      <c r="C17" s="264" t="s">
        <v>89</v>
      </c>
      <c r="D17" s="264"/>
      <c r="E17" s="264"/>
      <c r="F17" s="264"/>
      <c r="G17" s="264"/>
      <c r="H17" s="264"/>
      <c r="I17" s="29"/>
    </row>
    <row r="18" spans="1:15" ht="15.75" x14ac:dyDescent="0.25">
      <c r="A18" s="29"/>
      <c r="B18" s="106"/>
      <c r="C18" s="157"/>
      <c r="D18" s="157"/>
      <c r="E18" s="157"/>
      <c r="F18" s="157"/>
      <c r="G18" s="76"/>
      <c r="H18" s="76"/>
      <c r="I18" s="29"/>
    </row>
    <row r="19" spans="1:15" ht="84" x14ac:dyDescent="0.25">
      <c r="A19" s="105"/>
      <c r="B19" s="106" t="s">
        <v>489</v>
      </c>
      <c r="C19" s="158" t="s">
        <v>122</v>
      </c>
      <c r="D19" s="183"/>
      <c r="E19" s="24"/>
      <c r="F19" s="24"/>
      <c r="G19" s="24"/>
      <c r="H19" s="24"/>
      <c r="I19" s="29"/>
      <c r="J19" s="124">
        <f>COUNTIF(D19,"")</f>
        <v>1</v>
      </c>
    </row>
    <row r="20" spans="1:15" ht="15.75" x14ac:dyDescent="0.25">
      <c r="A20" s="105"/>
      <c r="B20" s="106"/>
      <c r="C20" s="157"/>
      <c r="D20" s="157"/>
      <c r="E20" s="157"/>
      <c r="F20" s="157"/>
      <c r="G20" s="76"/>
      <c r="H20" s="76"/>
      <c r="I20" s="29"/>
    </row>
    <row r="21" spans="1:15" ht="87.75" customHeight="1" x14ac:dyDescent="0.25">
      <c r="A21" s="105"/>
      <c r="B21" s="106" t="s">
        <v>490</v>
      </c>
      <c r="C21" s="281" t="s">
        <v>553</v>
      </c>
      <c r="D21" s="282"/>
      <c r="E21" s="184"/>
      <c r="F21" s="24"/>
      <c r="G21" s="24"/>
      <c r="H21" s="24"/>
      <c r="I21" s="29"/>
      <c r="J21" s="124">
        <f>COUNTIF(E21,"")</f>
        <v>1</v>
      </c>
      <c r="K21" s="124" t="b">
        <f>IF(ISNUMBER(MATCH(E21,List_YesNo,0)),TRUE,FALSE)</f>
        <v>0</v>
      </c>
      <c r="L21" s="124" t="b">
        <f>IF(AND(E21="NO",OR(D25&lt;&gt;"N/A",E25&lt;&gt;"N/A",F25&lt;&gt;"N/A",G25&lt;&gt;"N/A",H25&lt;&gt;"N/A",D26&lt;&gt;"N/A",E26&lt;&gt;"N/A",F26&lt;&gt;"N/A",G26&lt;&gt;"N/A",H26&lt;&gt;"N/A",D27&lt;&gt;"N/A",E27&lt;&gt;"N/A",F27&lt;&gt;"N/A",G27&lt;&gt;"N/A",H27&lt;&gt;"N/A",D28&lt;&gt;"N/A",E28&lt;&gt;"N/A",F28&lt;&gt;"N/A",G28&lt;&gt;"N/A",H28&lt;&gt;"N/A")),FALSE,TRUE)</f>
        <v>1</v>
      </c>
      <c r="M21" s="124" t="b">
        <f>IF(AND(E21="YES",OR(D25="N/A",D26="N/A",D27="N/A",D28="N/A")),FALSE,TRUE)</f>
        <v>1</v>
      </c>
      <c r="O21" s="125" t="b">
        <f>IF(AND(K21=TRUE,L21=TRUE,M21=TRUE,K26=TRUE,L26=TRUE,M26=TRUE,N26=TRUE,O26=TRUE,K28=TRUE,L28=TRUE,M28=TRUE,N28=TRUE,O28=TRUE),TRUE,FALSE)</f>
        <v>0</v>
      </c>
    </row>
    <row r="22" spans="1:15" ht="15.75" x14ac:dyDescent="0.25">
      <c r="A22" s="105"/>
      <c r="B22" s="106"/>
      <c r="C22" s="157"/>
      <c r="D22" s="157"/>
      <c r="E22" s="157"/>
      <c r="F22" s="157"/>
      <c r="G22" s="76"/>
      <c r="H22" s="76"/>
      <c r="I22" s="29"/>
    </row>
    <row r="23" spans="1:15" x14ac:dyDescent="0.25">
      <c r="A23" s="105"/>
      <c r="B23" s="106" t="s">
        <v>499</v>
      </c>
      <c r="C23" s="267" t="s">
        <v>574</v>
      </c>
      <c r="D23" s="268"/>
      <c r="E23" s="268"/>
      <c r="F23" s="268"/>
      <c r="G23" s="268"/>
      <c r="H23" s="268"/>
      <c r="I23" s="29"/>
      <c r="J23" s="124">
        <f>COUNTIF(D25:H28,"")</f>
        <v>20</v>
      </c>
      <c r="K23" s="124"/>
      <c r="L23" s="124"/>
      <c r="M23" s="124"/>
      <c r="N23" s="124"/>
      <c r="O23" s="124"/>
    </row>
    <row r="24" spans="1:15" x14ac:dyDescent="0.25">
      <c r="A24" s="105"/>
      <c r="B24" s="106"/>
      <c r="C24" s="159"/>
      <c r="D24" s="159" t="s">
        <v>491</v>
      </c>
      <c r="E24" s="159" t="s">
        <v>492</v>
      </c>
      <c r="F24" s="159" t="s">
        <v>493</v>
      </c>
      <c r="G24" s="159" t="s">
        <v>494</v>
      </c>
      <c r="H24" s="159" t="s">
        <v>495</v>
      </c>
      <c r="I24" s="29"/>
      <c r="K24" s="124"/>
      <c r="L24" s="124"/>
      <c r="M24" s="124"/>
      <c r="N24" s="124"/>
      <c r="O24" s="124"/>
    </row>
    <row r="25" spans="1:15" x14ac:dyDescent="0.25">
      <c r="A25" s="105"/>
      <c r="B25" s="106"/>
      <c r="C25" s="160" t="s">
        <v>143</v>
      </c>
      <c r="D25" s="185"/>
      <c r="E25" s="185"/>
      <c r="F25" s="185"/>
      <c r="G25" s="185"/>
      <c r="H25" s="185"/>
      <c r="I25" s="29"/>
    </row>
    <row r="26" spans="1:15" x14ac:dyDescent="0.25">
      <c r="A26" s="105"/>
      <c r="B26" s="106"/>
      <c r="C26" s="160" t="s">
        <v>496</v>
      </c>
      <c r="D26" s="186"/>
      <c r="E26" s="186"/>
      <c r="F26" s="186"/>
      <c r="G26" s="186"/>
      <c r="H26" s="186"/>
      <c r="I26" s="29"/>
      <c r="K26" s="124" t="b">
        <f>IF(ISNUMBER(MATCH(D26,List_Outsource,0)),TRUE,FALSE)</f>
        <v>0</v>
      </c>
      <c r="L26" s="124" t="b">
        <f>IF(ISNUMBER(MATCH(E26,List_Outsource,0)),TRUE,FALSE)</f>
        <v>0</v>
      </c>
      <c r="M26" s="124" t="b">
        <f>IF(ISNUMBER(MATCH(F26,List_Outsource,0)),TRUE,FALSE)</f>
        <v>0</v>
      </c>
      <c r="N26" s="124" t="b">
        <f>IF(ISNUMBER(MATCH(G26,List_Outsource,0)),TRUE,FALSE)</f>
        <v>0</v>
      </c>
      <c r="O26" s="124" t="b">
        <f>IF(ISNUMBER(MATCH(H26,List_Outsource,0)),TRUE,FALSE)</f>
        <v>0</v>
      </c>
    </row>
    <row r="27" spans="1:15" x14ac:dyDescent="0.25">
      <c r="A27" s="105"/>
      <c r="B27" s="106"/>
      <c r="C27" s="160" t="s">
        <v>142</v>
      </c>
      <c r="D27" s="185"/>
      <c r="E27" s="185"/>
      <c r="F27" s="185"/>
      <c r="G27" s="185"/>
      <c r="H27" s="187"/>
      <c r="I27" s="29"/>
    </row>
    <row r="28" spans="1:15" ht="30" x14ac:dyDescent="0.25">
      <c r="A28" s="105"/>
      <c r="B28" s="106"/>
      <c r="C28" s="160" t="s">
        <v>144</v>
      </c>
      <c r="D28" s="188"/>
      <c r="E28" s="188"/>
      <c r="F28" s="188"/>
      <c r="G28" s="188"/>
      <c r="H28" s="188"/>
      <c r="I28" s="29"/>
      <c r="K28" s="124" t="b">
        <f>IF(ISNUMBER(MATCH(D28,List_ThirdCountries,0)),TRUE,FALSE)</f>
        <v>0</v>
      </c>
      <c r="L28" s="124" t="b">
        <f>IF(ISNUMBER(MATCH(E28,List_ThirdCountries,0)),TRUE,FALSE)</f>
        <v>0</v>
      </c>
      <c r="M28" s="124" t="b">
        <f>IF(ISNUMBER(MATCH(F28,List_ThirdCountries,0)),TRUE,FALSE)</f>
        <v>0</v>
      </c>
      <c r="N28" s="124" t="b">
        <f>IF(ISNUMBER(MATCH(G28,List_ThirdCountries,0)),TRUE,FALSE)</f>
        <v>0</v>
      </c>
      <c r="O28" s="124" t="b">
        <f>IF(ISNUMBER(MATCH(H28,List_ThirdCountries,0)),TRUE,FALSE)</f>
        <v>0</v>
      </c>
    </row>
    <row r="29" spans="1:15" ht="15.75" x14ac:dyDescent="0.25">
      <c r="A29" s="29"/>
      <c r="B29" s="106"/>
      <c r="C29" s="30"/>
      <c r="D29" s="157"/>
      <c r="E29" s="29"/>
      <c r="F29" s="29"/>
      <c r="G29" s="24"/>
      <c r="H29" s="24"/>
      <c r="I29" s="29"/>
    </row>
    <row r="30" spans="1:15" ht="15.75" x14ac:dyDescent="0.25">
      <c r="A30" s="29"/>
      <c r="B30" s="106"/>
      <c r="C30" s="30"/>
      <c r="D30" s="157"/>
      <c r="E30" s="29"/>
      <c r="F30" s="29"/>
      <c r="G30" s="24"/>
      <c r="H30" s="24"/>
      <c r="I30" s="29"/>
    </row>
    <row r="31" spans="1:15" ht="15.75" customHeight="1" x14ac:dyDescent="0.25">
      <c r="A31" s="29"/>
      <c r="B31" s="106" t="s">
        <v>12</v>
      </c>
      <c r="C31" s="264" t="s">
        <v>90</v>
      </c>
      <c r="D31" s="264"/>
      <c r="E31" s="264"/>
      <c r="F31" s="264"/>
      <c r="G31" s="264"/>
      <c r="H31" s="264"/>
      <c r="I31" s="29"/>
    </row>
    <row r="32" spans="1:15" ht="15.75" x14ac:dyDescent="0.25">
      <c r="A32" s="29"/>
      <c r="B32" s="106"/>
      <c r="C32" s="157"/>
      <c r="D32" s="157"/>
      <c r="E32" s="157"/>
      <c r="F32" s="157"/>
      <c r="G32" s="76"/>
      <c r="H32" s="76"/>
      <c r="I32" s="29"/>
    </row>
    <row r="33" spans="1:23" ht="45" x14ac:dyDescent="0.25">
      <c r="A33" s="29"/>
      <c r="B33" s="106" t="s">
        <v>500</v>
      </c>
      <c r="C33" s="161" t="s">
        <v>363</v>
      </c>
      <c r="D33" s="266"/>
      <c r="E33" s="266"/>
      <c r="F33" s="266"/>
      <c r="G33" s="266"/>
      <c r="H33" s="266"/>
      <c r="I33" s="29"/>
      <c r="J33" s="124">
        <f>COUNTIF(D33,"")</f>
        <v>1</v>
      </c>
    </row>
    <row r="34" spans="1:23" x14ac:dyDescent="0.25">
      <c r="A34" s="29"/>
      <c r="B34" s="106"/>
      <c r="C34" s="30"/>
      <c r="D34" s="103"/>
      <c r="E34" s="103"/>
      <c r="F34" s="103"/>
      <c r="G34" s="107"/>
      <c r="H34" s="107"/>
      <c r="I34" s="29"/>
    </row>
    <row r="35" spans="1:23" ht="45" x14ac:dyDescent="0.25">
      <c r="A35" s="29"/>
      <c r="B35" s="106" t="s">
        <v>501</v>
      </c>
      <c r="C35" s="162" t="s">
        <v>439</v>
      </c>
      <c r="D35" s="266"/>
      <c r="E35" s="266"/>
      <c r="F35" s="266"/>
      <c r="G35" s="266"/>
      <c r="H35" s="266"/>
      <c r="I35" s="29"/>
      <c r="J35" s="124">
        <f>COUNTIF(D35,"")</f>
        <v>1</v>
      </c>
    </row>
    <row r="36" spans="1:23" x14ac:dyDescent="0.25">
      <c r="A36" s="29"/>
      <c r="B36" s="106"/>
      <c r="C36" s="29"/>
      <c r="D36" s="29"/>
      <c r="E36" s="29"/>
      <c r="F36" s="29"/>
      <c r="G36" s="24"/>
      <c r="H36" s="24"/>
      <c r="I36" s="29"/>
    </row>
    <row r="37" spans="1:23" x14ac:dyDescent="0.25">
      <c r="A37" s="29"/>
      <c r="B37" s="106" t="s">
        <v>502</v>
      </c>
      <c r="C37" s="267" t="s">
        <v>575</v>
      </c>
      <c r="D37" s="268"/>
      <c r="E37" s="268"/>
      <c r="F37" s="268"/>
      <c r="G37" s="268"/>
      <c r="H37" s="268"/>
      <c r="I37" s="29"/>
    </row>
    <row r="38" spans="1:23" x14ac:dyDescent="0.25">
      <c r="A38" s="24"/>
      <c r="B38" s="106"/>
      <c r="C38" s="159"/>
      <c r="D38" s="159" t="s">
        <v>395</v>
      </c>
      <c r="E38" s="159" t="s">
        <v>396</v>
      </c>
      <c r="F38" s="159" t="s">
        <v>397</v>
      </c>
      <c r="G38" s="159" t="s">
        <v>398</v>
      </c>
      <c r="H38" s="159" t="s">
        <v>399</v>
      </c>
      <c r="I38" s="24"/>
      <c r="K38" s="253" t="s">
        <v>140</v>
      </c>
      <c r="L38" s="253"/>
      <c r="M38" s="253"/>
      <c r="N38" s="253"/>
      <c r="O38" s="253"/>
      <c r="Q38" s="253" t="s">
        <v>440</v>
      </c>
      <c r="R38" s="253"/>
      <c r="S38" s="253"/>
      <c r="T38" s="253"/>
      <c r="U38" s="253"/>
      <c r="W38" s="126" t="b">
        <f>IF(AND(K40=TRUE,L40=TRUE,M40=TRUE,N40=TRUE,O40=TRUE,Q40=TRUE,R40=TRUE,S40=TRUE,T40=TRUE,U40=TRUE),TRUE,FALSE)</f>
        <v>0</v>
      </c>
    </row>
    <row r="39" spans="1:23" ht="30" x14ac:dyDescent="0.25">
      <c r="A39" s="29"/>
      <c r="B39" s="106"/>
      <c r="C39" s="163" t="s">
        <v>507</v>
      </c>
      <c r="D39" s="189"/>
      <c r="E39" s="190"/>
      <c r="F39" s="189"/>
      <c r="G39" s="189"/>
      <c r="H39" s="191"/>
      <c r="I39" s="29"/>
      <c r="J39" s="124">
        <f>COUNTIF(D39:H39,"")</f>
        <v>5</v>
      </c>
    </row>
    <row r="40" spans="1:23" x14ac:dyDescent="0.25">
      <c r="A40" s="29"/>
      <c r="B40" s="106"/>
      <c r="C40" s="164"/>
      <c r="D40" s="165"/>
      <c r="E40" s="165"/>
      <c r="F40" s="165"/>
      <c r="G40" s="165"/>
      <c r="H40" s="165"/>
      <c r="I40" s="29"/>
      <c r="K40" s="119" t="b">
        <f>IF(AND(K42=TRUE, K43=TRUE, K44=TRUE, K45=TRUE, K46=TRUE, K47=TRUE, K48=TRUE, K49=TRUE, K50=TRUE, K53=TRUE, K54=TRUE, K55=TRUE, K56=TRUE, K57=TRUE, K58=TRUE, K59=TRUE, K60=TRUE, K61=TRUE, K62=TRUE, K63=TRUE),TRUE,FALSE)</f>
        <v>0</v>
      </c>
      <c r="L40" s="119" t="b">
        <f t="shared" ref="L40:O40" si="0">IF(AND(L42=TRUE, L43=TRUE, L44=TRUE, L45=TRUE, L46=TRUE, L47=TRUE, L48=TRUE, L49=TRUE, L50=TRUE, L53=TRUE, L54=TRUE, L55=TRUE, L56=TRUE, L57=TRUE, L58=TRUE, L59=TRUE, L60=TRUE, L61=TRUE, L62=TRUE, L63=TRUE),TRUE,FALSE)</f>
        <v>0</v>
      </c>
      <c r="M40" s="119" t="b">
        <f t="shared" si="0"/>
        <v>0</v>
      </c>
      <c r="N40" s="119" t="b">
        <f t="shared" si="0"/>
        <v>0</v>
      </c>
      <c r="O40" s="119" t="b">
        <f t="shared" si="0"/>
        <v>0</v>
      </c>
      <c r="Q40" s="119" t="b">
        <f>IF(AND(D39="N/A",OR(D42&lt;&gt;"NO",D43&lt;&gt;"NO",D44&lt;&gt;"NO",D45&lt;&gt;"NO",D46&lt;&gt;"NO",D47&lt;&gt;"NO",D48&lt;&gt;"NO",D49&lt;&gt;"NO",D50&lt;&gt;"NO",D53&lt;&gt;"NO",D54&lt;&gt;"NO",D55&lt;&gt;"NO",D56&lt;&gt;"NO",D57&lt;&gt;"NO",D58&lt;&gt;"NO",D59&lt;&gt;"NO",D60&lt;&gt;"NO",D61&lt;&gt;"NO",D62&lt;&gt;"NO",D63&lt;&gt;"NO")),FALSE,TRUE)</f>
        <v>1</v>
      </c>
      <c r="R40" s="119" t="b">
        <f t="shared" ref="R40:U40" si="1">IF(AND(E39="N/A",OR(E42&lt;&gt;"NO",E43&lt;&gt;"NO",E44&lt;&gt;"NO",E45&lt;&gt;"NO",E46&lt;&gt;"NO",E47&lt;&gt;"NO",E48&lt;&gt;"NO",E49&lt;&gt;"NO",E50&lt;&gt;"NO",E53&lt;&gt;"NO",E54&lt;&gt;"NO",E55&lt;&gt;"NO",E56&lt;&gt;"NO",E57&lt;&gt;"NO",E58&lt;&gt;"NO",E59&lt;&gt;"NO",E60&lt;&gt;"NO",E61&lt;&gt;"NO",E62&lt;&gt;"NO",E63&lt;&gt;"NO")),FALSE,TRUE)</f>
        <v>1</v>
      </c>
      <c r="S40" s="119" t="b">
        <f t="shared" si="1"/>
        <v>1</v>
      </c>
      <c r="T40" s="119" t="b">
        <f t="shared" si="1"/>
        <v>1</v>
      </c>
      <c r="U40" s="119" t="b">
        <f t="shared" si="1"/>
        <v>1</v>
      </c>
    </row>
    <row r="41" spans="1:23" x14ac:dyDescent="0.25">
      <c r="A41" s="29"/>
      <c r="B41" s="106"/>
      <c r="C41" s="163" t="s">
        <v>364</v>
      </c>
      <c r="D41" s="165"/>
      <c r="E41" s="165"/>
      <c r="F41" s="165"/>
      <c r="G41" s="165"/>
      <c r="H41" s="165"/>
      <c r="I41" s="29"/>
    </row>
    <row r="42" spans="1:23" x14ac:dyDescent="0.25">
      <c r="A42" s="29"/>
      <c r="B42" s="106"/>
      <c r="C42" s="166" t="s">
        <v>47</v>
      </c>
      <c r="D42" s="192"/>
      <c r="E42" s="192"/>
      <c r="F42" s="192"/>
      <c r="G42" s="192"/>
      <c r="H42" s="192"/>
      <c r="I42" s="29"/>
      <c r="J42" s="124">
        <f>COUNTIF(D42:H50,"")</f>
        <v>45</v>
      </c>
      <c r="K42" s="124" t="b">
        <f t="shared" ref="K42:K50" si="2">IF(ISNUMBER(MATCH(D42,List_YesNo,0)),TRUE,FALSE)</f>
        <v>0</v>
      </c>
      <c r="L42" s="124" t="b">
        <f t="shared" ref="L42:L50" si="3">IF(ISNUMBER(MATCH(E42,List_YesNo,0)),TRUE,FALSE)</f>
        <v>0</v>
      </c>
      <c r="M42" s="124" t="b">
        <f t="shared" ref="M42:M50" si="4">IF(ISNUMBER(MATCH(F42,List_YesNo,0)),TRUE,FALSE)</f>
        <v>0</v>
      </c>
      <c r="N42" s="124" t="b">
        <f t="shared" ref="N42:N50" si="5">IF(ISNUMBER(MATCH(G42,List_YesNo,0)),TRUE,FALSE)</f>
        <v>0</v>
      </c>
      <c r="O42" s="124" t="b">
        <f t="shared" ref="O42:O50" si="6">IF(ISNUMBER(MATCH(H42,List_YesNo,0)),TRUE,FALSE)</f>
        <v>0</v>
      </c>
    </row>
    <row r="43" spans="1:23" x14ac:dyDescent="0.25">
      <c r="A43" s="29"/>
      <c r="B43" s="106"/>
      <c r="C43" s="166" t="s">
        <v>48</v>
      </c>
      <c r="D43" s="192"/>
      <c r="E43" s="192"/>
      <c r="F43" s="192"/>
      <c r="G43" s="192"/>
      <c r="H43" s="192"/>
      <c r="I43" s="29"/>
      <c r="K43" s="124" t="b">
        <f t="shared" si="2"/>
        <v>0</v>
      </c>
      <c r="L43" s="124" t="b">
        <f t="shared" si="3"/>
        <v>0</v>
      </c>
      <c r="M43" s="124" t="b">
        <f t="shared" si="4"/>
        <v>0</v>
      </c>
      <c r="N43" s="124" t="b">
        <f t="shared" si="5"/>
        <v>0</v>
      </c>
      <c r="O43" s="124" t="b">
        <f t="shared" si="6"/>
        <v>0</v>
      </c>
    </row>
    <row r="44" spans="1:23" x14ac:dyDescent="0.25">
      <c r="A44" s="29"/>
      <c r="B44" s="106"/>
      <c r="C44" s="166" t="s">
        <v>49</v>
      </c>
      <c r="D44" s="192"/>
      <c r="E44" s="192"/>
      <c r="F44" s="192"/>
      <c r="G44" s="192"/>
      <c r="H44" s="192"/>
      <c r="I44" s="29"/>
      <c r="K44" s="124" t="b">
        <f t="shared" si="2"/>
        <v>0</v>
      </c>
      <c r="L44" s="124" t="b">
        <f t="shared" si="3"/>
        <v>0</v>
      </c>
      <c r="M44" s="124" t="b">
        <f t="shared" si="4"/>
        <v>0</v>
      </c>
      <c r="N44" s="124" t="b">
        <f t="shared" si="5"/>
        <v>0</v>
      </c>
      <c r="O44" s="124" t="b">
        <f t="shared" si="6"/>
        <v>0</v>
      </c>
    </row>
    <row r="45" spans="1:23" x14ac:dyDescent="0.25">
      <c r="A45" s="29"/>
      <c r="B45" s="106"/>
      <c r="C45" s="166" t="s">
        <v>50</v>
      </c>
      <c r="D45" s="192"/>
      <c r="E45" s="192"/>
      <c r="F45" s="192"/>
      <c r="G45" s="192"/>
      <c r="H45" s="192"/>
      <c r="I45" s="29"/>
      <c r="K45" s="124" t="b">
        <f t="shared" si="2"/>
        <v>0</v>
      </c>
      <c r="L45" s="124" t="b">
        <f t="shared" si="3"/>
        <v>0</v>
      </c>
      <c r="M45" s="124" t="b">
        <f t="shared" si="4"/>
        <v>0</v>
      </c>
      <c r="N45" s="124" t="b">
        <f t="shared" si="5"/>
        <v>0</v>
      </c>
      <c r="O45" s="124" t="b">
        <f t="shared" si="6"/>
        <v>0</v>
      </c>
    </row>
    <row r="46" spans="1:23" x14ac:dyDescent="0.25">
      <c r="A46" s="29"/>
      <c r="B46" s="106"/>
      <c r="C46" s="166" t="s">
        <v>51</v>
      </c>
      <c r="D46" s="192"/>
      <c r="E46" s="192"/>
      <c r="F46" s="192"/>
      <c r="G46" s="192"/>
      <c r="H46" s="192"/>
      <c r="I46" s="29"/>
      <c r="K46" s="124" t="b">
        <f t="shared" si="2"/>
        <v>0</v>
      </c>
      <c r="L46" s="124" t="b">
        <f t="shared" si="3"/>
        <v>0</v>
      </c>
      <c r="M46" s="124" t="b">
        <f t="shared" si="4"/>
        <v>0</v>
      </c>
      <c r="N46" s="124" t="b">
        <f t="shared" si="5"/>
        <v>0</v>
      </c>
      <c r="O46" s="124" t="b">
        <f t="shared" si="6"/>
        <v>0</v>
      </c>
    </row>
    <row r="47" spans="1:23" x14ac:dyDescent="0.25">
      <c r="A47" s="29"/>
      <c r="B47" s="106"/>
      <c r="C47" s="166" t="s">
        <v>52</v>
      </c>
      <c r="D47" s="192"/>
      <c r="E47" s="192"/>
      <c r="F47" s="192"/>
      <c r="G47" s="192"/>
      <c r="H47" s="192"/>
      <c r="I47" s="29"/>
      <c r="K47" s="124" t="b">
        <f t="shared" si="2"/>
        <v>0</v>
      </c>
      <c r="L47" s="124" t="b">
        <f t="shared" si="3"/>
        <v>0</v>
      </c>
      <c r="M47" s="124" t="b">
        <f t="shared" si="4"/>
        <v>0</v>
      </c>
      <c r="N47" s="124" t="b">
        <f t="shared" si="5"/>
        <v>0</v>
      </c>
      <c r="O47" s="124" t="b">
        <f t="shared" si="6"/>
        <v>0</v>
      </c>
    </row>
    <row r="48" spans="1:23" x14ac:dyDescent="0.25">
      <c r="A48" s="29"/>
      <c r="B48" s="106"/>
      <c r="C48" s="166" t="s">
        <v>53</v>
      </c>
      <c r="D48" s="192"/>
      <c r="E48" s="192"/>
      <c r="F48" s="192"/>
      <c r="G48" s="192"/>
      <c r="H48" s="192"/>
      <c r="I48" s="29"/>
      <c r="K48" s="124" t="b">
        <f t="shared" si="2"/>
        <v>0</v>
      </c>
      <c r="L48" s="124" t="b">
        <f t="shared" si="3"/>
        <v>0</v>
      </c>
      <c r="M48" s="124" t="b">
        <f t="shared" si="4"/>
        <v>0</v>
      </c>
      <c r="N48" s="124" t="b">
        <f t="shared" si="5"/>
        <v>0</v>
      </c>
      <c r="O48" s="124" t="b">
        <f t="shared" si="6"/>
        <v>0</v>
      </c>
    </row>
    <row r="49" spans="1:15" x14ac:dyDescent="0.25">
      <c r="A49" s="29"/>
      <c r="B49" s="106"/>
      <c r="C49" s="166" t="s">
        <v>54</v>
      </c>
      <c r="D49" s="192"/>
      <c r="E49" s="192"/>
      <c r="F49" s="192"/>
      <c r="G49" s="192"/>
      <c r="H49" s="192"/>
      <c r="I49" s="29"/>
      <c r="K49" s="124" t="b">
        <f t="shared" si="2"/>
        <v>0</v>
      </c>
      <c r="L49" s="124" t="b">
        <f t="shared" si="3"/>
        <v>0</v>
      </c>
      <c r="M49" s="124" t="b">
        <f t="shared" si="4"/>
        <v>0</v>
      </c>
      <c r="N49" s="124" t="b">
        <f t="shared" si="5"/>
        <v>0</v>
      </c>
      <c r="O49" s="124" t="b">
        <f t="shared" si="6"/>
        <v>0</v>
      </c>
    </row>
    <row r="50" spans="1:15" x14ac:dyDescent="0.25">
      <c r="A50" s="29"/>
      <c r="B50" s="106"/>
      <c r="C50" s="166" t="s">
        <v>55</v>
      </c>
      <c r="D50" s="192"/>
      <c r="E50" s="192"/>
      <c r="F50" s="192"/>
      <c r="G50" s="192"/>
      <c r="H50" s="192"/>
      <c r="I50" s="29"/>
      <c r="K50" s="124" t="b">
        <f t="shared" si="2"/>
        <v>0</v>
      </c>
      <c r="L50" s="124" t="b">
        <f t="shared" si="3"/>
        <v>0</v>
      </c>
      <c r="M50" s="124" t="b">
        <f t="shared" si="4"/>
        <v>0</v>
      </c>
      <c r="N50" s="124" t="b">
        <f t="shared" si="5"/>
        <v>0</v>
      </c>
      <c r="O50" s="124" t="b">
        <f t="shared" si="6"/>
        <v>0</v>
      </c>
    </row>
    <row r="51" spans="1:15" x14ac:dyDescent="0.25">
      <c r="A51" s="29"/>
      <c r="B51" s="106"/>
      <c r="C51" s="164"/>
      <c r="D51" s="165"/>
      <c r="E51" s="165"/>
      <c r="F51" s="165"/>
      <c r="G51" s="165"/>
      <c r="H51" s="165"/>
      <c r="I51" s="29"/>
      <c r="K51" s="124"/>
      <c r="L51" s="124"/>
      <c r="M51" s="124"/>
      <c r="N51" s="124"/>
      <c r="O51" s="124"/>
    </row>
    <row r="52" spans="1:15" x14ac:dyDescent="0.25">
      <c r="A52" s="29"/>
      <c r="B52" s="106"/>
      <c r="C52" s="163" t="s">
        <v>365</v>
      </c>
      <c r="D52" s="165"/>
      <c r="E52" s="165"/>
      <c r="F52" s="165"/>
      <c r="G52" s="165"/>
      <c r="H52" s="165"/>
      <c r="I52" s="29"/>
      <c r="K52" s="124"/>
      <c r="L52" s="124"/>
      <c r="M52" s="124"/>
      <c r="N52" s="124"/>
      <c r="O52" s="124"/>
    </row>
    <row r="53" spans="1:15" x14ac:dyDescent="0.25">
      <c r="A53" s="29"/>
      <c r="B53" s="106"/>
      <c r="C53" s="166" t="s">
        <v>366</v>
      </c>
      <c r="D53" s="192"/>
      <c r="E53" s="192"/>
      <c r="F53" s="192"/>
      <c r="G53" s="192"/>
      <c r="H53" s="192"/>
      <c r="I53" s="29"/>
      <c r="J53" s="124">
        <f>COUNTIF(D53:H63,"")</f>
        <v>55</v>
      </c>
      <c r="K53" s="124" t="b">
        <f t="shared" ref="K53:K63" si="7">IF(ISNUMBER(MATCH(D53,List_YesNo,0)),TRUE,FALSE)</f>
        <v>0</v>
      </c>
      <c r="L53" s="124" t="b">
        <f t="shared" ref="L53:L63" si="8">IF(ISNUMBER(MATCH(E53,List_YesNo,0)),TRUE,FALSE)</f>
        <v>0</v>
      </c>
      <c r="M53" s="124" t="b">
        <f t="shared" ref="M53:M63" si="9">IF(ISNUMBER(MATCH(F53,List_YesNo,0)),TRUE,FALSE)</f>
        <v>0</v>
      </c>
      <c r="N53" s="124" t="b">
        <f t="shared" ref="N53:N63" si="10">IF(ISNUMBER(MATCH(G53,List_YesNo,0)),TRUE,FALSE)</f>
        <v>0</v>
      </c>
      <c r="O53" s="124" t="b">
        <f t="shared" ref="O53:O63" si="11">IF(ISNUMBER(MATCH(H53,List_YesNo,0)),TRUE,FALSE)</f>
        <v>0</v>
      </c>
    </row>
    <row r="54" spans="1:15" x14ac:dyDescent="0.25">
      <c r="A54" s="29"/>
      <c r="B54" s="106"/>
      <c r="C54" s="166" t="s">
        <v>367</v>
      </c>
      <c r="D54" s="192"/>
      <c r="E54" s="192"/>
      <c r="F54" s="192"/>
      <c r="G54" s="192"/>
      <c r="H54" s="192"/>
      <c r="I54" s="29"/>
      <c r="K54" s="124" t="b">
        <f t="shared" si="7"/>
        <v>0</v>
      </c>
      <c r="L54" s="124" t="b">
        <f t="shared" si="8"/>
        <v>0</v>
      </c>
      <c r="M54" s="124" t="b">
        <f t="shared" si="9"/>
        <v>0</v>
      </c>
      <c r="N54" s="124" t="b">
        <f t="shared" si="10"/>
        <v>0</v>
      </c>
      <c r="O54" s="124" t="b">
        <f t="shared" si="11"/>
        <v>0</v>
      </c>
    </row>
    <row r="55" spans="1:15" x14ac:dyDescent="0.25">
      <c r="A55" s="29"/>
      <c r="B55" s="106"/>
      <c r="C55" s="166" t="s">
        <v>368</v>
      </c>
      <c r="D55" s="192"/>
      <c r="E55" s="192"/>
      <c r="F55" s="192"/>
      <c r="G55" s="192"/>
      <c r="H55" s="192"/>
      <c r="I55" s="29"/>
      <c r="K55" s="124" t="b">
        <f t="shared" si="7"/>
        <v>0</v>
      </c>
      <c r="L55" s="124" t="b">
        <f t="shared" si="8"/>
        <v>0</v>
      </c>
      <c r="M55" s="124" t="b">
        <f t="shared" si="9"/>
        <v>0</v>
      </c>
      <c r="N55" s="124" t="b">
        <f t="shared" si="10"/>
        <v>0</v>
      </c>
      <c r="O55" s="124" t="b">
        <f t="shared" si="11"/>
        <v>0</v>
      </c>
    </row>
    <row r="56" spans="1:15" x14ac:dyDescent="0.25">
      <c r="A56" s="29"/>
      <c r="B56" s="106"/>
      <c r="C56" s="166" t="s">
        <v>369</v>
      </c>
      <c r="D56" s="192"/>
      <c r="E56" s="192"/>
      <c r="F56" s="192"/>
      <c r="G56" s="192"/>
      <c r="H56" s="192"/>
      <c r="I56" s="29"/>
      <c r="K56" s="124" t="b">
        <f t="shared" si="7"/>
        <v>0</v>
      </c>
      <c r="L56" s="124" t="b">
        <f t="shared" si="8"/>
        <v>0</v>
      </c>
      <c r="M56" s="124" t="b">
        <f t="shared" si="9"/>
        <v>0</v>
      </c>
      <c r="N56" s="124" t="b">
        <f t="shared" si="10"/>
        <v>0</v>
      </c>
      <c r="O56" s="124" t="b">
        <f t="shared" si="11"/>
        <v>0</v>
      </c>
    </row>
    <row r="57" spans="1:15" x14ac:dyDescent="0.25">
      <c r="A57" s="29"/>
      <c r="B57" s="106"/>
      <c r="C57" s="166" t="s">
        <v>370</v>
      </c>
      <c r="D57" s="192"/>
      <c r="E57" s="192"/>
      <c r="F57" s="192"/>
      <c r="G57" s="192"/>
      <c r="H57" s="192"/>
      <c r="I57" s="29"/>
      <c r="K57" s="124" t="b">
        <f t="shared" si="7"/>
        <v>0</v>
      </c>
      <c r="L57" s="124" t="b">
        <f t="shared" si="8"/>
        <v>0</v>
      </c>
      <c r="M57" s="124" t="b">
        <f t="shared" si="9"/>
        <v>0</v>
      </c>
      <c r="N57" s="124" t="b">
        <f t="shared" si="10"/>
        <v>0</v>
      </c>
      <c r="O57" s="124" t="b">
        <f t="shared" si="11"/>
        <v>0</v>
      </c>
    </row>
    <row r="58" spans="1:15" x14ac:dyDescent="0.25">
      <c r="A58" s="29"/>
      <c r="B58" s="106"/>
      <c r="C58" s="166" t="s">
        <v>371</v>
      </c>
      <c r="D58" s="192"/>
      <c r="E58" s="192"/>
      <c r="F58" s="192"/>
      <c r="G58" s="192"/>
      <c r="H58" s="192"/>
      <c r="I58" s="29"/>
      <c r="K58" s="124" t="b">
        <f t="shared" si="7"/>
        <v>0</v>
      </c>
      <c r="L58" s="124" t="b">
        <f t="shared" si="8"/>
        <v>0</v>
      </c>
      <c r="M58" s="124" t="b">
        <f t="shared" si="9"/>
        <v>0</v>
      </c>
      <c r="N58" s="124" t="b">
        <f t="shared" si="10"/>
        <v>0</v>
      </c>
      <c r="O58" s="124" t="b">
        <f t="shared" si="11"/>
        <v>0</v>
      </c>
    </row>
    <row r="59" spans="1:15" x14ac:dyDescent="0.25">
      <c r="A59" s="29"/>
      <c r="B59" s="106"/>
      <c r="C59" s="166" t="s">
        <v>372</v>
      </c>
      <c r="D59" s="192"/>
      <c r="E59" s="192"/>
      <c r="F59" s="192"/>
      <c r="G59" s="192"/>
      <c r="H59" s="192"/>
      <c r="I59" s="29"/>
      <c r="K59" s="124" t="b">
        <f t="shared" si="7"/>
        <v>0</v>
      </c>
      <c r="L59" s="124" t="b">
        <f t="shared" si="8"/>
        <v>0</v>
      </c>
      <c r="M59" s="124" t="b">
        <f t="shared" si="9"/>
        <v>0</v>
      </c>
      <c r="N59" s="124" t="b">
        <f t="shared" si="10"/>
        <v>0</v>
      </c>
      <c r="O59" s="124" t="b">
        <f t="shared" si="11"/>
        <v>0</v>
      </c>
    </row>
    <row r="60" spans="1:15" x14ac:dyDescent="0.25">
      <c r="A60" s="29"/>
      <c r="B60" s="106"/>
      <c r="C60" s="166" t="s">
        <v>373</v>
      </c>
      <c r="D60" s="192"/>
      <c r="E60" s="192"/>
      <c r="F60" s="192"/>
      <c r="G60" s="192"/>
      <c r="H60" s="192"/>
      <c r="I60" s="29"/>
      <c r="K60" s="124" t="b">
        <f t="shared" si="7"/>
        <v>0</v>
      </c>
      <c r="L60" s="124" t="b">
        <f t="shared" si="8"/>
        <v>0</v>
      </c>
      <c r="M60" s="124" t="b">
        <f t="shared" si="9"/>
        <v>0</v>
      </c>
      <c r="N60" s="124" t="b">
        <f t="shared" si="10"/>
        <v>0</v>
      </c>
      <c r="O60" s="124" t="b">
        <f t="shared" si="11"/>
        <v>0</v>
      </c>
    </row>
    <row r="61" spans="1:15" x14ac:dyDescent="0.25">
      <c r="A61" s="29"/>
      <c r="B61" s="106"/>
      <c r="C61" s="166" t="s">
        <v>374</v>
      </c>
      <c r="D61" s="192"/>
      <c r="E61" s="192"/>
      <c r="F61" s="192"/>
      <c r="G61" s="192"/>
      <c r="H61" s="192"/>
      <c r="I61" s="29"/>
      <c r="K61" s="124" t="b">
        <f t="shared" si="7"/>
        <v>0</v>
      </c>
      <c r="L61" s="124" t="b">
        <f t="shared" si="8"/>
        <v>0</v>
      </c>
      <c r="M61" s="124" t="b">
        <f t="shared" si="9"/>
        <v>0</v>
      </c>
      <c r="N61" s="124" t="b">
        <f t="shared" si="10"/>
        <v>0</v>
      </c>
      <c r="O61" s="124" t="b">
        <f t="shared" si="11"/>
        <v>0</v>
      </c>
    </row>
    <row r="62" spans="1:15" x14ac:dyDescent="0.25">
      <c r="A62" s="29"/>
      <c r="B62" s="106"/>
      <c r="C62" s="166" t="s">
        <v>375</v>
      </c>
      <c r="D62" s="192"/>
      <c r="E62" s="192"/>
      <c r="F62" s="192"/>
      <c r="G62" s="192"/>
      <c r="H62" s="192"/>
      <c r="I62" s="29"/>
      <c r="K62" s="124" t="b">
        <f t="shared" si="7"/>
        <v>0</v>
      </c>
      <c r="L62" s="124" t="b">
        <f t="shared" si="8"/>
        <v>0</v>
      </c>
      <c r="M62" s="124" t="b">
        <f t="shared" si="9"/>
        <v>0</v>
      </c>
      <c r="N62" s="124" t="b">
        <f t="shared" si="10"/>
        <v>0</v>
      </c>
      <c r="O62" s="124" t="b">
        <f t="shared" si="11"/>
        <v>0</v>
      </c>
    </row>
    <row r="63" spans="1:15" x14ac:dyDescent="0.25">
      <c r="A63" s="29"/>
      <c r="B63" s="106"/>
      <c r="C63" s="166" t="s">
        <v>376</v>
      </c>
      <c r="D63" s="192"/>
      <c r="E63" s="192"/>
      <c r="F63" s="192"/>
      <c r="G63" s="192"/>
      <c r="H63" s="192"/>
      <c r="I63" s="29"/>
      <c r="K63" s="124" t="b">
        <f t="shared" si="7"/>
        <v>0</v>
      </c>
      <c r="L63" s="124" t="b">
        <f t="shared" si="8"/>
        <v>0</v>
      </c>
      <c r="M63" s="124" t="b">
        <f t="shared" si="9"/>
        <v>0</v>
      </c>
      <c r="N63" s="124" t="b">
        <f t="shared" si="10"/>
        <v>0</v>
      </c>
      <c r="O63" s="124" t="b">
        <f t="shared" si="11"/>
        <v>0</v>
      </c>
    </row>
    <row r="64" spans="1:15" x14ac:dyDescent="0.25">
      <c r="A64" s="29"/>
      <c r="B64" s="106"/>
      <c r="C64" s="60"/>
      <c r="D64" s="60"/>
      <c r="E64" s="60"/>
      <c r="F64" s="60"/>
      <c r="G64" s="58"/>
      <c r="H64" s="58"/>
      <c r="I64" s="29"/>
    </row>
    <row r="65" spans="1:22" x14ac:dyDescent="0.25">
      <c r="A65" s="29"/>
      <c r="B65" s="106" t="s">
        <v>503</v>
      </c>
      <c r="C65" s="267" t="s">
        <v>576</v>
      </c>
      <c r="D65" s="267"/>
      <c r="E65" s="267"/>
      <c r="F65" s="267"/>
      <c r="G65" s="267"/>
      <c r="H65" s="267"/>
      <c r="I65" s="29"/>
    </row>
    <row r="66" spans="1:22" x14ac:dyDescent="0.25">
      <c r="A66" s="29"/>
      <c r="B66" s="106"/>
      <c r="C66" s="159"/>
      <c r="D66" s="159" t="s">
        <v>395</v>
      </c>
      <c r="E66" s="159" t="s">
        <v>396</v>
      </c>
      <c r="F66" s="159" t="s">
        <v>397</v>
      </c>
      <c r="G66" s="159" t="s">
        <v>398</v>
      </c>
      <c r="H66" s="159" t="s">
        <v>399</v>
      </c>
      <c r="I66" s="29"/>
    </row>
    <row r="67" spans="1:22" x14ac:dyDescent="0.25">
      <c r="A67" s="29"/>
      <c r="B67" s="106"/>
      <c r="C67" s="167" t="s">
        <v>391</v>
      </c>
      <c r="D67" s="222"/>
      <c r="E67" s="222"/>
      <c r="F67" s="222"/>
      <c r="G67" s="222"/>
      <c r="H67" s="222"/>
      <c r="I67" s="29"/>
      <c r="J67" s="124">
        <f>COUNTIF(D67:H70,"")</f>
        <v>20</v>
      </c>
      <c r="K67" s="124" t="b">
        <f>IF(AND(D67="N/A",OR(D68&lt;&gt;"N/A",D69&lt;&gt;0,D70&lt;&gt;"N/A")),FALSE,TRUE)</f>
        <v>1</v>
      </c>
      <c r="L67" s="124" t="b">
        <f t="shared" ref="L67:O67" si="12">IF(AND(E67="N/A",OR(E68&lt;&gt;"N/A",E69&lt;&gt;0,E70&lt;&gt;"N/A")),FALSE,TRUE)</f>
        <v>1</v>
      </c>
      <c r="M67" s="124" t="b">
        <f t="shared" si="12"/>
        <v>1</v>
      </c>
      <c r="N67" s="124" t="b">
        <f t="shared" si="12"/>
        <v>1</v>
      </c>
      <c r="O67" s="124" t="b">
        <f t="shared" si="12"/>
        <v>1</v>
      </c>
      <c r="Q67" s="125" t="b">
        <f>IF(AND(K67=TRUE,L67=TRUE,M67=TRUE,N67=TRUE,O67=TRUE,K68=TRUE,L68=TRUE,M68=TRUE,N68=TRUE,O68=TRUE,K72=TRUE,L72=TRUE,M72=TRUE),TRUE,FALSE)</f>
        <v>0</v>
      </c>
    </row>
    <row r="68" spans="1:22" x14ac:dyDescent="0.25">
      <c r="A68" s="29"/>
      <c r="B68" s="106"/>
      <c r="C68" s="167" t="s">
        <v>392</v>
      </c>
      <c r="D68" s="222"/>
      <c r="E68" s="222"/>
      <c r="F68" s="222"/>
      <c r="G68" s="222"/>
      <c r="H68" s="222"/>
      <c r="I68" s="29"/>
      <c r="K68" s="119" t="b">
        <f>IF(AND(D67&lt;&gt;"N/A",OR(D68="N/A",D69=0,D70="N/A")),FALSE,TRUE)</f>
        <v>0</v>
      </c>
      <c r="L68" s="119" t="b">
        <f t="shared" ref="L68:O68" si="13">IF(AND(E67&lt;&gt;"N/A",OR(E68="N/A",E69=0,E70="N/A")),FALSE,TRUE)</f>
        <v>0</v>
      </c>
      <c r="M68" s="119" t="b">
        <f t="shared" si="13"/>
        <v>0</v>
      </c>
      <c r="N68" s="119" t="b">
        <f t="shared" si="13"/>
        <v>0</v>
      </c>
      <c r="O68" s="119" t="b">
        <f t="shared" si="13"/>
        <v>0</v>
      </c>
    </row>
    <row r="69" spans="1:22" x14ac:dyDescent="0.25">
      <c r="A69" s="29"/>
      <c r="B69" s="106"/>
      <c r="C69" s="167" t="s">
        <v>393</v>
      </c>
      <c r="D69" s="57"/>
      <c r="E69" s="57"/>
      <c r="F69" s="57"/>
      <c r="G69" s="57"/>
      <c r="H69" s="57"/>
      <c r="I69" s="29"/>
    </row>
    <row r="70" spans="1:22" x14ac:dyDescent="0.25">
      <c r="A70" s="29"/>
      <c r="B70" s="106"/>
      <c r="C70" s="167" t="s">
        <v>394</v>
      </c>
      <c r="D70" s="218"/>
      <c r="E70" s="218"/>
      <c r="F70" s="218"/>
      <c r="G70" s="218"/>
      <c r="H70" s="218"/>
      <c r="I70" s="29"/>
    </row>
    <row r="71" spans="1:22" x14ac:dyDescent="0.25">
      <c r="A71" s="29"/>
      <c r="B71" s="106"/>
      <c r="C71" s="168"/>
      <c r="D71" s="169"/>
      <c r="E71" s="77"/>
      <c r="F71" s="77"/>
      <c r="G71" s="77"/>
      <c r="H71" s="77"/>
      <c r="I71" s="29"/>
    </row>
    <row r="72" spans="1:22" ht="51.75" customHeight="1" x14ac:dyDescent="0.25">
      <c r="A72" s="29"/>
      <c r="B72" s="106" t="s">
        <v>504</v>
      </c>
      <c r="C72" s="274" t="s">
        <v>554</v>
      </c>
      <c r="D72" s="276"/>
      <c r="E72" s="59" t="s">
        <v>377</v>
      </c>
      <c r="F72" s="279"/>
      <c r="G72" s="279"/>
      <c r="H72" s="279"/>
      <c r="I72" s="29"/>
      <c r="J72" s="124">
        <f>COUNTIF(D72,"")</f>
        <v>1</v>
      </c>
      <c r="K72" s="124" t="b">
        <f t="shared" ref="K72" si="14">IF(ISNUMBER(MATCH(D72,List_YesNo,0)),TRUE,FALSE)</f>
        <v>0</v>
      </c>
      <c r="L72" s="124" t="b">
        <f>IF(OR(AND(D72="YES",F72&lt;&gt;"N/A",F73&lt;&gt;"N/A"),AND(D72="NO",F72="N/A",F73="N/A")),TRUE,FALSE)</f>
        <v>0</v>
      </c>
      <c r="M72" s="124" t="b">
        <f>IF(AND(D72="YES",OR(F72="",F73="")),FALSE,TRUE)</f>
        <v>1</v>
      </c>
    </row>
    <row r="73" spans="1:22" ht="51.75" customHeight="1" x14ac:dyDescent="0.25">
      <c r="A73" s="29"/>
      <c r="B73" s="106"/>
      <c r="C73" s="275"/>
      <c r="D73" s="276"/>
      <c r="E73" s="59" t="s">
        <v>378</v>
      </c>
      <c r="F73" s="279"/>
      <c r="G73" s="279"/>
      <c r="H73" s="279"/>
      <c r="I73" s="29"/>
      <c r="J73" s="124">
        <f>COUNTIF(F72:H73,"")</f>
        <v>6</v>
      </c>
    </row>
    <row r="74" spans="1:22" x14ac:dyDescent="0.25">
      <c r="A74" s="29"/>
      <c r="B74" s="106"/>
      <c r="C74" s="170"/>
      <c r="D74" s="171"/>
      <c r="E74" s="60"/>
      <c r="F74" s="60"/>
      <c r="G74" s="60"/>
      <c r="H74" s="60"/>
      <c r="I74" s="29"/>
    </row>
    <row r="75" spans="1:22" ht="27.75" x14ac:dyDescent="0.25">
      <c r="A75" s="29"/>
      <c r="B75" s="106" t="s">
        <v>505</v>
      </c>
      <c r="C75" s="172" t="s">
        <v>123</v>
      </c>
      <c r="D75" s="163" t="s">
        <v>126</v>
      </c>
      <c r="E75" s="163" t="s">
        <v>50</v>
      </c>
      <c r="F75" s="163" t="s">
        <v>51</v>
      </c>
      <c r="G75" s="163" t="s">
        <v>127</v>
      </c>
      <c r="H75" s="60"/>
      <c r="I75" s="29"/>
      <c r="K75" s="252" t="s">
        <v>140</v>
      </c>
      <c r="L75" s="252"/>
      <c r="M75" s="252"/>
      <c r="N75" s="252"/>
      <c r="P75" s="215" t="s">
        <v>383</v>
      </c>
      <c r="Q75" s="215" t="s">
        <v>50</v>
      </c>
      <c r="R75" s="215" t="s">
        <v>51</v>
      </c>
      <c r="S75" s="215" t="s">
        <v>384</v>
      </c>
      <c r="V75" s="127" t="b">
        <f>IF(AND(K77=TRUE,L77=TRUE,M77=TRUE,N77=TRUE,P76=TRUE,Q76=TRUE,R76=TRUE,S76=TRUE,P77=TRUE,Q77=TRUE,R77=TRUE,S77=TRUE,P79=TRUE,Q79=TRUE,R79=TRUE,S79=TRUE,P81=TRUE,Q81=TRUE,R81=TRUE,S81=TRUE,P83=TRUE,Q83=TRUE,R83=TRUE,S83=TRUE,P85=TRUE,Q85=TRUE,R85=TRUE,S85=TRUE),TRUE,FALSE)</f>
        <v>0</v>
      </c>
    </row>
    <row r="76" spans="1:22" ht="15.75" x14ac:dyDescent="0.25">
      <c r="A76" s="29"/>
      <c r="B76" s="106"/>
      <c r="C76" s="173" t="s">
        <v>381</v>
      </c>
      <c r="D76" s="193"/>
      <c r="E76" s="193"/>
      <c r="F76" s="193"/>
      <c r="G76" s="193"/>
      <c r="H76" s="60"/>
      <c r="I76" s="29"/>
      <c r="J76" s="124">
        <f>COUNTIF(D76:G77,"")</f>
        <v>8</v>
      </c>
      <c r="P76" s="119" t="b">
        <f>D77&lt;=D76</f>
        <v>1</v>
      </c>
      <c r="Q76" s="119" t="b">
        <f>E77&lt;=E76</f>
        <v>1</v>
      </c>
      <c r="R76" s="119" t="b">
        <f>F77&lt;=F76</f>
        <v>1</v>
      </c>
      <c r="S76" s="119" t="b">
        <f>G77&lt;=G76</f>
        <v>1</v>
      </c>
      <c r="T76" s="119" t="s">
        <v>443</v>
      </c>
    </row>
    <row r="77" spans="1:22" ht="15.75" x14ac:dyDescent="0.25">
      <c r="A77" s="29"/>
      <c r="B77" s="106"/>
      <c r="C77" s="174" t="s">
        <v>380</v>
      </c>
      <c r="D77" s="193"/>
      <c r="E77" s="193"/>
      <c r="F77" s="193"/>
      <c r="G77" s="193"/>
      <c r="H77" s="60"/>
      <c r="I77" s="29"/>
      <c r="K77" s="119" t="b">
        <f>IF(AND(K79=TRUE,K80=TRUE,K81=TRUE,K82=TRUE,K83=TRUE,K84=TRUE,K85=TRUE),TRUE,FALSE)</f>
        <v>0</v>
      </c>
      <c r="L77" s="119" t="b">
        <f t="shared" ref="L77:N77" si="15">IF(AND(L79=TRUE,L80=TRUE,L81=TRUE,L82=TRUE,L83=TRUE,L84=TRUE,L85=TRUE),TRUE,FALSE)</f>
        <v>0</v>
      </c>
      <c r="M77" s="119" t="b">
        <f t="shared" si="15"/>
        <v>0</v>
      </c>
      <c r="N77" s="119" t="b">
        <f t="shared" si="15"/>
        <v>0</v>
      </c>
      <c r="P77" s="119" t="b">
        <f>IF(AND('Section A'!D31="NO",'Section A'!E31="NO",'Section A'!F31="NO",'Section B - Denmark'!D76&gt;0),FALSE,TRUE)</f>
        <v>1</v>
      </c>
      <c r="Q77" s="119" t="b">
        <f>IF(AND('Section A'!G31="NO",'Section B - Denmark'!E76&gt;0),FALSE,TRUE)</f>
        <v>1</v>
      </c>
      <c r="R77" s="119" t="b">
        <f>IF(AND('Section A'!H31="NO",'Section B - Denmark'!F76&gt;0),FALSE,TRUE)</f>
        <v>1</v>
      </c>
      <c r="S77" s="119" t="b">
        <f>IF(AND('Section A'!I31="NO",'Section A'!J31="NO",'Section B - Denmark'!G76&gt;0),FALSE,TRUE)</f>
        <v>1</v>
      </c>
      <c r="T77" s="119" t="s">
        <v>385</v>
      </c>
    </row>
    <row r="78" spans="1:22" ht="15.75" x14ac:dyDescent="0.25">
      <c r="A78" s="29"/>
      <c r="B78" s="106"/>
      <c r="C78" s="173" t="s">
        <v>441</v>
      </c>
      <c r="D78" s="175"/>
      <c r="E78" s="62"/>
      <c r="F78" s="62"/>
      <c r="G78" s="62"/>
      <c r="H78" s="60"/>
      <c r="I78" s="29"/>
    </row>
    <row r="79" spans="1:22" x14ac:dyDescent="0.25">
      <c r="A79" s="29"/>
      <c r="B79" s="106"/>
      <c r="C79" s="176" t="s">
        <v>94</v>
      </c>
      <c r="D79" s="192"/>
      <c r="E79" s="192"/>
      <c r="F79" s="192"/>
      <c r="G79" s="192"/>
      <c r="H79" s="60"/>
      <c r="I79" s="29"/>
      <c r="J79" s="124">
        <f>COUNTIF(D79:G86,"")</f>
        <v>32</v>
      </c>
      <c r="K79" s="119" t="b">
        <f>IF(ISNUMBER(MATCH(D79,List_YesNo,0)),TRUE,FALSE)</f>
        <v>0</v>
      </c>
      <c r="L79" s="119" t="b">
        <f t="shared" ref="K79:N85" si="16">IF(ISNUMBER(MATCH(E79,List_YesNo,0)),TRUE,FALSE)</f>
        <v>0</v>
      </c>
      <c r="M79" s="119" t="b">
        <f t="shared" si="16"/>
        <v>0</v>
      </c>
      <c r="N79" s="119" t="b">
        <f t="shared" si="16"/>
        <v>0</v>
      </c>
      <c r="P79" s="119" t="b">
        <f>IF(AND(D76&gt;0, D79="NO", D80="NO", D81="NO", D82="NO", D83="NO", D84="NO", D85="NO", D86="N/A"),FALSE,TRUE)</f>
        <v>1</v>
      </c>
      <c r="Q79" s="119" t="b">
        <f t="shared" ref="Q79:S79" si="17">IF(AND(E76&gt;0, E79="NO", E80="NO", E81="NO", E82="NO", E83="NO", E84="NO", E85="NO", E86="N/A"),FALSE,TRUE)</f>
        <v>1</v>
      </c>
      <c r="R79" s="119" t="b">
        <f t="shared" si="17"/>
        <v>1</v>
      </c>
      <c r="S79" s="119" t="b">
        <f t="shared" si="17"/>
        <v>1</v>
      </c>
      <c r="T79" s="120" t="s">
        <v>445</v>
      </c>
    </row>
    <row r="80" spans="1:22" x14ac:dyDescent="0.25">
      <c r="A80" s="29"/>
      <c r="B80" s="106"/>
      <c r="C80" s="176" t="s">
        <v>93</v>
      </c>
      <c r="D80" s="192"/>
      <c r="E80" s="192"/>
      <c r="F80" s="192"/>
      <c r="G80" s="192"/>
      <c r="H80" s="60"/>
      <c r="I80" s="29"/>
      <c r="K80" s="119" t="b">
        <f t="shared" si="16"/>
        <v>0</v>
      </c>
      <c r="L80" s="119" t="b">
        <f t="shared" si="16"/>
        <v>0</v>
      </c>
      <c r="M80" s="119" t="b">
        <f t="shared" si="16"/>
        <v>0</v>
      </c>
      <c r="N80" s="119" t="b">
        <f t="shared" si="16"/>
        <v>0</v>
      </c>
    </row>
    <row r="81" spans="1:20" x14ac:dyDescent="0.25">
      <c r="A81" s="29"/>
      <c r="B81" s="106"/>
      <c r="C81" s="176" t="s">
        <v>91</v>
      </c>
      <c r="D81" s="192"/>
      <c r="E81" s="192"/>
      <c r="F81" s="192"/>
      <c r="G81" s="192"/>
      <c r="H81" s="60"/>
      <c r="I81" s="29"/>
      <c r="K81" s="119" t="b">
        <f t="shared" si="16"/>
        <v>0</v>
      </c>
      <c r="L81" s="119" t="b">
        <f t="shared" si="16"/>
        <v>0</v>
      </c>
      <c r="M81" s="119" t="b">
        <f t="shared" si="16"/>
        <v>0</v>
      </c>
      <c r="N81" s="119" t="b">
        <f t="shared" si="16"/>
        <v>0</v>
      </c>
      <c r="P81" s="119" t="b">
        <f>IF(OR(AND(D85="YES",D86&lt;&gt;"N/A"),AND(D85="NO",D86="N/A")),TRUE,FALSE)</f>
        <v>0</v>
      </c>
      <c r="Q81" s="119" t="b">
        <f>IF(OR(AND(E85="YES",E86&lt;&gt;"N/A"),AND(E85="NO",E86="N/A")),TRUE,FALSE)</f>
        <v>0</v>
      </c>
      <c r="R81" s="119" t="b">
        <f>IF(OR(AND(F85="YES",F86&lt;&gt;"N/A"),AND(F85="NO",F86="N/A")),TRUE,FALSE)</f>
        <v>0</v>
      </c>
      <c r="S81" s="119" t="b">
        <f>IF(OR(AND(G85="YES",G86&lt;&gt;"N/A"),AND(G85="NO",G86="N/A")),TRUE,FALSE)</f>
        <v>0</v>
      </c>
      <c r="T81" s="124" t="s">
        <v>444</v>
      </c>
    </row>
    <row r="82" spans="1:20" x14ac:dyDescent="0.25">
      <c r="A82" s="29"/>
      <c r="B82" s="106"/>
      <c r="C82" s="177" t="s">
        <v>555</v>
      </c>
      <c r="D82" s="192"/>
      <c r="E82" s="192"/>
      <c r="F82" s="192"/>
      <c r="G82" s="192"/>
      <c r="H82" s="60"/>
      <c r="I82" s="29"/>
      <c r="K82" s="119" t="b">
        <f t="shared" si="16"/>
        <v>0</v>
      </c>
      <c r="L82" s="119" t="b">
        <f t="shared" si="16"/>
        <v>0</v>
      </c>
      <c r="M82" s="119" t="b">
        <f t="shared" si="16"/>
        <v>0</v>
      </c>
      <c r="N82" s="119" t="b">
        <f t="shared" si="16"/>
        <v>0</v>
      </c>
    </row>
    <row r="83" spans="1:20" x14ac:dyDescent="0.25">
      <c r="A83" s="29"/>
      <c r="B83" s="106"/>
      <c r="C83" s="176" t="s">
        <v>92</v>
      </c>
      <c r="D83" s="192"/>
      <c r="E83" s="192"/>
      <c r="F83" s="192"/>
      <c r="G83" s="192"/>
      <c r="H83" s="60"/>
      <c r="I83" s="29"/>
      <c r="K83" s="119" t="b">
        <f t="shared" si="16"/>
        <v>0</v>
      </c>
      <c r="L83" s="119" t="b">
        <f t="shared" si="16"/>
        <v>0</v>
      </c>
      <c r="M83" s="119" t="b">
        <f t="shared" si="16"/>
        <v>0</v>
      </c>
      <c r="N83" s="119" t="b">
        <f t="shared" si="16"/>
        <v>0</v>
      </c>
      <c r="P83" s="119" t="b">
        <f>IF(AND(D76=0,OR(D79="YES",D80="YES",D81="YES",D82="YES",D83="YES",D84="YES",D85="YES",D86&lt;&gt;"N/A")),FALSE,TRUE)</f>
        <v>0</v>
      </c>
      <c r="Q83" s="119" t="b">
        <f>IF(AND(E76=0,OR(E79="YES",E80="YES",E81="YES",E82="YES",E83="YES",E84="YES",E85="YES",E86&lt;&gt;"N/A")),FALSE,TRUE)</f>
        <v>0</v>
      </c>
      <c r="R83" s="119" t="b">
        <f>IF(AND(F76=0,OR(F79="YES",F80="YES",F81="YES",F82="YES",F83="YES",F84="YES",F85="YES",F86&lt;&gt;"N/A")),FALSE,TRUE)</f>
        <v>0</v>
      </c>
      <c r="S83" s="119" t="b">
        <f>IF(AND(G76=0,OR(G79="YES",G80="YES",G81="YES",G82="YES",G83="YES",G84="YES",G85="YES",G86&lt;&gt;"N/A")),FALSE,TRUE)</f>
        <v>0</v>
      </c>
      <c r="T83" s="120" t="s">
        <v>446</v>
      </c>
    </row>
    <row r="84" spans="1:20" x14ac:dyDescent="0.25">
      <c r="A84" s="29"/>
      <c r="B84" s="106"/>
      <c r="C84" s="176" t="s">
        <v>379</v>
      </c>
      <c r="D84" s="192"/>
      <c r="E84" s="192"/>
      <c r="F84" s="192"/>
      <c r="G84" s="192"/>
      <c r="H84" s="60"/>
      <c r="I84" s="29"/>
      <c r="K84" s="119" t="b">
        <f t="shared" si="16"/>
        <v>0</v>
      </c>
      <c r="L84" s="119" t="b">
        <f t="shared" si="16"/>
        <v>0</v>
      </c>
      <c r="M84" s="119" t="b">
        <f t="shared" si="16"/>
        <v>0</v>
      </c>
      <c r="N84" s="119" t="b">
        <f t="shared" si="16"/>
        <v>0</v>
      </c>
    </row>
    <row r="85" spans="1:20" ht="15" customHeight="1" x14ac:dyDescent="0.25">
      <c r="A85" s="29"/>
      <c r="B85" s="106"/>
      <c r="C85" s="277" t="s">
        <v>556</v>
      </c>
      <c r="D85" s="192"/>
      <c r="E85" s="192"/>
      <c r="F85" s="192"/>
      <c r="G85" s="192"/>
      <c r="H85" s="60"/>
      <c r="I85" s="29"/>
      <c r="K85" s="119" t="b">
        <f t="shared" si="16"/>
        <v>0</v>
      </c>
      <c r="L85" s="119" t="b">
        <f t="shared" si="16"/>
        <v>0</v>
      </c>
      <c r="M85" s="119" t="b">
        <f t="shared" si="16"/>
        <v>0</v>
      </c>
      <c r="N85" s="119" t="b">
        <f>IF(ISNUMBER(MATCH(G85,List_YesNo,0)),TRUE,FALSE)</f>
        <v>0</v>
      </c>
      <c r="P85" s="119" t="b">
        <f>IF(OR(ISBLANK(D76),ISBLANK(D77),ISBLANK(D79),ISBLANK(D80),ISBLANK(D81),ISBLANK(D82),ISBLANK(D83),ISBLANK(D84),ISBLANK(D85),ISBLANK(D86)),FALSE,TRUE)</f>
        <v>0</v>
      </c>
      <c r="Q85" s="119" t="b">
        <f>IF(OR(ISBLANK(E76),ISBLANK(E77),ISBLANK(E79),ISBLANK(E80),ISBLANK(E81),ISBLANK(E82),ISBLANK(E83),ISBLANK(E84),ISBLANK(E85),ISBLANK(E86)),FALSE,TRUE)</f>
        <v>0</v>
      </c>
      <c r="R85" s="119" t="b">
        <f>IF(OR(ISBLANK(F76),ISBLANK(F77),ISBLANK(F79),ISBLANK(F80),ISBLANK(F81),ISBLANK(F82),ISBLANK(F83),ISBLANK(F84),ISBLANK(F85),ISBLANK(F86)),FALSE,TRUE)</f>
        <v>0</v>
      </c>
      <c r="S85" s="119" t="b">
        <f>IF(OR(ISBLANK(G76),ISBLANK(G77),ISBLANK(G79),ISBLANK(G80),ISBLANK(G81),ISBLANK(G82),ISBLANK(G83),ISBLANK(G84),ISBLANK(G85),ISBLANK(G86)),FALSE,TRUE)</f>
        <v>0</v>
      </c>
      <c r="T85" s="120" t="s">
        <v>447</v>
      </c>
    </row>
    <row r="86" spans="1:20" ht="27" customHeight="1" x14ac:dyDescent="0.25">
      <c r="A86" s="29"/>
      <c r="B86" s="106"/>
      <c r="C86" s="278"/>
      <c r="D86" s="194"/>
      <c r="E86" s="189"/>
      <c r="F86" s="189"/>
      <c r="G86" s="189"/>
      <c r="H86" s="60"/>
      <c r="I86" s="29"/>
    </row>
    <row r="87" spans="1:20" x14ac:dyDescent="0.25">
      <c r="A87" s="29"/>
      <c r="B87" s="106"/>
      <c r="C87" s="61"/>
      <c r="D87" s="60"/>
      <c r="E87" s="60"/>
      <c r="F87" s="60"/>
      <c r="G87" s="58"/>
      <c r="H87" s="58"/>
      <c r="I87" s="29"/>
      <c r="K87" s="216" t="s">
        <v>448</v>
      </c>
      <c r="L87" s="216" t="s">
        <v>440</v>
      </c>
      <c r="M87" s="216" t="s">
        <v>449</v>
      </c>
      <c r="O87" s="216"/>
    </row>
    <row r="88" spans="1:20" ht="27.75" x14ac:dyDescent="0.25">
      <c r="A88" s="29"/>
      <c r="B88" s="106" t="s">
        <v>506</v>
      </c>
      <c r="C88" s="172" t="s">
        <v>124</v>
      </c>
      <c r="D88" s="172" t="s">
        <v>134</v>
      </c>
      <c r="E88" s="172" t="s">
        <v>382</v>
      </c>
      <c r="F88" s="60"/>
      <c r="G88" s="58"/>
      <c r="H88" s="58"/>
      <c r="I88" s="29"/>
      <c r="K88" s="120" t="b">
        <f>IF(AND(K90=TRUE,K91=TRUE,K92=TRUE,K93=TRUE,K94=TRUE,K95=TRUE,K96=TRUE),TRUE,FALSE)</f>
        <v>0</v>
      </c>
      <c r="L88" s="120" t="b">
        <f>IF(AND(L90=TRUE,L91=TRUE,L92=TRUE,L93=TRUE,L94=TRUE,L95=TRUE,L96=TRUE),TRUE,FALSE)</f>
        <v>1</v>
      </c>
      <c r="M88" s="120" t="b">
        <f>IF(OR(ISBLANK(D89),ISBLANK(D90),ISBLANK(D91),ISBLANK(D92),ISBLANK(D93),ISBLANK(D94),ISBLANK(D95),ISBLANK(E89),ISBLANK(E90),ISBLANK(E91),ISBLANK(E92),ISBLANK(E93),ISBLANK(E94),ISBLANK(E95)),FALSE,TRUE)</f>
        <v>0</v>
      </c>
      <c r="O88" s="125" t="b">
        <f>IF(AND(K88=TRUE,L88=TRUE,M88=TRUE),TRUE,FALSE)</f>
        <v>0</v>
      </c>
    </row>
    <row r="89" spans="1:20" x14ac:dyDescent="0.25">
      <c r="A89" s="29"/>
      <c r="B89" s="106"/>
      <c r="C89" s="166" t="s">
        <v>95</v>
      </c>
      <c r="D89" s="195"/>
      <c r="E89" s="196"/>
      <c r="F89" s="60"/>
      <c r="G89" s="58"/>
      <c r="H89" s="58"/>
      <c r="I89" s="29"/>
      <c r="J89" s="124">
        <f>COUNTIF(D89:E95,"")</f>
        <v>14</v>
      </c>
      <c r="M89" s="120"/>
      <c r="O89" s="120"/>
    </row>
    <row r="90" spans="1:20" x14ac:dyDescent="0.25">
      <c r="A90" s="29"/>
      <c r="B90" s="106"/>
      <c r="C90" s="166" t="s">
        <v>96</v>
      </c>
      <c r="D90" s="195"/>
      <c r="E90" s="196"/>
      <c r="F90" s="60"/>
      <c r="G90" s="58"/>
      <c r="H90" s="58"/>
      <c r="I90" s="29"/>
      <c r="K90" s="120" t="b">
        <f t="shared" ref="K90:K96" si="18">IF(ISNUMBER(MATCH(D89,List_YesNo,0)),TRUE,FALSE)</f>
        <v>0</v>
      </c>
      <c r="L90" s="120" t="b">
        <f t="shared" ref="L90:L96" si="19">IF(AND(D89="NO",E89&lt;&gt;0),FALSE,TRUE)</f>
        <v>1</v>
      </c>
      <c r="M90" s="120"/>
      <c r="N90" s="120"/>
      <c r="O90" s="120"/>
    </row>
    <row r="91" spans="1:20" x14ac:dyDescent="0.25">
      <c r="A91" s="29"/>
      <c r="B91" s="106"/>
      <c r="C91" s="166" t="s">
        <v>97</v>
      </c>
      <c r="D91" s="195"/>
      <c r="E91" s="196"/>
      <c r="F91" s="60"/>
      <c r="G91" s="58"/>
      <c r="H91" s="58"/>
      <c r="I91" s="29"/>
      <c r="K91" s="120" t="b">
        <f t="shared" si="18"/>
        <v>0</v>
      </c>
      <c r="L91" s="120" t="b">
        <f t="shared" si="19"/>
        <v>1</v>
      </c>
      <c r="M91" s="120"/>
      <c r="N91" s="120"/>
      <c r="O91" s="120"/>
    </row>
    <row r="92" spans="1:20" x14ac:dyDescent="0.25">
      <c r="A92" s="29"/>
      <c r="B92" s="106"/>
      <c r="C92" s="166" t="s">
        <v>98</v>
      </c>
      <c r="D92" s="195"/>
      <c r="E92" s="196"/>
      <c r="F92" s="60"/>
      <c r="G92" s="58"/>
      <c r="H92" s="58"/>
      <c r="I92" s="29"/>
      <c r="K92" s="120" t="b">
        <f t="shared" si="18"/>
        <v>0</v>
      </c>
      <c r="L92" s="120" t="b">
        <f t="shared" si="19"/>
        <v>1</v>
      </c>
      <c r="M92" s="120"/>
      <c r="N92" s="120"/>
      <c r="O92" s="120"/>
    </row>
    <row r="93" spans="1:20" x14ac:dyDescent="0.25">
      <c r="A93" s="29"/>
      <c r="B93" s="106"/>
      <c r="C93" s="166" t="s">
        <v>99</v>
      </c>
      <c r="D93" s="195"/>
      <c r="E93" s="196"/>
      <c r="F93" s="60"/>
      <c r="G93" s="58"/>
      <c r="H93" s="58"/>
      <c r="I93" s="29"/>
      <c r="K93" s="120" t="b">
        <f t="shared" si="18"/>
        <v>0</v>
      </c>
      <c r="L93" s="120" t="b">
        <f t="shared" si="19"/>
        <v>1</v>
      </c>
      <c r="M93" s="120"/>
      <c r="N93" s="120"/>
      <c r="O93" s="120"/>
    </row>
    <row r="94" spans="1:20" x14ac:dyDescent="0.25">
      <c r="A94" s="29"/>
      <c r="B94" s="106"/>
      <c r="C94" s="166" t="s">
        <v>100</v>
      </c>
      <c r="D94" s="195"/>
      <c r="E94" s="196"/>
      <c r="F94" s="60"/>
      <c r="G94" s="58"/>
      <c r="H94" s="58"/>
      <c r="I94" s="29"/>
      <c r="K94" s="120" t="b">
        <f t="shared" si="18"/>
        <v>0</v>
      </c>
      <c r="L94" s="120" t="b">
        <f t="shared" si="19"/>
        <v>1</v>
      </c>
      <c r="M94" s="120"/>
      <c r="N94" s="120"/>
      <c r="O94" s="120"/>
    </row>
    <row r="95" spans="1:20" x14ac:dyDescent="0.25">
      <c r="A95" s="29"/>
      <c r="B95" s="106"/>
      <c r="C95" s="166" t="s">
        <v>101</v>
      </c>
      <c r="D95" s="195"/>
      <c r="E95" s="196"/>
      <c r="F95" s="60"/>
      <c r="G95" s="58"/>
      <c r="H95" s="58"/>
      <c r="I95" s="29"/>
      <c r="K95" s="120" t="b">
        <f t="shared" si="18"/>
        <v>0</v>
      </c>
      <c r="L95" s="120" t="b">
        <f t="shared" si="19"/>
        <v>1</v>
      </c>
      <c r="M95" s="120"/>
      <c r="N95" s="120"/>
      <c r="O95" s="120"/>
    </row>
    <row r="96" spans="1:20" x14ac:dyDescent="0.25">
      <c r="A96" s="29"/>
      <c r="B96" s="106"/>
      <c r="C96" s="61"/>
      <c r="D96" s="61"/>
      <c r="E96" s="60"/>
      <c r="F96" s="60"/>
      <c r="G96" s="58"/>
      <c r="H96" s="58"/>
      <c r="I96" s="29"/>
      <c r="K96" s="120" t="b">
        <f t="shared" si="18"/>
        <v>0</v>
      </c>
      <c r="L96" s="120" t="b">
        <f t="shared" si="19"/>
        <v>1</v>
      </c>
      <c r="M96" s="120"/>
      <c r="N96" s="120"/>
      <c r="O96" s="120"/>
    </row>
    <row r="97" spans="1:15" x14ac:dyDescent="0.25">
      <c r="A97" s="29"/>
      <c r="B97" s="106"/>
      <c r="C97" s="61"/>
      <c r="D97" s="60"/>
      <c r="E97" s="60"/>
      <c r="F97" s="60"/>
      <c r="G97" s="58"/>
      <c r="H97" s="58"/>
      <c r="I97" s="29"/>
      <c r="K97" s="120"/>
      <c r="M97" s="120"/>
      <c r="N97" s="120"/>
      <c r="O97" s="120"/>
    </row>
    <row r="98" spans="1:15" ht="15.75" customHeight="1" x14ac:dyDescent="0.25">
      <c r="A98" s="29"/>
      <c r="B98" s="106" t="s">
        <v>13</v>
      </c>
      <c r="C98" s="264" t="s">
        <v>102</v>
      </c>
      <c r="D98" s="264"/>
      <c r="E98" s="264"/>
      <c r="F98" s="264"/>
      <c r="G98" s="264"/>
      <c r="H98" s="264"/>
      <c r="I98" s="29"/>
    </row>
    <row r="99" spans="1:15" x14ac:dyDescent="0.25">
      <c r="A99" s="29"/>
      <c r="B99" s="106"/>
      <c r="C99" s="61"/>
      <c r="D99" s="60"/>
      <c r="E99" s="60"/>
      <c r="F99" s="60"/>
      <c r="G99" s="58"/>
      <c r="H99" s="58"/>
      <c r="I99" s="29"/>
      <c r="K99" s="120"/>
      <c r="M99" s="120"/>
      <c r="N99" s="120"/>
      <c r="O99" s="120"/>
    </row>
    <row r="100" spans="1:15" ht="75" customHeight="1" x14ac:dyDescent="0.25">
      <c r="A100" s="29"/>
      <c r="B100" s="106" t="s">
        <v>508</v>
      </c>
      <c r="C100" s="178" t="s">
        <v>557</v>
      </c>
      <c r="D100" s="197"/>
      <c r="E100" s="29"/>
      <c r="F100" s="29"/>
      <c r="G100" s="24"/>
      <c r="H100" s="24"/>
      <c r="I100" s="29"/>
      <c r="J100" s="124">
        <f>COUNTIF(D100,"")</f>
        <v>1</v>
      </c>
      <c r="K100" s="123" t="b">
        <f>IF(AND(D100=0,OR(D102&lt;&gt;"N/A",D103&lt;&gt;"N/A",D104&lt;&gt;"N/A",D106&lt;&gt;"N/A",D107&lt;&gt;"N/A",D108&lt;&gt;"N/A")),FALSE,TRUE)</f>
        <v>0</v>
      </c>
      <c r="L100" s="123" t="b">
        <f>IF(OR(AND(D100&gt;0,D102="N/A",D103="N/A",D104="N/A"),AND(D100&gt;0,D106="N/A",D107="N/A",D108="N/A")),FALSE,TRUE)</f>
        <v>1</v>
      </c>
      <c r="N100" s="125" t="b">
        <f>IF(AND(K100=TRUE,L100=TRUE,K102=TRUE,K103=TRUE,K104=TRUE,K111=TRUE,L111=TRUE,M111=TRUE,K115=TRUE,K120=TRUE),TRUE,FALSE)</f>
        <v>0</v>
      </c>
    </row>
    <row r="101" spans="1:15" x14ac:dyDescent="0.25">
      <c r="A101" s="29"/>
      <c r="B101" s="106"/>
      <c r="C101" s="61"/>
      <c r="D101" s="60"/>
      <c r="E101" s="60"/>
      <c r="F101" s="60"/>
      <c r="G101" s="24"/>
      <c r="H101" s="24"/>
      <c r="I101" s="29"/>
      <c r="K101" s="120"/>
      <c r="M101" s="120"/>
      <c r="N101" s="120"/>
      <c r="O101" s="120"/>
    </row>
    <row r="102" spans="1:15" ht="15.75" customHeight="1" x14ac:dyDescent="0.25">
      <c r="A102" s="29"/>
      <c r="B102" s="106" t="s">
        <v>509</v>
      </c>
      <c r="C102" s="270" t="s">
        <v>442</v>
      </c>
      <c r="D102" s="195"/>
      <c r="E102" s="29"/>
      <c r="F102" s="29"/>
      <c r="G102" s="24"/>
      <c r="H102" s="24"/>
      <c r="I102" s="29"/>
      <c r="J102" s="124">
        <f>COUNTIF(D102:D104,"")</f>
        <v>3</v>
      </c>
      <c r="K102" s="119" t="b">
        <f>IF(ISNUMBER(MATCH(D102,List_FIs,0)),TRUE,FALSE)</f>
        <v>0</v>
      </c>
    </row>
    <row r="103" spans="1:15" x14ac:dyDescent="0.25">
      <c r="A103" s="29"/>
      <c r="B103" s="106"/>
      <c r="C103" s="269"/>
      <c r="D103" s="198"/>
      <c r="E103" s="29"/>
      <c r="F103" s="29"/>
      <c r="G103" s="24"/>
      <c r="H103" s="24"/>
      <c r="I103" s="29"/>
      <c r="K103" s="119" t="b">
        <f>IF(ISNUMBER(MATCH(D103,List_FIs,0)),TRUE,FALSE)</f>
        <v>0</v>
      </c>
    </row>
    <row r="104" spans="1:15" x14ac:dyDescent="0.25">
      <c r="A104" s="29"/>
      <c r="B104" s="106"/>
      <c r="C104" s="269"/>
      <c r="D104" s="199"/>
      <c r="E104" s="29"/>
      <c r="F104" s="29"/>
      <c r="G104" s="24"/>
      <c r="H104" s="24"/>
      <c r="I104" s="29"/>
      <c r="K104" s="119" t="b">
        <f>IF(ISNUMBER(MATCH(D104,List_FIs,0)),TRUE,FALSE)</f>
        <v>0</v>
      </c>
    </row>
    <row r="105" spans="1:15" x14ac:dyDescent="0.25">
      <c r="A105" s="29"/>
      <c r="B105" s="106"/>
      <c r="C105" s="61"/>
      <c r="D105" s="61"/>
      <c r="E105" s="60"/>
      <c r="F105" s="60"/>
      <c r="G105" s="24"/>
      <c r="H105" s="24"/>
      <c r="I105" s="29"/>
      <c r="K105" s="120"/>
      <c r="M105" s="120"/>
      <c r="N105" s="120"/>
      <c r="O105" s="120"/>
    </row>
    <row r="106" spans="1:15" ht="21.75" customHeight="1" x14ac:dyDescent="0.25">
      <c r="A106" s="29"/>
      <c r="B106" s="106" t="s">
        <v>510</v>
      </c>
      <c r="C106" s="271" t="s">
        <v>125</v>
      </c>
      <c r="D106" s="200"/>
      <c r="E106" s="29"/>
      <c r="F106" s="29"/>
      <c r="G106" s="24"/>
      <c r="H106" s="24"/>
      <c r="I106" s="29"/>
      <c r="J106" s="124">
        <f>COUNTIF(D106:D108,"")</f>
        <v>3</v>
      </c>
    </row>
    <row r="107" spans="1:15" ht="21.75" customHeight="1" x14ac:dyDescent="0.25">
      <c r="A107" s="29"/>
      <c r="B107" s="106"/>
      <c r="C107" s="272"/>
      <c r="D107" s="200"/>
      <c r="E107" s="29"/>
      <c r="F107" s="29"/>
      <c r="G107" s="24"/>
      <c r="H107" s="24"/>
      <c r="I107" s="29"/>
    </row>
    <row r="108" spans="1:15" ht="21.75" customHeight="1" x14ac:dyDescent="0.25">
      <c r="A108" s="29"/>
      <c r="B108" s="106"/>
      <c r="C108" s="273"/>
      <c r="D108" s="200"/>
      <c r="E108" s="29"/>
      <c r="F108" s="29"/>
      <c r="G108" s="58"/>
      <c r="H108" s="24"/>
      <c r="I108" s="29"/>
    </row>
    <row r="109" spans="1:15" x14ac:dyDescent="0.25">
      <c r="A109" s="29"/>
      <c r="B109" s="106"/>
      <c r="C109" s="61"/>
      <c r="D109" s="60"/>
      <c r="E109" s="60"/>
      <c r="F109" s="60"/>
      <c r="G109" s="58"/>
      <c r="H109" s="58"/>
      <c r="I109" s="29"/>
      <c r="K109" s="120"/>
      <c r="M109" s="120"/>
      <c r="N109" s="120"/>
      <c r="O109" s="120"/>
    </row>
    <row r="110" spans="1:15" ht="24" customHeight="1" x14ac:dyDescent="0.25">
      <c r="A110" s="29"/>
      <c r="B110" s="106" t="s">
        <v>511</v>
      </c>
      <c r="C110" s="269" t="s">
        <v>103</v>
      </c>
      <c r="D110" s="163" t="s">
        <v>107</v>
      </c>
      <c r="E110" s="163" t="s">
        <v>108</v>
      </c>
      <c r="F110" s="163" t="s">
        <v>109</v>
      </c>
      <c r="G110" s="58"/>
      <c r="H110" s="24"/>
      <c r="I110" s="29"/>
    </row>
    <row r="111" spans="1:15" ht="24" customHeight="1" x14ac:dyDescent="0.25">
      <c r="A111" s="29"/>
      <c r="B111" s="106"/>
      <c r="C111" s="269"/>
      <c r="D111" s="195"/>
      <c r="E111" s="195"/>
      <c r="F111" s="195"/>
      <c r="G111" s="58"/>
      <c r="H111" s="58"/>
      <c r="I111" s="29"/>
      <c r="J111" s="124">
        <f>COUNTIF(D111:F111,"")</f>
        <v>3</v>
      </c>
      <c r="K111" s="124" t="b">
        <f>IF(ISNUMBER(MATCH(D111,List_YesNo,0)),TRUE,FALSE)</f>
        <v>0</v>
      </c>
      <c r="L111" s="124" t="b">
        <f>IF(ISNUMBER(MATCH(E111,List_YesNo,0)),TRUE,FALSE)</f>
        <v>0</v>
      </c>
      <c r="M111" s="124" t="b">
        <f>IF(ISNUMBER(MATCH(F111,List_YesNo,0)),TRUE,FALSE)</f>
        <v>0</v>
      </c>
      <c r="N111" s="120"/>
      <c r="O111" s="120"/>
    </row>
    <row r="112" spans="1:15" x14ac:dyDescent="0.25">
      <c r="A112" s="29"/>
      <c r="B112" s="106"/>
      <c r="C112" s="61"/>
      <c r="D112" s="61"/>
      <c r="E112" s="60"/>
      <c r="F112" s="60"/>
      <c r="G112" s="58"/>
      <c r="H112" s="58"/>
      <c r="I112" s="29"/>
      <c r="K112" s="120"/>
      <c r="M112" s="120"/>
      <c r="N112" s="120"/>
      <c r="O112" s="120"/>
    </row>
    <row r="113" spans="1:11" ht="15.75" x14ac:dyDescent="0.25">
      <c r="A113" s="29"/>
      <c r="B113" s="106" t="s">
        <v>512</v>
      </c>
      <c r="C113" s="269" t="s">
        <v>114</v>
      </c>
      <c r="D113" s="179" t="s">
        <v>104</v>
      </c>
      <c r="E113" s="31"/>
      <c r="F113" s="29"/>
      <c r="G113" s="58"/>
      <c r="H113" s="24"/>
      <c r="I113" s="29"/>
    </row>
    <row r="114" spans="1:11" x14ac:dyDescent="0.25">
      <c r="A114" s="29"/>
      <c r="B114" s="106"/>
      <c r="C114" s="269"/>
      <c r="D114" s="180" t="s">
        <v>111</v>
      </c>
      <c r="E114" s="204"/>
      <c r="F114" s="29"/>
      <c r="G114" s="58"/>
      <c r="H114" s="24"/>
      <c r="I114" s="29"/>
      <c r="J114" s="124">
        <f>COUNTIF(E114:E116,"")</f>
        <v>3</v>
      </c>
    </row>
    <row r="115" spans="1:11" x14ac:dyDescent="0.25">
      <c r="A115" s="29"/>
      <c r="B115" s="106"/>
      <c r="C115" s="269"/>
      <c r="D115" s="180" t="s">
        <v>112</v>
      </c>
      <c r="E115" s="202"/>
      <c r="F115" s="29"/>
      <c r="G115" s="58"/>
      <c r="H115" s="24"/>
      <c r="I115" s="29"/>
      <c r="K115" s="119" t="b">
        <f>IF(ISNUMBER(MATCH(E115,List_ADR,0)),TRUE,FALSE)</f>
        <v>0</v>
      </c>
    </row>
    <row r="116" spans="1:11" x14ac:dyDescent="0.25">
      <c r="A116" s="29"/>
      <c r="B116" s="106"/>
      <c r="C116" s="269"/>
      <c r="D116" s="180" t="s">
        <v>105</v>
      </c>
      <c r="E116" s="203"/>
      <c r="F116" s="29"/>
      <c r="G116" s="58"/>
      <c r="H116" s="24"/>
      <c r="I116" s="29"/>
    </row>
    <row r="117" spans="1:11" x14ac:dyDescent="0.25">
      <c r="A117" s="29"/>
      <c r="B117" s="106"/>
      <c r="C117" s="269"/>
      <c r="D117" s="181"/>
      <c r="E117" s="98"/>
      <c r="F117" s="29"/>
      <c r="G117" s="58"/>
      <c r="H117" s="24"/>
      <c r="I117" s="29"/>
    </row>
    <row r="118" spans="1:11" ht="15.75" x14ac:dyDescent="0.25">
      <c r="A118" s="29"/>
      <c r="B118" s="106"/>
      <c r="C118" s="269"/>
      <c r="D118" s="179" t="s">
        <v>106</v>
      </c>
      <c r="E118" s="98"/>
      <c r="F118" s="29"/>
      <c r="G118" s="58"/>
      <c r="H118" s="24"/>
      <c r="I118" s="29"/>
    </row>
    <row r="119" spans="1:11" x14ac:dyDescent="0.25">
      <c r="A119" s="29"/>
      <c r="B119" s="106"/>
      <c r="C119" s="269"/>
      <c r="D119" s="180" t="s">
        <v>111</v>
      </c>
      <c r="E119" s="204"/>
      <c r="F119" s="29"/>
      <c r="G119" s="58"/>
      <c r="H119" s="24"/>
      <c r="I119" s="29"/>
      <c r="J119" s="124">
        <f>COUNTIF(E119:E121,"")</f>
        <v>3</v>
      </c>
    </row>
    <row r="120" spans="1:11" x14ac:dyDescent="0.25">
      <c r="A120" s="29"/>
      <c r="B120" s="106"/>
      <c r="C120" s="269"/>
      <c r="D120" s="180" t="s">
        <v>113</v>
      </c>
      <c r="E120" s="202"/>
      <c r="F120" s="29"/>
      <c r="G120" s="58"/>
      <c r="H120" s="24"/>
      <c r="I120" s="29"/>
      <c r="K120" s="119" t="b">
        <f>IF(ISNUMBER(MATCH(E120,List_ADR,0)),TRUE,FALSE)</f>
        <v>0</v>
      </c>
    </row>
    <row r="121" spans="1:11" x14ac:dyDescent="0.25">
      <c r="A121" s="29"/>
      <c r="B121" s="106"/>
      <c r="C121" s="269"/>
      <c r="D121" s="180" t="s">
        <v>105</v>
      </c>
      <c r="E121" s="205"/>
      <c r="F121" s="29"/>
      <c r="G121" s="58"/>
      <c r="H121" s="24"/>
      <c r="I121" s="29"/>
    </row>
    <row r="122" spans="1:11" x14ac:dyDescent="0.25">
      <c r="A122" s="29"/>
      <c r="B122" s="106"/>
      <c r="C122" s="30"/>
      <c r="D122" s="29"/>
      <c r="E122" s="29"/>
      <c r="F122" s="29"/>
      <c r="G122" s="58"/>
      <c r="H122" s="24"/>
      <c r="I122" s="29"/>
    </row>
    <row r="123" spans="1:11" x14ac:dyDescent="0.25">
      <c r="A123" s="29"/>
      <c r="B123" s="106"/>
      <c r="C123" s="30"/>
      <c r="D123" s="29"/>
      <c r="E123" s="29"/>
      <c r="F123" s="29"/>
      <c r="G123" s="24"/>
      <c r="H123" s="24"/>
      <c r="I123" s="29"/>
    </row>
    <row r="124" spans="1:11" x14ac:dyDescent="0.25">
      <c r="A124" s="29"/>
      <c r="B124" s="106"/>
      <c r="C124" s="30"/>
      <c r="D124" s="30"/>
      <c r="E124" s="23" t="s">
        <v>26</v>
      </c>
      <c r="F124" s="29"/>
      <c r="G124" s="24"/>
      <c r="H124" s="24"/>
      <c r="I124" s="29"/>
    </row>
    <row r="125" spans="1:11" x14ac:dyDescent="0.25">
      <c r="A125" s="29"/>
      <c r="B125" s="106"/>
      <c r="C125" s="30"/>
      <c r="D125" s="30"/>
      <c r="E125" s="36" t="b">
        <f>IF('Section A'!M31="NO",IF(J125=226,TRUE,FALSE),IF(OR(J5=FALSE,ISBLANK(D19),ISBLANK(E21),ISBLANK(D33),ISBLANK(D35),ISBLANK(D72),ISBLANK(F72),ISBLANK(F73),ISBLANK(D100),ISBLANK(D102),ISBLANK(D103),ISBLANK(D104),ISBLANK(D106),ISBLANK(D107),ISBLANK(D108),ISBLANK(D111),ISBLANK(E111),ISBLANK(F111),ISBLANK(E114),ISBLANK(E115),ISBLANK(E116),ISBLANK(E119),ISBLANK(E120),ISBLANK(E121), O21=FALSE, W38=FALSE, Q67=FALSE, V75=FALSE, O88=FALSE, N100=FALSE),FALSE,TRUE))</f>
        <v>0</v>
      </c>
      <c r="F125" s="24"/>
      <c r="G125" s="24"/>
      <c r="H125" s="24"/>
      <c r="I125" s="29"/>
      <c r="J125" s="215">
        <f>SUM(J19:J120)</f>
        <v>226</v>
      </c>
    </row>
    <row r="126" spans="1:11" x14ac:dyDescent="0.25">
      <c r="A126" s="29"/>
      <c r="B126" s="106"/>
      <c r="C126" s="30"/>
      <c r="D126" s="29"/>
      <c r="E126" s="29"/>
      <c r="F126" s="29"/>
      <c r="G126" s="24"/>
      <c r="H126" s="24"/>
      <c r="I126" s="29"/>
    </row>
  </sheetData>
  <sheetProtection algorithmName="SHA-512" hashValue="+pVDyYbfwIlY+AxKQOY7otH1/DanyWGg/ok279/vlBgFJfz+J++BHitQ7drHxb2CLEIr7pRYm3dsArbjp5XaZg==" saltValue="4zgJSv+rHayLgT5H8VLWMQ==" spinCount="100000" sheet="1" objects="1" scenarios="1"/>
  <mergeCells count="23">
    <mergeCell ref="Q38:U38"/>
    <mergeCell ref="C65:H65"/>
    <mergeCell ref="B2:C2"/>
    <mergeCell ref="B5:H5"/>
    <mergeCell ref="C17:H17"/>
    <mergeCell ref="C21:D21"/>
    <mergeCell ref="C23:H23"/>
    <mergeCell ref="C31:H31"/>
    <mergeCell ref="C85:C86"/>
    <mergeCell ref="D33:H33"/>
    <mergeCell ref="D35:H35"/>
    <mergeCell ref="C37:H37"/>
    <mergeCell ref="K38:O38"/>
    <mergeCell ref="C72:C73"/>
    <mergeCell ref="D72:D73"/>
    <mergeCell ref="F72:H72"/>
    <mergeCell ref="F73:H73"/>
    <mergeCell ref="K75:N75"/>
    <mergeCell ref="C98:H98"/>
    <mergeCell ref="C102:C104"/>
    <mergeCell ref="C106:C108"/>
    <mergeCell ref="C110:C111"/>
    <mergeCell ref="C113:C121"/>
  </mergeCells>
  <conditionalFormatting sqref="E125">
    <cfRule type="cellIs" dxfId="165" priority="3" operator="equal">
      <formula>TRUE</formula>
    </cfRule>
    <cfRule type="cellIs" dxfId="164" priority="4" operator="equal">
      <formula>"TRUE"</formula>
    </cfRule>
    <cfRule type="cellIs" dxfId="163" priority="5" operator="equal">
      <formula>"FALSE"</formula>
    </cfRule>
  </conditionalFormatting>
  <dataValidations count="9">
    <dataValidation type="list" allowBlank="1" showInputMessage="1" showErrorMessage="1" sqref="D26:H26">
      <formula1>List_Outsource</formula1>
    </dataValidation>
    <dataValidation operator="notBetween" allowBlank="1" showInputMessage="1" showErrorMessage="1" sqref="D70:H70"/>
    <dataValidation type="list" allowBlank="1" showInputMessage="1" showErrorMessage="1" sqref="D102:D104">
      <formula1>List_FIs</formula1>
    </dataValidation>
    <dataValidation type="list" allowBlank="1" showInputMessage="1" showErrorMessage="1" sqref="D28:H28">
      <formula1>List_ThirdCountries</formula1>
    </dataValidation>
    <dataValidation type="decimal" allowBlank="1" showInputMessage="1" showErrorMessage="1" sqref="D19:D20">
      <formula1>-1E+50</formula1>
      <formula2>1E+50</formula2>
    </dataValidation>
    <dataValidation type="whole" operator="greaterThanOrEqual" allowBlank="1" showInputMessage="1" showErrorMessage="1" sqref="D100:D101 D76:G77 E89:E96">
      <formula1>0</formula1>
    </dataValidation>
    <dataValidation type="list" allowBlank="1" showInputMessage="1" showErrorMessage="1" sqref="E115 E120">
      <formula1>List_ADR</formula1>
    </dataValidation>
    <dataValidation type="list" allowBlank="1" showInputMessage="1" showErrorMessage="1" sqref="D53:H63 D111:F111 D42:H50 D79:G85 D72 E21 D89:D95">
      <formula1>List_YesNo</formula1>
    </dataValidation>
    <dataValidation type="whole" operator="notBetween" allowBlank="1" showInputMessage="1" showErrorMessage="1" sqref="D69:H69">
      <formula1>1</formula1>
      <formula2>1</formula2>
    </dataValidation>
  </dataValidations>
  <pageMargins left="0.7" right="0.7" top="0.75" bottom="0.75" header="0.3" footer="0.3"/>
  <pageSetup paperSize="9" scale="48" fitToHeight="0" orientation="landscape" r:id="rId1"/>
  <rowBreaks count="1" manualBreakCount="1">
    <brk id="36"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4AAB60C7-291B-4F2D-BB1B-553C05B818F9}">
            <xm:f>'Section A'!$M$31="NO"</xm:f>
            <x14:dxf>
              <fill>
                <patternFill patternType="lightGray">
                  <bgColor theme="0" tint="-0.499984740745262"/>
                </patternFill>
              </fill>
            </x14:dxf>
          </x14:cfRule>
          <xm:sqref>D67:H70 D19 E21 D25:H28 D33:H33 D35:H35 D39:H39 D42:H50 D53:H63 D72:D73 F72:H73 D76:G77 D79:G86 D89:E95 D100 D102:D104 D106:D108 D111:F111 E114:E116 E119:E121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70</vt:i4>
      </vt:variant>
    </vt:vector>
  </HeadingPairs>
  <TitlesOfParts>
    <vt:vector size="106" baseType="lpstr">
      <vt:lpstr>Instructions</vt:lpstr>
      <vt:lpstr>General Information</vt:lpstr>
      <vt:lpstr>Section A</vt:lpstr>
      <vt:lpstr>Section B - Austria</vt:lpstr>
      <vt:lpstr>Section B - Belgium</vt:lpstr>
      <vt:lpstr>Section B - Bulgaria</vt:lpstr>
      <vt:lpstr>Section B - Croatia</vt:lpstr>
      <vt:lpstr>Section B - Czech Republic</vt:lpstr>
      <vt:lpstr>Section B - Denmark</vt:lpstr>
      <vt:lpstr>Section B - Estonia</vt:lpstr>
      <vt:lpstr>Section B - Finland</vt:lpstr>
      <vt:lpstr>Section B - France</vt:lpstr>
      <vt:lpstr>Section B - Germany</vt:lpstr>
      <vt:lpstr>Section B - Greece</vt:lpstr>
      <vt:lpstr>Section B - Hungary</vt:lpstr>
      <vt:lpstr>Section B - Ireland</vt:lpstr>
      <vt:lpstr>Section B - Italy</vt:lpstr>
      <vt:lpstr>Section B - Latvia</vt:lpstr>
      <vt:lpstr>Section B - Lithuania</vt:lpstr>
      <vt:lpstr>Section B - Luxembourg</vt:lpstr>
      <vt:lpstr>Section B - Malta</vt:lpstr>
      <vt:lpstr>Section B - Netherlands</vt:lpstr>
      <vt:lpstr>Section B - Poland</vt:lpstr>
      <vt:lpstr>Section B - Portugal</vt:lpstr>
      <vt:lpstr>Section B - Romania</vt:lpstr>
      <vt:lpstr>Section B - Slovakia</vt:lpstr>
      <vt:lpstr>Section B - Slovenia</vt:lpstr>
      <vt:lpstr>Section B - Spain</vt:lpstr>
      <vt:lpstr>Section B - Sweden</vt:lpstr>
      <vt:lpstr>Section B - United Kingdom</vt:lpstr>
      <vt:lpstr>Section B - Iceland</vt:lpstr>
      <vt:lpstr>Section B - Liechtenstein</vt:lpstr>
      <vt:lpstr>Section B - Norway</vt:lpstr>
      <vt:lpstr>Validation Tests</vt:lpstr>
      <vt:lpstr>Definitions</vt:lpstr>
      <vt:lpstr>Allowed Values</vt:lpstr>
      <vt:lpstr>GeneralInfo</vt:lpstr>
      <vt:lpstr>List_ADR</vt:lpstr>
      <vt:lpstr>List_FIs</vt:lpstr>
      <vt:lpstr>List_Outsource</vt:lpstr>
      <vt:lpstr>List_ThirdCountries</vt:lpstr>
      <vt:lpstr>List_YesNo</vt:lpstr>
      <vt:lpstr>'General Information'!Print_Area</vt:lpstr>
      <vt:lpstr>Instructions!Print_Area</vt:lpstr>
      <vt:lpstr>'Section A'!Print_Area</vt:lpstr>
      <vt:lpstr>'Section B - Austria'!Print_Area</vt:lpstr>
      <vt:lpstr>'Section B - Belgium'!Print_Area</vt:lpstr>
      <vt:lpstr>'Section B - Bulgaria'!Print_Area</vt:lpstr>
      <vt:lpstr>'Section B - Croatia'!Print_Area</vt:lpstr>
      <vt:lpstr>'Section B - Czech Republic'!Print_Area</vt:lpstr>
      <vt:lpstr>'Section B - Denmark'!Print_Area</vt:lpstr>
      <vt:lpstr>'Section B - Estonia'!Print_Area</vt:lpstr>
      <vt:lpstr>'Section B - Finland'!Print_Area</vt:lpstr>
      <vt:lpstr>'Section B - France'!Print_Area</vt:lpstr>
      <vt:lpstr>'Section B - Germany'!Print_Area</vt:lpstr>
      <vt:lpstr>'Section B - Greece'!Print_Area</vt:lpstr>
      <vt:lpstr>'Section B - Hungary'!Print_Area</vt:lpstr>
      <vt:lpstr>'Section B - Iceland'!Print_Area</vt:lpstr>
      <vt:lpstr>'Section B - Ireland'!Print_Area</vt:lpstr>
      <vt:lpstr>'Section B - Italy'!Print_Area</vt:lpstr>
      <vt:lpstr>'Section B - Latvia'!Print_Area</vt:lpstr>
      <vt:lpstr>'Section B - Liechtenstein'!Print_Area</vt:lpstr>
      <vt:lpstr>'Section B - Lithuania'!Print_Area</vt:lpstr>
      <vt:lpstr>'Section B - Luxembourg'!Print_Area</vt:lpstr>
      <vt:lpstr>'Section B - Malta'!Print_Area</vt:lpstr>
      <vt:lpstr>'Section B - Netherlands'!Print_Area</vt:lpstr>
      <vt:lpstr>'Section B - Norway'!Print_Area</vt:lpstr>
      <vt:lpstr>'Section B - Poland'!Print_Area</vt:lpstr>
      <vt:lpstr>'Section B - Portugal'!Print_Area</vt:lpstr>
      <vt:lpstr>'Section B - Romania'!Print_Area</vt:lpstr>
      <vt:lpstr>'Section B - Slovakia'!Print_Area</vt:lpstr>
      <vt:lpstr>'Section B - Slovenia'!Print_Area</vt:lpstr>
      <vt:lpstr>'Section B - Spain'!Print_Area</vt:lpstr>
      <vt:lpstr>'Section B - Sweden'!Print_Area</vt:lpstr>
      <vt:lpstr>'Section B - United Kingdom'!Print_Area</vt:lpstr>
      <vt:lpstr>SecA</vt:lpstr>
      <vt:lpstr>SecB_Austria</vt:lpstr>
      <vt:lpstr>SecB_Belgium</vt:lpstr>
      <vt:lpstr>SecB_Bulgaria</vt:lpstr>
      <vt:lpstr>SecB_Croatia</vt:lpstr>
      <vt:lpstr>SecB_CzechRepublic</vt:lpstr>
      <vt:lpstr>SecB_Denmark</vt:lpstr>
      <vt:lpstr>SecB_Estonia</vt:lpstr>
      <vt:lpstr>SecB_Finland</vt:lpstr>
      <vt:lpstr>SecB_France</vt:lpstr>
      <vt:lpstr>SecB_Germany</vt:lpstr>
      <vt:lpstr>SecB_Greece</vt:lpstr>
      <vt:lpstr>SecB_Hungary</vt:lpstr>
      <vt:lpstr>SecB_Iceland</vt:lpstr>
      <vt:lpstr>SecB_Ireland</vt:lpstr>
      <vt:lpstr>SecB_Italy</vt:lpstr>
      <vt:lpstr>SecB_Latvia</vt:lpstr>
      <vt:lpstr>SecB_Liechtenstein</vt:lpstr>
      <vt:lpstr>SecB_Lithuania</vt:lpstr>
      <vt:lpstr>SecB_Luxembourg</vt:lpstr>
      <vt:lpstr>SecB_Malta</vt:lpstr>
      <vt:lpstr>SecB_Netherlands</vt:lpstr>
      <vt:lpstr>SecB_Norway</vt:lpstr>
      <vt:lpstr>SecB_Poland</vt:lpstr>
      <vt:lpstr>SecB_Portugal</vt:lpstr>
      <vt:lpstr>SecB_Romania</vt:lpstr>
      <vt:lpstr>SecB_Slovakia</vt:lpstr>
      <vt:lpstr>SecB_Slovenia</vt:lpstr>
      <vt:lpstr>SecB_Spain</vt:lpstr>
      <vt:lpstr>SecB_Sweden</vt:lpstr>
      <vt:lpstr>SecB_UnitedKingdom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Papayiannis</dc:creator>
  <cp:lastModifiedBy>ichristodoulou</cp:lastModifiedBy>
  <cp:lastPrinted>2020-09-24T06:03:30Z</cp:lastPrinted>
  <dcterms:created xsi:type="dcterms:W3CDTF">2006-09-16T00:00:00Z</dcterms:created>
  <dcterms:modified xsi:type="dcterms:W3CDTF">2020-09-24T09:06:36Z</dcterms:modified>
</cp:coreProperties>
</file>