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FILESRV\Redirection\nicolas.kakouros\Desktop\"/>
    </mc:Choice>
  </mc:AlternateContent>
  <xr:revisionPtr revIDLastSave="0" documentId="13_ncr:1_{FF31A74F-7AF2-49C7-A6F2-BAAD6A15F99D}" xr6:coauthVersionLast="47" xr6:coauthVersionMax="47" xr10:uidLastSave="{00000000-0000-0000-0000-000000000000}"/>
  <bookViews>
    <workbookView xWindow="-120" yWindow="-120" windowWidth="38640" windowHeight="21240" xr2:uid="{00000000-000D-0000-FFFF-FFFF00000000}"/>
  </bookViews>
  <sheets>
    <sheet name="Summary" sheetId="9" r:id="rId1"/>
    <sheet name="Index" sheetId="1" r:id="rId2"/>
    <sheet name="IF1.1" sheetId="2" r:id="rId3"/>
    <sheet name="IF2.3" sheetId="3" r:id="rId4"/>
    <sheet name="IF2.4" sheetId="8" r:id="rId5"/>
    <sheet name="IF3.1" sheetId="4" r:id="rId6"/>
    <sheet name="THRESHOLDS REVIEW" sheetId="5" r:id="rId7"/>
    <sheet name="LIQ REQ" sheetId="6" r:id="rId8"/>
    <sheet name="GS" sheetId="15"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ccounting">[1]Parameters!$C$109:$C$112</definedName>
    <definedName name="AP">'[2]Lists-Aux'!$D:$D</definedName>
    <definedName name="AT">'[3]Lists-Aux'!$B:$B</definedName>
    <definedName name="BankType">[1]Parameters!$C$113:$C$115</definedName>
    <definedName name="BAS">'[2]Lists-Aux'!$A:$A</definedName>
    <definedName name="Basel">[4]Parameters!$C$32:$C$33</definedName>
    <definedName name="BT">'[2]Lists-Aux'!$E:$E</definedName>
    <definedName name="Category" localSheetId="8">[5]Lists!$B$2:$B$4</definedName>
    <definedName name="Category">[6]Lists!$B$2:$B$4</definedName>
    <definedName name="COF">'[3]Lists-Aux'!$G:$G</definedName>
    <definedName name="COI">'[2]Lists-Aux'!$H:$H</definedName>
    <definedName name="CountriesList">'[7]Allowed Values'!$B$9:$B$259</definedName>
    <definedName name="CountryList" localSheetId="8">[5]Countries!$A$1:$A$251</definedName>
    <definedName name="CountryList">[8]Countries!$A$1:$A$251</definedName>
    <definedName name="CP">'[2]Lists-Aux'!$I:$I</definedName>
    <definedName name="CQS">'[2]Lists-Aux'!$J:$J</definedName>
    <definedName name="CT">'[2]Lists-Aux'!$K:$K</definedName>
    <definedName name="Currencies" localSheetId="8">#REF!</definedName>
    <definedName name="Currencies">#REF!</definedName>
    <definedName name="Currency" localSheetId="8">[5]Lists!$F$2:$F$6</definedName>
    <definedName name="Currency">[6]Lists!$F$2:$F$6</definedName>
    <definedName name="dfd">[1]Parameters!#REF!</definedName>
    <definedName name="DimensionsNames">[3]Dimensions!$B$2:$B$79</definedName>
    <definedName name="edc">[9]Members!$D$3:E$2477</definedName>
    <definedName name="ER">'[2]Lists-Aux'!$N:$N</definedName>
    <definedName name="Eur">#REF!</definedName>
    <definedName name="Framework" localSheetId="8">[5]Lists!$H$2:$H$3</definedName>
    <definedName name="Framework">[6]Lists!$H$2:$H$3</definedName>
    <definedName name="GA">'[2]Lists-Aux'!$P:$P</definedName>
    <definedName name="Group">[1]Parameters!$C$93:$C$94</definedName>
    <definedName name="Group2">[10]Parameters!$C$42:$C$43</definedName>
    <definedName name="IM">'[2]Lists-Aux'!$Q:$Q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C">'[3]Lists-Aux'!$C:$C</definedName>
    <definedName name="Members">[3]Members!$D$3:E$2992</definedName>
    <definedName name="PCT">'[2]Lists-Aux'!$U:$U</definedName>
    <definedName name="PI">'[2]Lists-Aux'!$V:$V</definedName>
    <definedName name="PL">'[2]Lists-Aux'!$W:$W</definedName>
    <definedName name="PR">'[2]Lists-Aux'!$X:$X</definedName>
    <definedName name="_xlnm.Print_Area" localSheetId="8">GS!$A$1:$AC$18</definedName>
    <definedName name="_xlnm.Print_Titles" localSheetId="8">GS!#REF!,GS!$1:$1</definedName>
    <definedName name="Reporting_Currency">[11]Summary!$R$19:$R$22</definedName>
    <definedName name="RP">'[2]Lists-Aux'!$Z:$Z</definedName>
    <definedName name="rrr">[9]Members!$D$3:E$2477</definedName>
    <definedName name="RSP">'[2]Lists-Aux'!$AA:$AA</definedName>
    <definedName name="RT">'[2]Lists-Aux'!$AB:$AB</definedName>
    <definedName name="RTT">'[2]Lists-Aux'!$AC:$AC</definedName>
    <definedName name="s">#REF!</definedName>
    <definedName name="sfsdfgdfg" localSheetId="8">#REF!</definedName>
    <definedName name="sfsdfgdfg">#REF!</definedName>
    <definedName name="Solo" localSheetId="8">[5]Lists!$D$2:$D$3</definedName>
    <definedName name="Solo">[6]Lists!$D$2:$D$3</definedName>
    <definedName name="ST">'[2]Lists-Aux'!$AD:$AD</definedName>
    <definedName name="TA">'[3]Lists-Aux'!$AE:$AE</definedName>
    <definedName name="TD">'[2]Lists-Aux'!$AI:$AI</definedName>
    <definedName name="TI">'[2]Lists-Aux'!$AF:$AF</definedName>
    <definedName name="UES">'[2]Lists-Aux'!$AG:$AG</definedName>
    <definedName name="XX">[2]Dimensions!$B$2:$B$78</definedName>
    <definedName name="Yes">[5]Lists!$J$2:$J$3</definedName>
    <definedName name="YesN">[5]Lists!$L$2:$L$4</definedName>
    <definedName name="YesNo">[1]Parameters!$C$90:$C$91</definedName>
    <definedName name="YesNoBasel2">[1]Parameters!#REF!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2" i="9" l="1"/>
  <c r="D151" i="9"/>
  <c r="I167" i="9" l="1"/>
  <c r="K167" i="9" s="1"/>
  <c r="I145" i="9"/>
  <c r="K145" i="9" s="1"/>
  <c r="P28" i="15" l="1"/>
  <c r="N28" i="15" s="1"/>
  <c r="P19" i="15"/>
  <c r="N19" i="15" s="1"/>
  <c r="P20" i="15"/>
  <c r="N20" i="15" s="1"/>
  <c r="P21" i="15"/>
  <c r="N21" i="15" s="1"/>
  <c r="P22" i="15"/>
  <c r="N22" i="15" s="1"/>
  <c r="P23" i="15"/>
  <c r="N23" i="15" s="1"/>
  <c r="P24" i="15"/>
  <c r="N24" i="15" s="1"/>
  <c r="P25" i="15"/>
  <c r="N25" i="15" s="1"/>
  <c r="P26" i="15"/>
  <c r="N26" i="15" s="1"/>
  <c r="P27" i="15"/>
  <c r="N27" i="15" s="1"/>
  <c r="J19" i="15"/>
  <c r="I19" i="15" s="1"/>
  <c r="J20" i="15"/>
  <c r="I20" i="15" s="1"/>
  <c r="J21" i="15"/>
  <c r="I21" i="15" s="1"/>
  <c r="J22" i="15"/>
  <c r="I22" i="15" s="1"/>
  <c r="J23" i="15"/>
  <c r="I23" i="15" s="1"/>
  <c r="J24" i="15"/>
  <c r="I24" i="15" s="1"/>
  <c r="J25" i="15"/>
  <c r="I25" i="15" s="1"/>
  <c r="J26" i="15"/>
  <c r="I26" i="15" s="1"/>
  <c r="J27" i="15"/>
  <c r="I27" i="15" s="1"/>
  <c r="J28" i="15"/>
  <c r="I28" i="15" s="1"/>
  <c r="P18" i="15"/>
  <c r="N18" i="15"/>
  <c r="J18" i="15"/>
  <c r="I18" i="15" s="1"/>
  <c r="P17" i="15"/>
  <c r="N17" i="15" s="1"/>
  <c r="J17" i="15"/>
  <c r="I17" i="15" s="1"/>
  <c r="P16" i="15"/>
  <c r="N16" i="15" s="1"/>
  <c r="J16" i="15"/>
  <c r="I16" i="15" s="1"/>
  <c r="P15" i="15"/>
  <c r="N15" i="15"/>
  <c r="J15" i="15"/>
  <c r="I15" i="15" s="1"/>
  <c r="P14" i="15"/>
  <c r="N14" i="15" s="1"/>
  <c r="J14" i="15"/>
  <c r="I14" i="15" s="1"/>
  <c r="P13" i="15"/>
  <c r="N13" i="15" s="1"/>
  <c r="J13" i="15"/>
  <c r="I13" i="15" s="1"/>
  <c r="P12" i="15"/>
  <c r="N12" i="15" s="1"/>
  <c r="J12" i="15"/>
  <c r="I12" i="15" s="1"/>
  <c r="P11" i="15"/>
  <c r="N11" i="15" s="1"/>
  <c r="J11" i="15"/>
  <c r="I11" i="15" s="1"/>
  <c r="P10" i="15"/>
  <c r="N10" i="15"/>
  <c r="J10" i="15"/>
  <c r="I10" i="15" s="1"/>
  <c r="P9" i="15"/>
  <c r="N9" i="15"/>
  <c r="J9" i="15"/>
  <c r="I9" i="15" s="1"/>
  <c r="I98" i="9"/>
  <c r="I95" i="9"/>
  <c r="D92" i="9" l="1"/>
  <c r="D90" i="9"/>
  <c r="D76" i="9"/>
  <c r="D72" i="9"/>
  <c r="I19" i="9"/>
  <c r="K19" i="9" s="1"/>
  <c r="I17" i="9"/>
  <c r="K17" i="9" s="1"/>
  <c r="C32" i="2"/>
  <c r="C27" i="2"/>
  <c r="C18" i="2"/>
  <c r="C10" i="2"/>
  <c r="C7" i="2" l="1"/>
  <c r="C6" i="2" s="1"/>
  <c r="C5" i="2" s="1"/>
  <c r="D75" i="9"/>
  <c r="D78" i="9"/>
  <c r="D80" i="9"/>
  <c r="D82" i="9"/>
  <c r="D84" i="9"/>
  <c r="D86" i="9"/>
  <c r="D88" i="9"/>
  <c r="D47" i="9"/>
  <c r="I21" i="9"/>
  <c r="K21" i="9" s="1"/>
  <c r="D128" i="9"/>
  <c r="D41" i="9"/>
  <c r="D55" i="9"/>
  <c r="D56" i="9"/>
  <c r="D57" i="9"/>
  <c r="D58" i="9"/>
  <c r="D59" i="9"/>
  <c r="C9" i="4"/>
  <c r="C6" i="4" s="1"/>
  <c r="C24" i="4" s="1"/>
  <c r="I7" i="9"/>
  <c r="K7" i="9" s="1"/>
  <c r="I9" i="9"/>
  <c r="K9" i="9" s="1"/>
  <c r="I11" i="9"/>
  <c r="K11" i="9" s="1"/>
  <c r="I13" i="9"/>
  <c r="K13" i="9" s="1"/>
  <c r="I15" i="9"/>
  <c r="K15" i="9" s="1"/>
  <c r="I24" i="9"/>
  <c r="K24" i="9" s="1"/>
  <c r="I26" i="9"/>
  <c r="K26" i="9" s="1"/>
  <c r="I28" i="9"/>
  <c r="K28" i="9" s="1"/>
  <c r="I30" i="9"/>
  <c r="K30" i="9" s="1"/>
  <c r="D36" i="9"/>
  <c r="D39" i="9"/>
  <c r="D38" i="9" l="1"/>
  <c r="D155" i="9" s="1"/>
  <c r="B70" i="9"/>
  <c r="I70" i="9" s="1"/>
  <c r="C5" i="4"/>
  <c r="C5" i="6" s="1"/>
  <c r="D40" i="9"/>
  <c r="K70" i="9" l="1"/>
  <c r="D43" i="9"/>
  <c r="C7" i="3"/>
  <c r="C5" i="3" s="1"/>
  <c r="C17" i="3" s="1"/>
  <c r="D130" i="9"/>
  <c r="D106" i="9" l="1"/>
  <c r="D132" i="9"/>
  <c r="D48" i="9"/>
  <c r="D49" i="9" s="1"/>
  <c r="D150" i="9" l="1"/>
  <c r="D153" i="9" s="1"/>
  <c r="D157" i="9" s="1"/>
  <c r="I137" i="9"/>
  <c r="K137" i="9" s="1"/>
  <c r="I132" i="9"/>
  <c r="C10" i="8"/>
  <c r="C8" i="8"/>
  <c r="C6" i="8"/>
  <c r="D60" i="9"/>
  <c r="C7" i="8"/>
  <c r="D52" i="9" s="1"/>
  <c r="C5" i="8"/>
  <c r="D51" i="9" s="1"/>
  <c r="C9" i="8"/>
  <c r="D53" i="9" s="1"/>
  <c r="I162" i="9" l="1"/>
  <c r="D107" i="9"/>
  <c r="B103" i="9" s="1"/>
  <c r="I109" i="9" s="1"/>
  <c r="D63" i="9"/>
  <c r="D64" i="9"/>
  <c r="D65" i="9"/>
  <c r="B120" i="9" l="1"/>
  <c r="I123" i="9" s="1"/>
  <c r="K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aandreou</author>
    <author>Nicolas Kakouros</author>
    <author>eleni.constantinou</author>
    <author>Anna Andreou</author>
    <author>KPMG</author>
  </authors>
  <commentList>
    <comment ref="C9" authorId="0" shapeId="0" xr:uid="{00000000-0006-0000-0000-000001000000}">
      <text>
        <r>
          <rPr>
            <b/>
            <sz val="9"/>
            <color indexed="81"/>
            <rFont val="Tahoma"/>
            <family val="2"/>
            <charset val="161"/>
          </rPr>
          <t>Identification code used for transaction reporting</t>
        </r>
      </text>
    </comment>
    <comment ref="C21" authorId="1" shapeId="0" xr:uid="{00000000-0006-0000-0000-000002000000}">
      <text>
        <r>
          <rPr>
            <b/>
            <sz val="9"/>
            <color indexed="81"/>
            <rFont val="Tahoma"/>
            <family val="2"/>
            <charset val="161"/>
          </rPr>
          <t>If the reporting currency is the Euro, please insert "1"</t>
        </r>
        <r>
          <rPr>
            <sz val="9"/>
            <color indexed="81"/>
            <rFont val="Tahoma"/>
            <family val="2"/>
            <charset val="161"/>
          </rPr>
          <t xml:space="preserve">
</t>
        </r>
      </text>
    </comment>
    <comment ref="C22" authorId="2" shapeId="0" xr:uid="{00000000-0006-0000-0000-000003000000}">
      <text>
        <r>
          <rPr>
            <b/>
            <sz val="9"/>
            <color indexed="81"/>
            <rFont val="Tahoma"/>
            <family val="2"/>
            <charset val="161"/>
          </rPr>
          <t xml:space="preserve">Contact person 1
should be an employee of CIF and different than contact person 2.
</t>
        </r>
        <r>
          <rPr>
            <sz val="9"/>
            <color indexed="81"/>
            <rFont val="Tahoma"/>
            <family val="2"/>
            <charset val="161"/>
          </rPr>
          <t xml:space="preserve">
</t>
        </r>
      </text>
    </comment>
    <comment ref="C30" authorId="3" shapeId="0" xr:uid="{00000000-0006-0000-0000-000004000000}">
      <text>
        <r>
          <rPr>
            <b/>
            <sz val="9"/>
            <color indexed="81"/>
            <rFont val="Tahoma"/>
            <family val="2"/>
            <charset val="161"/>
          </rPr>
          <t>Insert the initial capital requirement of the CIF (in EURO thousands) according to Article 9 of Directive (EU) 2019/2034</t>
        </r>
      </text>
    </comment>
    <comment ref="B94" authorId="4" shapeId="0" xr:uid="{00000000-0006-0000-0000-000005000000}">
      <text>
        <r>
          <rPr>
            <sz val="9"/>
            <color indexed="81"/>
            <rFont val="Tahoma"/>
            <family val="2"/>
            <charset val="161"/>
          </rPr>
          <t>In accordance with the first subparagraph of Article 12(3) of the IFR, where an investment firm no longer meets all the conditions set out in paragraph 1, it shall cease to be considered to be a small and non‐interconnected investment firm, with immediate effect.</t>
        </r>
      </text>
    </comment>
    <comment ref="B95" authorId="4" shapeId="0" xr:uid="{00000000-0006-0000-0000-000006000000}">
      <text>
        <r>
          <rPr>
            <sz val="9"/>
            <color indexed="81"/>
            <rFont val="Tahoma"/>
            <family val="2"/>
            <charset val="161"/>
          </rPr>
          <t>Correct format:
DD/MM/YYYY</t>
        </r>
      </text>
    </comment>
    <comment ref="B97" authorId="4" shapeId="0" xr:uid="{00000000-0006-0000-0000-000007000000}">
      <text>
        <r>
          <rPr>
            <sz val="9"/>
            <color indexed="81"/>
            <rFont val="Tahoma"/>
            <family val="2"/>
            <charset val="161"/>
          </rPr>
          <t>In accordance with the second subparagraph of Article 12(3) of the IFR, by way of derogation from the first subparagraph, where an investment firm no longer meets the conditions set out in points (a), (b), (h) or (i) of paragraph 1 but continues to meet the conditions set out in points (c) to (g) of that paragraph, it shall cease to be considered to be a small and non‐interconnected investment firm after a period of three months, calculated from the date on which the threshold was exceeded. The investment firm shall notify the competent authority without undue delay of any breach of a threshold.</t>
        </r>
      </text>
    </comment>
    <comment ref="B98" authorId="4" shapeId="0" xr:uid="{00000000-0006-0000-0000-000008000000}">
      <text>
        <r>
          <rPr>
            <sz val="9"/>
            <color indexed="81"/>
            <rFont val="Tahoma"/>
            <family val="2"/>
            <charset val="161"/>
          </rPr>
          <t>Correct format:
DD/MM/YYYY</t>
        </r>
      </text>
    </comment>
    <comment ref="D106" authorId="0" shapeId="0" xr:uid="{00000000-0006-0000-0000-000009000000}">
      <text>
        <r>
          <rPr>
            <b/>
            <sz val="9"/>
            <color indexed="81"/>
            <rFont val="Verdana"/>
            <family val="2"/>
            <charset val="161"/>
          </rPr>
          <t xml:space="preserve">Data Input: </t>
        </r>
        <r>
          <rPr>
            <sz val="9"/>
            <color indexed="81"/>
            <rFont val="Verdana"/>
            <family val="2"/>
            <charset val="161"/>
          </rPr>
          <t xml:space="preserve">Amount to be entered only in EUR. To translate own funds into EUR use the exchange rate from the www.ecb.int/stats/exchange/eurofxref/html/index.en.html#downloadslink 'All bilateral exchange rates times series' with the frequency daily 'Daily'. </t>
        </r>
      </text>
    </comment>
    <comment ref="D173" authorId="2" shapeId="0" xr:uid="{00000000-0006-0000-0000-00000A000000}">
      <text>
        <r>
          <rPr>
            <b/>
            <sz val="9"/>
            <color indexed="81"/>
            <rFont val="Tahoma"/>
            <family val="2"/>
            <charset val="161"/>
          </rPr>
          <t xml:space="preserve">Correct format:
DD/MM/YYYY
</t>
        </r>
        <r>
          <rPr>
            <sz val="9"/>
            <color indexed="81"/>
            <rFont val="Tahoma"/>
            <family val="2"/>
            <charset val="161"/>
          </rPr>
          <t xml:space="preserve">
</t>
        </r>
      </text>
    </comment>
    <comment ref="D174" authorId="2" shapeId="0" xr:uid="{00000000-0006-0000-0000-00000B000000}">
      <text>
        <r>
          <rPr>
            <b/>
            <sz val="9"/>
            <color indexed="81"/>
            <rFont val="Tahoma"/>
            <family val="2"/>
            <charset val="161"/>
          </rPr>
          <t xml:space="preserve">Correct format:
DD/MM/YYYY
</t>
        </r>
        <r>
          <rPr>
            <sz val="9"/>
            <color indexed="81"/>
            <rFont val="Tahoma"/>
            <family val="2"/>
            <charset val="16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KPMG</author>
  </authors>
  <commentList>
    <comment ref="C3" authorId="0" shapeId="0" xr:uid="{00000000-0006-0000-0600-000001000000}">
      <text>
        <r>
          <rPr>
            <sz val="9"/>
            <color indexed="81"/>
            <rFont val="Tahoma"/>
            <family val="2"/>
            <charset val="161"/>
          </rPr>
          <t xml:space="preserve">See Notes below </t>
        </r>
      </text>
    </comment>
  </commentList>
</comments>
</file>

<file path=xl/sharedStrings.xml><?xml version="1.0" encoding="utf-8"?>
<sst xmlns="http://schemas.openxmlformats.org/spreadsheetml/2006/main" count="476" uniqueCount="358">
  <si>
    <t>INVESTMENT FIRMS TEMPLATES</t>
  </si>
  <si>
    <t>Template number</t>
  </si>
  <si>
    <t>Template code</t>
  </si>
  <si>
    <t>Name of the template /group of templates</t>
  </si>
  <si>
    <t>Short name</t>
  </si>
  <si>
    <t>OWN FUNDS: level, composition, requirements and calculation</t>
  </si>
  <si>
    <t>Own funds</t>
  </si>
  <si>
    <t>Own funds requirements</t>
  </si>
  <si>
    <t>Capital ratios</t>
  </si>
  <si>
    <t>Fixed overheads requirements calculation</t>
  </si>
  <si>
    <t>SMALL AND NON-INTERCONNECTED INVESTMENT FIRMS</t>
  </si>
  <si>
    <t>Level of activity - Thresholds review</t>
  </si>
  <si>
    <t>LIQUIDITY REQUIREMENTS</t>
  </si>
  <si>
    <t>Liquidity requirements</t>
  </si>
  <si>
    <t>Rows</t>
  </si>
  <si>
    <t>Item</t>
  </si>
  <si>
    <t>Amount</t>
  </si>
  <si>
    <t>0010</t>
  </si>
  <si>
    <t>OWN FUNDS</t>
  </si>
  <si>
    <t>0020</t>
  </si>
  <si>
    <t>TIER 1 CAPITAL</t>
  </si>
  <si>
    <t>0030</t>
  </si>
  <si>
    <t>COMMON EQUITY TIER 1 CAPITAL</t>
  </si>
  <si>
    <t>0040</t>
  </si>
  <si>
    <t>0050</t>
  </si>
  <si>
    <t xml:space="preserve">Share premium </t>
  </si>
  <si>
    <t>0060</t>
  </si>
  <si>
    <t>Retained earnings</t>
  </si>
  <si>
    <t>0070</t>
  </si>
  <si>
    <t>Accumulated other comprehensive income</t>
  </si>
  <si>
    <t>0080</t>
  </si>
  <si>
    <t>Other reserves</t>
  </si>
  <si>
    <t>0100</t>
  </si>
  <si>
    <t>0110</t>
  </si>
  <si>
    <t>(-)TOTAL DEDUCTIONS FROM COMMON EQUITY TIER 1</t>
  </si>
  <si>
    <t>0160</t>
  </si>
  <si>
    <t>(-) Losses for the current financial year</t>
  </si>
  <si>
    <t>0170</t>
  </si>
  <si>
    <t xml:space="preserve">(-) Goodwill </t>
  </si>
  <si>
    <t>0180</t>
  </si>
  <si>
    <t>(-) Other intangible assets</t>
  </si>
  <si>
    <t>0190</t>
  </si>
  <si>
    <t>(-) Deferred tax assets that rely on future profitability and do not arise from temporary differences net of associated tax liabilities</t>
  </si>
  <si>
    <t>0200</t>
  </si>
  <si>
    <t>0240</t>
  </si>
  <si>
    <t>(-) Other deductions</t>
  </si>
  <si>
    <t>0250</t>
  </si>
  <si>
    <t>ADDITIONAL TIER 1 CAPITAL</t>
  </si>
  <si>
    <t>0260</t>
  </si>
  <si>
    <t>0270</t>
  </si>
  <si>
    <t>0280</t>
  </si>
  <si>
    <t>(-) TOTAL DEDUCTIONS FROM ADDITIONAL TIER 1</t>
  </si>
  <si>
    <t>TIER 2 CAPITAL</t>
  </si>
  <si>
    <t>(-) TOTAL DEDUCTIONS FROM TIER 2</t>
  </si>
  <si>
    <t>Own Fund requirement</t>
  </si>
  <si>
    <t>Permanent minimum capital requirement</t>
  </si>
  <si>
    <t>Fixed overhead requirement</t>
  </si>
  <si>
    <t xml:space="preserve">Additional own funds requirement </t>
  </si>
  <si>
    <t>Additional own funds guidance</t>
  </si>
  <si>
    <t>Total own funds requirement</t>
  </si>
  <si>
    <t>0090</t>
  </si>
  <si>
    <t>0120</t>
  </si>
  <si>
    <t>CET 1 Ratio</t>
  </si>
  <si>
    <t>Tier 1 Ratio</t>
  </si>
  <si>
    <t>Own Funds Ratio</t>
  </si>
  <si>
    <t>Surplus(+)/Deficit(-) of Total capital</t>
  </si>
  <si>
    <t>Fixed Overhead Requirement</t>
  </si>
  <si>
    <t xml:space="preserve">Of which: Fixed expenses incurred on behalf of the investment firms by third parties </t>
  </si>
  <si>
    <t>0130</t>
  </si>
  <si>
    <t>0140</t>
  </si>
  <si>
    <t>0150</t>
  </si>
  <si>
    <t xml:space="preserve">Clearing margin given </t>
  </si>
  <si>
    <t>0210</t>
  </si>
  <si>
    <t>0220</t>
  </si>
  <si>
    <t>0230</t>
  </si>
  <si>
    <t>0290</t>
  </si>
  <si>
    <t>0300</t>
  </si>
  <si>
    <t>IF 09.01 - LIQUIDITY REQUIREMENTS (IF9.1)</t>
  </si>
  <si>
    <t>Liquidity Requirement</t>
  </si>
  <si>
    <t>Client guarantees</t>
  </si>
  <si>
    <t>Total liquid assets</t>
  </si>
  <si>
    <t>IF 01.01</t>
  </si>
  <si>
    <t>IF 02.03</t>
  </si>
  <si>
    <t>IF 02.04</t>
  </si>
  <si>
    <t>IF 03.01</t>
  </si>
  <si>
    <t>IF3.1</t>
  </si>
  <si>
    <t>IF2.4</t>
  </si>
  <si>
    <t>IF2.3</t>
  </si>
  <si>
    <t>IF1.1</t>
  </si>
  <si>
    <t>IF 09.01</t>
  </si>
  <si>
    <t>IF9.1</t>
  </si>
  <si>
    <t>Previous years retained earnings</t>
  </si>
  <si>
    <t>IF 02.03 - OWN FUNDS REQUIREMENTS (IF2.3)</t>
  </si>
  <si>
    <t>IF 02.04 - CAPITAL RATIOS (IF2.4)</t>
  </si>
  <si>
    <t>(-) Qualifying holding outside the financial sector which exceeds 15% of own funds</t>
  </si>
  <si>
    <t>(-) Total qualifying holdings in undertaking other than financial sector entities which exceeds 60% of its own funds</t>
  </si>
  <si>
    <t>0410</t>
  </si>
  <si>
    <t>Minority interest given recognition in CET1 capital</t>
  </si>
  <si>
    <t>IF 05.00</t>
  </si>
  <si>
    <t>IF5.0</t>
  </si>
  <si>
    <t>IF 01.01 - OWN FUNDS COMPOSITION (IF1.1)</t>
  </si>
  <si>
    <t>IF 03.01 - FIXED OVERHEADS REQUIREMENT CALCULATION (IF3.1)</t>
  </si>
  <si>
    <t>IF 05.00 - LEVEL OF ACTIVITY - THRESHOLDS REVIEW (IF5)</t>
  </si>
  <si>
    <t xml:space="preserve">Projected fixed overheads of the current year </t>
  </si>
  <si>
    <t>Variation of fixed overheads (%)</t>
  </si>
  <si>
    <t>Surplus(+)/Deficit(-) of CET 1 Capital</t>
  </si>
  <si>
    <t>Surplus(+)/Deficit(-) of Tier 1 Capital</t>
  </si>
  <si>
    <t>0310</t>
  </si>
  <si>
    <t>0420</t>
  </si>
  <si>
    <t>Annual Fixed Overheads of the previous year after distribution of profits</t>
  </si>
  <si>
    <t>   (-)Payments into a fund for general banking risk</t>
  </si>
  <si>
    <t xml:space="preserve">(-)Expenses related to items that have already been deducted from own funds </t>
  </si>
  <si>
    <t>Total expenses of the previous year after distribution of profits</t>
  </si>
  <si>
    <t>Adjustments to CET1 due to prudential filters</t>
  </si>
  <si>
    <t xml:space="preserve">Fully paid up capital instruments </t>
  </si>
  <si>
    <t>Fully paid up, directly issued capital instruments</t>
  </si>
  <si>
    <t>Additional Tier 1: Other capital elements, deductions and adjustments</t>
  </si>
  <si>
    <t>0520</t>
  </si>
  <si>
    <t>Tier 2: Other capital elements, deductions and adjustments</t>
  </si>
  <si>
    <t>0320</t>
  </si>
  <si>
    <t>0330</t>
  </si>
  <si>
    <t>0285</t>
  </si>
  <si>
    <t>0430</t>
  </si>
  <si>
    <t>0440</t>
  </si>
  <si>
    <t>0450</t>
  </si>
  <si>
    <t>Profit eligible</t>
  </si>
  <si>
    <t>Transitional own funds requirements</t>
  </si>
  <si>
    <t>Memorandum items</t>
  </si>
  <si>
    <t>(-)Total deductions</t>
  </si>
  <si>
    <t>(-)Staff bonuses and other remuneration</t>
  </si>
  <si>
    <t>(-)Employees', directors' and partners' shares in net profits</t>
  </si>
  <si>
    <t>(-)Other discretionary payments of profits and variable remuneration</t>
  </si>
  <si>
    <t>(-)Shared commission and fees payable</t>
  </si>
  <si>
    <t>(-)Fees, brokerage and other charges paid to CCPs that are charged to customers</t>
  </si>
  <si>
    <t>(-)Fees to tied agents</t>
  </si>
  <si>
    <t>(-)Non-recurring expenses from non-ordinary activities</t>
  </si>
  <si>
    <t>(-)Expenditures from taxes</t>
  </si>
  <si>
    <t>(-)Losses from trading on own account in financial instruments</t>
  </si>
  <si>
    <t>(-)Contract based profit and loss transfer agreements</t>
  </si>
  <si>
    <t>(-)Expenditure on raw materials</t>
  </si>
  <si>
    <t>Other funds</t>
  </si>
  <si>
    <t xml:space="preserve">Date of update: </t>
  </si>
  <si>
    <t>Version:</t>
  </si>
  <si>
    <t>Cyprus Investment Firm (CIF):</t>
  </si>
  <si>
    <t>Identification code of CIF:</t>
  </si>
  <si>
    <t>Reporting currency:</t>
  </si>
  <si>
    <t>Accounting framework:</t>
  </si>
  <si>
    <t>Level of application:</t>
  </si>
  <si>
    <t>Exchange rate EUR/reporting currency</t>
  </si>
  <si>
    <t>Other details</t>
  </si>
  <si>
    <t>Contact person name:</t>
  </si>
  <si>
    <t>Contact email address:</t>
  </si>
  <si>
    <t>Contact telephone number:</t>
  </si>
  <si>
    <t xml:space="preserve">Minimum Initial Capital </t>
  </si>
  <si>
    <t>Contact person 1</t>
  </si>
  <si>
    <t>Contact person 2</t>
  </si>
  <si>
    <t>I.</t>
  </si>
  <si>
    <t>II.</t>
  </si>
  <si>
    <t xml:space="preserve"> REGULATORY OWN FUNDS AND CAPITAL ADEQUACY RATIO</t>
  </si>
  <si>
    <t>Label</t>
  </si>
  <si>
    <t>Amount 
in thousands</t>
  </si>
  <si>
    <t>TOTAL OWN FUNDS</t>
  </si>
  <si>
    <t>OWN FUNDS REQUIREMENTS</t>
  </si>
  <si>
    <t>III.</t>
  </si>
  <si>
    <t>IV.</t>
  </si>
  <si>
    <t>V.</t>
  </si>
  <si>
    <t>VI.</t>
  </si>
  <si>
    <t>VII.</t>
  </si>
  <si>
    <t>PROFESSIONAL INDEMNITY INSURANCE</t>
  </si>
  <si>
    <t>Does the CIF have a professional indemnity insurance cover?</t>
  </si>
  <si>
    <t>€000</t>
  </si>
  <si>
    <t>What is the aggregated limit that can be made per annum for all claims?</t>
  </si>
  <si>
    <t xml:space="preserve">What is the policy excess amount for any single claim? </t>
  </si>
  <si>
    <t>What is the inception date of the professional  indemnity insurance cover?</t>
  </si>
  <si>
    <t>What is the expiry date of the professional  indemnity insurance cover?</t>
  </si>
  <si>
    <t>Own Funds of the CIF</t>
  </si>
  <si>
    <t>Total Liquid Assets</t>
  </si>
  <si>
    <t>One third of the Fixed Overhead Requirement</t>
  </si>
  <si>
    <t>(i) EUR 100 million/day for cash trades; or</t>
  </si>
  <si>
    <t>(ii) EUR 1 billion/day for derivatives ?</t>
  </si>
  <si>
    <t>(i) Is the total annual gross revenue from investment services and activities of the investment firm less than EUR 30 million, calculated as an average on the basis of the annual figures from the two-year period immediately preceding the given financial year?</t>
  </si>
  <si>
    <t>Transitional requirement based on CRR own funds requirements</t>
  </si>
  <si>
    <t>Transitional requirement based on fixed overhead requirements</t>
  </si>
  <si>
    <t xml:space="preserve">Transitional requirement for investment firms previously subject only to an initial capital requirement </t>
  </si>
  <si>
    <t>Transitional requirement based on initial capital requirement at authorisation</t>
  </si>
  <si>
    <t xml:space="preserve">Transitional  requirement for investment firms that are not authorised to provide certain services  </t>
  </si>
  <si>
    <r>
      <t xml:space="preserve">If </t>
    </r>
    <r>
      <rPr>
        <b/>
        <sz val="11"/>
        <rFont val="Verdana"/>
        <family val="2"/>
      </rPr>
      <t>Yes</t>
    </r>
    <r>
      <rPr>
        <sz val="11"/>
        <rFont val="Verdana"/>
        <family val="2"/>
      </rPr>
      <t>, then complete the following table:</t>
    </r>
  </si>
  <si>
    <r>
      <t>What is the largest single claim that can be made on the insurance cover?</t>
    </r>
    <r>
      <rPr>
        <i/>
        <sz val="11"/>
        <rFont val="Verdana"/>
        <family val="2"/>
      </rPr>
      <t xml:space="preserve"> </t>
    </r>
  </si>
  <si>
    <t>Validation Column</t>
  </si>
  <si>
    <t>Short name (Revised)</t>
  </si>
  <si>
    <r>
      <t>Annex III</t>
    </r>
    <r>
      <rPr>
        <b/>
        <sz val="11"/>
        <color indexed="8"/>
        <rFont val="Verdana"/>
        <family val="2"/>
      </rPr>
      <t xml:space="preserve"> - REPORTING FOR SMALL AND NON-INTERCONNECTED INVESTMENT FIRMS</t>
    </r>
  </si>
  <si>
    <t xml:space="preserve"> C 06.02 - GROUP SOLVENCY: INFORMATION ON AFFILIATES (GS)</t>
  </si>
  <si>
    <t>NAME</t>
  </si>
  <si>
    <t>CODE</t>
  </si>
  <si>
    <t>LEI code</t>
  </si>
  <si>
    <t xml:space="preserve">SCOPE OF DATA: SOLO FULLY CONSOLIDATED (SF) OR SOLO PARTIALLY CONSOLIDATED (SP) </t>
  </si>
  <si>
    <t>COUNTRY CODE</t>
  </si>
  <si>
    <t>SHARE OF HOLDING (%)</t>
  </si>
  <si>
    <t>Legal entity identifier</t>
  </si>
  <si>
    <t>010</t>
  </si>
  <si>
    <t>020</t>
  </si>
  <si>
    <t>025</t>
  </si>
  <si>
    <t>040</t>
  </si>
  <si>
    <t>050</t>
  </si>
  <si>
    <t>060</t>
  </si>
  <si>
    <t>001</t>
  </si>
  <si>
    <t>002</t>
  </si>
  <si>
    <t>003</t>
  </si>
  <si>
    <t>004</t>
  </si>
  <si>
    <t>005</t>
  </si>
  <si>
    <t>006</t>
  </si>
  <si>
    <t>007</t>
  </si>
  <si>
    <t>008</t>
  </si>
  <si>
    <t>009</t>
  </si>
  <si>
    <t>GROUP SOLVENCY</t>
  </si>
  <si>
    <t>C 06.02</t>
  </si>
  <si>
    <t>GROUP SOLVENCY: INFORMATION ON AFFILIATES</t>
  </si>
  <si>
    <t>GS</t>
  </si>
  <si>
    <t xml:space="preserve">Assets under management </t>
  </si>
  <si>
    <t xml:space="preserve">Client money held - Segregated  </t>
  </si>
  <si>
    <t xml:space="preserve">Client money held - Non - segregated </t>
  </si>
  <si>
    <t>Assets safeguarded and administered</t>
  </si>
  <si>
    <t xml:space="preserve">Client orders handled - Cash trades  </t>
  </si>
  <si>
    <t xml:space="preserve">Client orders handled - Derivatives Trades </t>
  </si>
  <si>
    <t>K-Net positions risk requirement</t>
  </si>
  <si>
    <t>Trading counterparty default</t>
  </si>
  <si>
    <t xml:space="preserve">Daily trading flow - Cash trades </t>
  </si>
  <si>
    <t xml:space="preserve">Daily trading flow - Derivative trades </t>
  </si>
  <si>
    <t>K-Concentration risk requirement</t>
  </si>
  <si>
    <t>Total own funds requirement (including Transitional Requirements)</t>
  </si>
  <si>
    <t>CET 1 Ratio (including Transitional Requirements)</t>
  </si>
  <si>
    <t>Tier 1 Ratio (including Transitional Requirements)</t>
  </si>
  <si>
    <t>Own Funds Ratio (including Transitional Requirements)</t>
  </si>
  <si>
    <t>VIII.</t>
  </si>
  <si>
    <t>Does the CIF provide investment services and/or perform investment activities in CFDs and collaborate with Liquidity Providers that do not fall within one of the below categories as included in paragraph 3.12 of CySEC's Policy Statement PS-01-2019?
i. Credit Institutions or Investment Firms domiciled in a third country for which there is an equivalent decision for the purposes of Article 107(4) of Regulation (EU) No 575/2013. The relevant articles in the Commission Implementing Decision 2014/908/EU are:
• Article 1 for Credit Institutions,
• Article 2 for Investment Firms, or
ii. EEA regulated entities (Credit Institutions of Investment Firms), or 
iii. Credit Institutions or Investment Firms domiciled in a member of G20.</t>
  </si>
  <si>
    <t>Amount in thousand in EURO - €</t>
  </si>
  <si>
    <t>Minimum Common Equity Tier 1 Capital:</t>
  </si>
  <si>
    <t>Common Equity Tier 1 Capital to meet Art. 92 of CRR</t>
  </si>
  <si>
    <t xml:space="preserve">Pillar 2 adjustment </t>
  </si>
  <si>
    <t>Total Minimum Common Equity Tier 1 capital required at the reporting date</t>
  </si>
  <si>
    <t>Actual Common Equity T1 Capital (in euro) at the reporting date</t>
  </si>
  <si>
    <t>Additional Capital required at the reporting date</t>
  </si>
  <si>
    <t>If additional capital is required then complete the following:</t>
  </si>
  <si>
    <t>Actions already taken by the CIF by the submission date to restore compliance with the Additional Capital required</t>
  </si>
  <si>
    <t>IF5 - THRESHOLDS REVIEW</t>
  </si>
  <si>
    <t>IF9.1 - LIQ REQ</t>
  </si>
  <si>
    <t>Colour index in templates</t>
  </si>
  <si>
    <t>Colour</t>
  </si>
  <si>
    <t>Description</t>
  </si>
  <si>
    <t>Locked / Unlocked cell</t>
  </si>
  <si>
    <t>Not applicable for Investment Firms regulated by CySEC</t>
  </si>
  <si>
    <t>Locked</t>
  </si>
  <si>
    <t>Cell linked to another template</t>
  </si>
  <si>
    <t>Cell that includes formula and is not to be completed by the Investment Firm</t>
  </si>
  <si>
    <t>Supporting/Additional Columns</t>
  </si>
  <si>
    <t>Dropdown list</t>
  </si>
  <si>
    <t>Unlocked</t>
  </si>
  <si>
    <t>To be completed by the Investment Firm</t>
  </si>
  <si>
    <t>INFORMATION ON ENTITIES SUBJECT TO OWN FUNDS REQUIREMENTS</t>
  </si>
  <si>
    <t>ENTITY TYPE (ACTIVITIES)</t>
  </si>
  <si>
    <t>TOTAL OWN FUNDS REQUIREMENT</t>
  </si>
  <si>
    <t>TOTAL TIER 1 CAPITAL</t>
  </si>
  <si>
    <t>PERMANENT MINIMUM CAPITAL REQUIREMENT</t>
  </si>
  <si>
    <t>K-FACTOR REQUIREMENT</t>
  </si>
  <si>
    <t xml:space="preserve">FIXED OVERHEAD REQUIREMENT </t>
  </si>
  <si>
    <t>TOTAL K-FACTOR REQUIREMENT</t>
  </si>
  <si>
    <t>120</t>
  </si>
  <si>
    <t>150</t>
  </si>
  <si>
    <t>180</t>
  </si>
  <si>
    <t>210</t>
  </si>
  <si>
    <t>230</t>
  </si>
  <si>
    <t>Name of consolidating entity:</t>
  </si>
  <si>
    <t>Reason for falling under Consol Supervision:</t>
  </si>
  <si>
    <r>
      <t xml:space="preserve">(h) Is the on- and off-balance-sheet total of the investment firm less than EUR 100 million? </t>
    </r>
    <r>
      <rPr>
        <i/>
        <sz val="11"/>
        <color theme="1"/>
        <rFont val="Verdana"/>
        <family val="2"/>
        <charset val="161"/>
      </rPr>
      <t>(Note 1)</t>
    </r>
  </si>
  <si>
    <t>Notes</t>
  </si>
  <si>
    <t>1. Off-b/s items shall consist of the items mentioned in Annex I of the Regulation (EU) No 575/2013 and can also include, but not be limited to, clients’ money where not included in the B/S, clients’ assets under management, contingent liabilities, etc., whether or not referred to in the CIF's audited F/S.</t>
  </si>
  <si>
    <t>According to Article 9 of IFR, a CIF shall at all times satisfy the following own funds requirements:</t>
  </si>
  <si>
    <t>Total Own Funds Ratio</t>
  </si>
  <si>
    <r>
      <t>According to Article 43(1) of IFR, Investment Firms shall hold an amount of</t>
    </r>
    <r>
      <rPr>
        <b/>
        <sz val="11"/>
        <rFont val="Verdana"/>
        <family val="2"/>
        <charset val="161"/>
      </rPr>
      <t xml:space="preserve"> Liquid Assets </t>
    </r>
    <r>
      <rPr>
        <sz val="11"/>
        <rFont val="Verdana"/>
        <family val="2"/>
        <charset val="161"/>
      </rPr>
      <t xml:space="preserve">equivalent to at least </t>
    </r>
    <r>
      <rPr>
        <b/>
        <sz val="11"/>
        <rFont val="Verdana"/>
        <family val="2"/>
        <charset val="161"/>
      </rPr>
      <t>one third of their Fixed Overhead Requirement</t>
    </r>
    <r>
      <rPr>
        <sz val="11"/>
        <rFont val="Verdana"/>
        <family val="2"/>
        <charset val="161"/>
      </rPr>
      <t xml:space="preserve"> calculated based on Article 13(1) of the IFR.</t>
    </r>
  </si>
  <si>
    <t>(A) Does the CIF fall under Article 12 of IFR (i.e. Small and non-interconnected investment firm or otherwise Class 3 investment firm)?</t>
  </si>
  <si>
    <r>
      <t xml:space="preserve">(B) Where applicable, please state the date on which the CIF seized to satisfy </t>
    </r>
    <r>
      <rPr>
        <b/>
        <u/>
        <sz val="11"/>
        <rFont val="Verdana"/>
        <family val="2"/>
        <charset val="161"/>
      </rPr>
      <t>all</t>
    </r>
    <r>
      <rPr>
        <b/>
        <sz val="11"/>
        <rFont val="Verdana"/>
        <family val="2"/>
        <charset val="161"/>
      </rPr>
      <t xml:space="preserve"> the conditions of IFR Article 12(1). If not applicable, please state N/A: </t>
    </r>
  </si>
  <si>
    <t xml:space="preserve">(C) Where applicable, please state the date on which the CIF seized to satisfy the conditions set out in points (a), (b), (h) or (i) of paragraph (1) of IFR Article 12, but continued to meet the conditions set out in points (c) to (g) of that paragraph. If not applicable, please state N/A: </t>
  </si>
  <si>
    <t>011</t>
  </si>
  <si>
    <t>012</t>
  </si>
  <si>
    <t>013</t>
  </si>
  <si>
    <t>014</t>
  </si>
  <si>
    <t>015</t>
  </si>
  <si>
    <t>016</t>
  </si>
  <si>
    <t>017</t>
  </si>
  <si>
    <t>018</t>
  </si>
  <si>
    <t>019</t>
  </si>
  <si>
    <r>
      <t xml:space="preserve">Has the CIF </t>
    </r>
    <r>
      <rPr>
        <b/>
        <sz val="11"/>
        <rFont val="Verdana"/>
        <family val="2"/>
        <charset val="161"/>
      </rPr>
      <t>exceptionally</t>
    </r>
    <r>
      <rPr>
        <sz val="11"/>
        <rFont val="Verdana"/>
        <family val="2"/>
        <charset val="161"/>
      </rPr>
      <t xml:space="preserve"> breached</t>
    </r>
    <r>
      <rPr>
        <b/>
        <sz val="11"/>
        <rFont val="Verdana"/>
        <family val="2"/>
        <charset val="161"/>
      </rPr>
      <t xml:space="preserve"> any</t>
    </r>
    <r>
      <rPr>
        <sz val="11"/>
        <rFont val="Verdana"/>
        <family val="2"/>
        <charset val="161"/>
      </rPr>
      <t xml:space="preserve"> of the </t>
    </r>
    <r>
      <rPr>
        <b/>
        <sz val="11"/>
        <rFont val="Verdana"/>
        <family val="2"/>
        <charset val="161"/>
      </rPr>
      <t>minimum capital ratios</t>
    </r>
    <r>
      <rPr>
        <sz val="11"/>
        <rFont val="Verdana"/>
        <family val="2"/>
        <charset val="161"/>
      </rPr>
      <t xml:space="preserve"> listed above?</t>
    </r>
  </si>
  <si>
    <r>
      <t xml:space="preserve">Per Section xx of the Law xx (Article 38 of IFD), CySEC requires CIFs to take at an early stage the measures necessary to address the situation of a CIF not meeting the requirements of Art. 9 of IFR.  Therefore the CIF should state the actions it has </t>
    </r>
    <r>
      <rPr>
        <b/>
        <u/>
        <sz val="11"/>
        <rFont val="Verdana"/>
        <family val="2"/>
        <charset val="161"/>
      </rPr>
      <t>already taken</t>
    </r>
    <r>
      <rPr>
        <b/>
        <sz val="11"/>
        <rFont val="Verdana"/>
        <family val="2"/>
      </rPr>
      <t xml:space="preserve"> to restore compliance with its Own Funds composition.  In case a CIF has not yet taken the necessary measures to restore compliance with the above, CySEC has the supervisory powers of Section xx of the Law XX (Article 39 of IFD).</t>
    </r>
  </si>
  <si>
    <t>Does the CIF hold Liquid Assets of at least one third of the Fixed Overhead Requirement ?</t>
  </si>
  <si>
    <r>
      <t xml:space="preserve">If </t>
    </r>
    <r>
      <rPr>
        <b/>
        <sz val="11"/>
        <rFont val="Verdana"/>
        <family val="2"/>
      </rPr>
      <t>No</t>
    </r>
    <r>
      <rPr>
        <sz val="11"/>
        <rFont val="Verdana"/>
        <family val="2"/>
      </rPr>
      <t xml:space="preserve">, then complete the following. If </t>
    </r>
    <r>
      <rPr>
        <b/>
        <sz val="11"/>
        <rFont val="Verdana"/>
        <family val="2"/>
        <charset val="161"/>
      </rPr>
      <t>Yes</t>
    </r>
    <r>
      <rPr>
        <sz val="11"/>
        <rFont val="Verdana"/>
        <family val="2"/>
      </rPr>
      <t>, please state N/A:</t>
    </r>
  </si>
  <si>
    <t xml:space="preserve">Has the CIF obtained CySEC's approval, in accordance with Article 44(1) of the IFR? </t>
  </si>
  <si>
    <t>(a) Is AUM measured in accordance with IFR Article 17 less than EUR 1,2 billion?</t>
  </si>
  <si>
    <t>(b) Is COH measured in accordance with IFR Article 20 less than either:</t>
  </si>
  <si>
    <t>(c) Is ASA measured in accordance with IFR Article 19 zero?</t>
  </si>
  <si>
    <t>(d) Is CMH measured in accordance with IFR Article 18 zero?</t>
  </si>
  <si>
    <t>(e) Is DTF measured in accordance with IFR Article 33 zero?</t>
  </si>
  <si>
    <t>(f) Is NPR measured in accordance with IFR Article 22 zero?</t>
  </si>
  <si>
    <t>(f) Is CMG measured in accordance with IFR Article 23 zero?</t>
  </si>
  <si>
    <t>(g) Is TCD measured in accordance with IFR Article 26 zero?</t>
  </si>
  <si>
    <r>
      <t xml:space="preserve">CET1: Other capital elements, deductions and adjustments </t>
    </r>
    <r>
      <rPr>
        <i/>
        <sz val="10"/>
        <rFont val="Verdana"/>
        <family val="2"/>
        <charset val="161"/>
      </rPr>
      <t>(Note 1)</t>
    </r>
  </si>
  <si>
    <t xml:space="preserve">1. The items reported in this row as deductions from CET1 capital should include (a) the CIFs' contribution to the Investors Compensation Fund ("ICF"), as required by CySEC Circular C162 (as this may be subsequently amended or replaced), and (b) the additional cash buffer of 3 per thousand of the eligible funds and financial instruments of the CIFs' clients, as required by CySEC Circular C334 (as this may be subsequently amended or replaced). </t>
  </si>
  <si>
    <t>Highest of €2 million or 2% Own Funds Requirements</t>
  </si>
  <si>
    <t>Calculation of Own Funds and Capital Ratio</t>
  </si>
  <si>
    <t xml:space="preserve">Not applicable for Investment Firms under certain methods </t>
  </si>
  <si>
    <r>
      <t xml:space="preserve">Permanent minimum capital requirement </t>
    </r>
    <r>
      <rPr>
        <i/>
        <sz val="10"/>
        <color theme="1"/>
        <rFont val="Verdana"/>
        <family val="2"/>
        <charset val="161"/>
      </rPr>
      <t>(Note 1)</t>
    </r>
  </si>
  <si>
    <r>
      <t xml:space="preserve">(Combined) assets under management </t>
    </r>
    <r>
      <rPr>
        <i/>
        <sz val="10"/>
        <rFont val="Verdana"/>
        <family val="2"/>
      </rPr>
      <t>(Note 1)</t>
    </r>
  </si>
  <si>
    <r>
      <t xml:space="preserve">(Combined) client orders handled - Cash trades </t>
    </r>
    <r>
      <rPr>
        <i/>
        <sz val="10"/>
        <rFont val="Verdana"/>
        <family val="2"/>
      </rPr>
      <t>(Note 1)</t>
    </r>
  </si>
  <si>
    <r>
      <t xml:space="preserve">(Combined) client orders handled - Derivatives </t>
    </r>
    <r>
      <rPr>
        <i/>
        <sz val="10"/>
        <rFont val="Verdana"/>
        <family val="2"/>
      </rPr>
      <t>(Note 1)</t>
    </r>
  </si>
  <si>
    <r>
      <t>Assets safeguarded and administered</t>
    </r>
    <r>
      <rPr>
        <sz val="10"/>
        <rFont val="Verdana"/>
        <family val="2"/>
      </rPr>
      <t xml:space="preserve"> </t>
    </r>
    <r>
      <rPr>
        <i/>
        <sz val="10"/>
        <rFont val="Verdana"/>
        <family val="2"/>
      </rPr>
      <t>(Note 2)</t>
    </r>
  </si>
  <si>
    <r>
      <t xml:space="preserve">Client money held </t>
    </r>
    <r>
      <rPr>
        <i/>
        <sz val="10"/>
        <rFont val="Verdana"/>
        <family val="2"/>
      </rPr>
      <t>(Note 2)</t>
    </r>
  </si>
  <si>
    <r>
      <t xml:space="preserve">Daily trading flow - cash trades and derivative trades </t>
    </r>
    <r>
      <rPr>
        <i/>
        <sz val="10"/>
        <color rgb="FF000000"/>
        <rFont val="Verdana"/>
        <family val="2"/>
      </rPr>
      <t>(Note 2)</t>
    </r>
  </si>
  <si>
    <r>
      <t xml:space="preserve">Net position risk </t>
    </r>
    <r>
      <rPr>
        <i/>
        <sz val="10"/>
        <color rgb="FF000000"/>
        <rFont val="Verdana"/>
        <family val="2"/>
      </rPr>
      <t>(Note 2)</t>
    </r>
  </si>
  <si>
    <r>
      <t xml:space="preserve">Clearing margin given </t>
    </r>
    <r>
      <rPr>
        <i/>
        <sz val="10"/>
        <color rgb="FF000000"/>
        <rFont val="Verdana"/>
        <family val="2"/>
      </rPr>
      <t>(Note 2)</t>
    </r>
  </si>
  <si>
    <r>
      <t xml:space="preserve">Trading counterparty default </t>
    </r>
    <r>
      <rPr>
        <i/>
        <sz val="10"/>
        <color rgb="FF000000"/>
        <rFont val="Verdana"/>
        <family val="2"/>
      </rPr>
      <t>(Note 2)</t>
    </r>
  </si>
  <si>
    <r>
      <t>Have the</t>
    </r>
    <r>
      <rPr>
        <b/>
        <sz val="11"/>
        <rFont val="Verdana"/>
        <family val="2"/>
        <charset val="161"/>
      </rPr>
      <t xml:space="preserve"> Own Funds </t>
    </r>
    <r>
      <rPr>
        <sz val="11"/>
        <rFont val="Verdana"/>
        <family val="2"/>
      </rPr>
      <t xml:space="preserve">of the CIF </t>
    </r>
    <r>
      <rPr>
        <b/>
        <sz val="11"/>
        <rFont val="Verdana"/>
        <family val="2"/>
        <charset val="161"/>
      </rPr>
      <t>exceptionally</t>
    </r>
    <r>
      <rPr>
        <sz val="11"/>
        <rFont val="Verdana"/>
        <family val="2"/>
      </rPr>
      <t xml:space="preserve"> decreased below the limits of Own funds requirements (incl. transitional provisions), as specified in Article 11 of IFR? </t>
    </r>
  </si>
  <si>
    <t>Own funds requirement</t>
  </si>
  <si>
    <r>
      <t xml:space="preserve">Per Article 38 of IFD, CySEC requires CIFs to take at an early stage the measures necessary to address the situation of a CIF not meeting the requirements of  Art. 11 of IFR.  Therefore the CIF should state the actions it has </t>
    </r>
    <r>
      <rPr>
        <b/>
        <u/>
        <sz val="11"/>
        <rFont val="Verdana"/>
        <family val="2"/>
        <charset val="161"/>
      </rPr>
      <t>already taken</t>
    </r>
    <r>
      <rPr>
        <b/>
        <sz val="11"/>
        <rFont val="Verdana"/>
        <family val="2"/>
      </rPr>
      <t xml:space="preserve"> to restore compliance with the own funds requirements.  In case a CIF has not yet taken the necessary measures to restore compliance with the above, CySEC has the supervisory powers of  Article 39 of IFD.</t>
    </r>
  </si>
  <si>
    <t>NOTES</t>
  </si>
  <si>
    <r>
      <rPr>
        <b/>
        <sz val="14"/>
        <rFont val="Calibri"/>
        <family val="2"/>
        <charset val="161"/>
        <scheme val="minor"/>
      </rPr>
      <t xml:space="preserve">1. </t>
    </r>
    <r>
      <rPr>
        <b/>
        <u/>
        <sz val="14"/>
        <rFont val="Calibri"/>
        <family val="2"/>
        <charset val="161"/>
        <scheme val="minor"/>
      </rPr>
      <t>As per article 7(1) of Regulation (EU) 2019/2033 ('IFR'):</t>
    </r>
  </si>
  <si>
    <t xml:space="preserve">Union parent investment firms, Union parent investment holding companies and Union parent mixed financial holding companies shall comply with the obligations laid down in Parts Two, Three, Four, Six and Seven on the basis of their consolidated situation. </t>
  </si>
  <si>
    <t xml:space="preserve">The parent undertaking and those of its subsidiaries that are subject to this Regulation shall set up a proper organisational structure and appropriate internal control mechanisms in order to ensure that the data required for consolidation are duly processed and forwarded. </t>
  </si>
  <si>
    <t>In particular, the parent undertaking shall ensure that subsidiaries that are not subject to this Regulation implement arrangements, processes and mechanisms to ensure proper consolidation.</t>
  </si>
  <si>
    <r>
      <t>(Combined) on - and off-balance sheet total</t>
    </r>
    <r>
      <rPr>
        <i/>
        <sz val="10"/>
        <rFont val="Verdana"/>
        <family val="2"/>
        <charset val="161"/>
      </rPr>
      <t xml:space="preserve"> (Note 3)</t>
    </r>
  </si>
  <si>
    <r>
      <t xml:space="preserve">Combined total annual gross revenue </t>
    </r>
    <r>
      <rPr>
        <i/>
        <sz val="10"/>
        <rFont val="Verdana"/>
        <family val="2"/>
      </rPr>
      <t>(Note 4)</t>
    </r>
  </si>
  <si>
    <r>
      <t xml:space="preserve">Total annual gross revenue </t>
    </r>
    <r>
      <rPr>
        <i/>
        <sz val="10"/>
        <rFont val="Verdana"/>
        <family val="2"/>
      </rPr>
      <t>(Note 5)</t>
    </r>
  </si>
  <si>
    <r>
      <t xml:space="preserve">(-) Intragroup part of the annual gross revenue </t>
    </r>
    <r>
      <rPr>
        <i/>
        <sz val="10"/>
        <rFont val="Verdana"/>
        <family val="2"/>
      </rPr>
      <t>(Note 6)</t>
    </r>
  </si>
  <si>
    <r>
      <t xml:space="preserve">Of which: revenue from reception and transmission of orders </t>
    </r>
    <r>
      <rPr>
        <i/>
        <sz val="10"/>
        <rFont val="Verdana"/>
        <family val="2"/>
        <charset val="161"/>
      </rPr>
      <t>(Note 7)</t>
    </r>
  </si>
  <si>
    <r>
      <t>Of which: revenue from execution of orders</t>
    </r>
    <r>
      <rPr>
        <i/>
        <sz val="10"/>
        <rFont val="Verdana"/>
        <family val="2"/>
        <charset val="161"/>
      </rPr>
      <t xml:space="preserve"> (Note 7)</t>
    </r>
  </si>
  <si>
    <r>
      <t xml:space="preserve">Of which: revenue from dealing on own account </t>
    </r>
    <r>
      <rPr>
        <i/>
        <sz val="10"/>
        <rFont val="Verdana"/>
        <family val="2"/>
        <charset val="161"/>
      </rPr>
      <t>(Note 7)</t>
    </r>
  </si>
  <si>
    <r>
      <t xml:space="preserve">Of which: revenue from portfolio management </t>
    </r>
    <r>
      <rPr>
        <i/>
        <sz val="10"/>
        <rFont val="Verdana"/>
        <family val="2"/>
        <charset val="161"/>
      </rPr>
      <t>(Note 7)</t>
    </r>
  </si>
  <si>
    <r>
      <t xml:space="preserve">Of which: revenue from investment advice </t>
    </r>
    <r>
      <rPr>
        <i/>
        <sz val="10"/>
        <rFont val="Verdana"/>
        <family val="2"/>
        <charset val="161"/>
      </rPr>
      <t>(Note 7)</t>
    </r>
  </si>
  <si>
    <r>
      <t xml:space="preserve">Of which: revenue from underwriting of financial instruments/placing on a firm commitment basis </t>
    </r>
    <r>
      <rPr>
        <i/>
        <sz val="10"/>
        <rFont val="Verdana"/>
        <family val="2"/>
        <charset val="161"/>
      </rPr>
      <t>(Note 7)</t>
    </r>
  </si>
  <si>
    <r>
      <t>Of which: revenue from placing without a firm commitment basis</t>
    </r>
    <r>
      <rPr>
        <i/>
        <sz val="10"/>
        <rFont val="Verdana"/>
        <family val="2"/>
        <charset val="161"/>
      </rPr>
      <t xml:space="preserve"> (Note 7)</t>
    </r>
  </si>
  <si>
    <t>Of which: revenue from operation of an MTF (Note 7)</t>
  </si>
  <si>
    <t>Of which: revenue from operation of an OTF (Note 7)</t>
  </si>
  <si>
    <r>
      <t xml:space="preserve">Of which: revenue from safekeeping and administration of financial instruments </t>
    </r>
    <r>
      <rPr>
        <i/>
        <sz val="10"/>
        <rFont val="Verdana"/>
        <family val="2"/>
        <charset val="161"/>
      </rPr>
      <t>(Note 7)</t>
    </r>
  </si>
  <si>
    <r>
      <t>Of which: revenue from granting credits or loans to investors</t>
    </r>
    <r>
      <rPr>
        <i/>
        <sz val="10"/>
        <rFont val="Verdana"/>
        <family val="2"/>
        <charset val="161"/>
      </rPr>
      <t xml:space="preserve"> (Note 7)</t>
    </r>
  </si>
  <si>
    <r>
      <t>Of which: revenue from advice to undertakings on capital structure, industrial strategy and related matters and advice and services relating to mergers and the purchase of undertakings</t>
    </r>
    <r>
      <rPr>
        <i/>
        <sz val="10"/>
        <rFont val="Verdana"/>
        <family val="2"/>
        <charset val="161"/>
      </rPr>
      <t xml:space="preserve"> (Note 7)</t>
    </r>
  </si>
  <si>
    <r>
      <t xml:space="preserve">Of which: revenue from foreign exchange services </t>
    </r>
    <r>
      <rPr>
        <i/>
        <sz val="10"/>
        <rFont val="Verdana"/>
        <family val="2"/>
        <charset val="161"/>
      </rPr>
      <t>(Note 7)</t>
    </r>
  </si>
  <si>
    <r>
      <t>Of which: investment research and financial analysis</t>
    </r>
    <r>
      <rPr>
        <i/>
        <sz val="10"/>
        <rFont val="Verdana"/>
        <family val="2"/>
        <charset val="161"/>
      </rPr>
      <t xml:space="preserve"> (Note 7)</t>
    </r>
  </si>
  <si>
    <r>
      <t xml:space="preserve">Of which: revenue from services related to underwriting </t>
    </r>
    <r>
      <rPr>
        <i/>
        <sz val="10"/>
        <rFont val="Verdana"/>
        <family val="2"/>
        <charset val="161"/>
      </rPr>
      <t>(Note 7)</t>
    </r>
  </si>
  <si>
    <r>
      <t xml:space="preserve">Of which: investment services and ancillary activities related with the underlying of derivatives </t>
    </r>
    <r>
      <rPr>
        <i/>
        <sz val="10"/>
        <rFont val="Verdana"/>
        <family val="2"/>
        <charset val="161"/>
      </rPr>
      <t>(Note 7)</t>
    </r>
  </si>
  <si>
    <t>Form 165-02</t>
  </si>
  <si>
    <r>
      <t xml:space="preserve">Transitional requirement </t>
    </r>
    <r>
      <rPr>
        <i/>
        <sz val="10"/>
        <color theme="1"/>
        <rFont val="Verdana"/>
        <family val="2"/>
      </rPr>
      <t>based on CRR own funds requirements (per article 57(3)(a) of IFR)</t>
    </r>
  </si>
  <si>
    <r>
      <t xml:space="preserve">Transitional requirement </t>
    </r>
    <r>
      <rPr>
        <i/>
        <sz val="10"/>
        <color theme="1"/>
        <rFont val="Verdana"/>
        <family val="2"/>
      </rPr>
      <t>based on fixed overhead requirements (per article 57(3)(b) of IFR)</t>
    </r>
  </si>
  <si>
    <r>
      <t xml:space="preserve">Transitional requirement </t>
    </r>
    <r>
      <rPr>
        <i/>
        <sz val="10"/>
        <color theme="1"/>
        <rFont val="Verdana"/>
        <family val="2"/>
      </rPr>
      <t>for investment firms previously subject only to an initial capital requirement  (per article 57(4)(a) of IFR)</t>
    </r>
  </si>
  <si>
    <r>
      <t>Transitional requirement</t>
    </r>
    <r>
      <rPr>
        <i/>
        <sz val="10"/>
        <color theme="1"/>
        <rFont val="Verdana"/>
        <family val="2"/>
      </rPr>
      <t xml:space="preserve"> based on initial capital requirement at authorisation  (per article 57(4)(b) of IFR)</t>
    </r>
  </si>
  <si>
    <t xml:space="preserve">Transitional  requirement for investment firms that are not authorised to provide certain services (per article 57(4)(c) of IFR)  </t>
  </si>
  <si>
    <r>
      <t>1. When this Form is prepared on an individual basis (i.e. at the level of the individual CIF), the amount to be reported in Cell C6 above shall be the amount of initial capital stated in Cell C30 of the "Summary" tab, translated to the CIF's reporting currency using the e-rate reported in Cell C21 of the "Summary" tab. When this Form is prepared on a consolidated basis (applicable only to CIFs belonging to groups that are subject to prudential consolidation by CySEC in accordance with the IFR &amp; IFD), Cell C6 above shall be populated in accordance with Article 10 of the relevant Draft Commission Delegated Regulation with regards to Regulatory Technical Standards on prudential consolidation of investment firms groups (EBA/CP/2020/06), i.e.</t>
    </r>
    <r>
      <rPr>
        <b/>
        <sz val="10"/>
        <rFont val="Verdana"/>
        <family val="2"/>
        <charset val="161"/>
      </rPr>
      <t xml:space="preserve"> the consolidated permanent minimum capital requirement shall amount to the sum of:</t>
    </r>
    <r>
      <rPr>
        <sz val="10"/>
        <rFont val="Verdana"/>
        <family val="2"/>
        <charset val="161"/>
      </rPr>
      <t xml:space="preserve">
- the minimum capital requirement of the Union parent investment firm at the individual level; 
- the permanent minimum capital requirement at the individual level of all group undertakings that are fully consolidated;
- the permanent minimum capital requirement at the individual level of those group undertakings that are consolidated proportionally, in proportion to the rights in its capital held by the Union parent undertaking and included in the consolidation.
The individual permanent minimum capital requirements of group undertakings established in third countries shall be the permanent minimum requirements applicable had they been authorised in the Union.
Considering that the Commission Delegated Regulation is still in draft form, there is a possibility that the requirement for calculating the consolidated PMCR changes, in which case the amount reported in Cell C6 above shall be adjusted accordingly. 
</t>
    </r>
  </si>
  <si>
    <r>
      <rPr>
        <b/>
        <sz val="10"/>
        <rFont val="Verdana"/>
        <family val="2"/>
        <charset val="161"/>
      </rPr>
      <t xml:space="preserve">1. Rows 0010 - 0030: </t>
    </r>
    <r>
      <rPr>
        <sz val="10"/>
        <rFont val="Verdana"/>
        <family val="2"/>
        <charset val="161"/>
      </rPr>
      <t xml:space="preserve">As per Art. 12(2) of the IFR, where the reporting investment firm is part of a group, the value reported should be calculated on a combined basis for all investment firms that are part of a group and are registered in an EU Member State, whereas the figures reported in Column 0010 of the IF4 template are to be reported at a Solo level (ie for the CIF only), and where applicable,  at a Consolidated level too for the CIF and those entities in its group that are subject to consolidated supervision and which may or may not consist exclusively of investment firms.
</t>
    </r>
    <r>
      <rPr>
        <b/>
        <sz val="10"/>
        <rFont val="Verdana"/>
        <family val="2"/>
        <charset val="161"/>
      </rPr>
      <t>2. Rows 0040 - 0090:</t>
    </r>
    <r>
      <rPr>
        <sz val="10"/>
        <rFont val="Verdana"/>
        <family val="2"/>
        <charset val="161"/>
      </rPr>
      <t xml:space="preserve"> As per Art. 12(2) of the IFR, these figures shall apply to each investment firm on an individual basis, and therefore in the case of consolidated reporting, they should be expected to differ from the respective figures reported in Column 0010 of the IF4 template.
</t>
    </r>
    <r>
      <rPr>
        <b/>
        <sz val="10"/>
        <rFont val="Verdana"/>
        <family val="2"/>
        <charset val="161"/>
      </rPr>
      <t xml:space="preserve">
3. Row 0100 ((Combined) on - and off-balance sheet total):
</t>
    </r>
    <r>
      <rPr>
        <sz val="10"/>
        <rFont val="Verdana"/>
        <family val="2"/>
        <charset val="161"/>
      </rPr>
      <t xml:space="preserve">- CIFs should report in this cell, their total assets and off-balance sheet items as these applied at the end of the last financial year for which accounts have been finalised and approved by the management body. Where accounts have not been finalised and approved after six months from the end of the last financial year, CIFs shall use provisional accounts.
- Off-balance sheet items shall be determined in accordance with Note 1 of the "Summary" tab of this Form. 
- Where the reporting CIF is part of a group, the value reported shall correspond to the combined total assets and off-balance sheet items of all IFs that are part of the group, as per Art. 12(2) of IFR, and which are registered in an EU Member State. 
</t>
    </r>
    <r>
      <rPr>
        <b/>
        <sz val="10"/>
        <rFont val="Verdana"/>
        <family val="2"/>
        <charset val="161"/>
      </rPr>
      <t xml:space="preserve">
4. Row 0110 (Combined total annual gross revenue): 
- </t>
    </r>
    <r>
      <rPr>
        <sz val="10"/>
        <rFont val="Verdana"/>
        <family val="2"/>
        <charset val="161"/>
      </rPr>
      <t xml:space="preserve">This cell should always be completed by all CIFs and shall be calculated as an average on the basis of the annual figures from the two‐year period immediately preceding the given financial year, in line with point (53) of IFR Art. 4(1). 
- Where the reporting CIF is part of a group, the value reported shall correspond to the </t>
    </r>
    <r>
      <rPr>
        <u/>
        <sz val="10"/>
        <rFont val="Verdana"/>
        <family val="2"/>
        <charset val="161"/>
      </rPr>
      <t>combined revenues of IFs</t>
    </r>
    <r>
      <rPr>
        <sz val="10"/>
        <rFont val="Verdana"/>
        <family val="2"/>
        <charset val="161"/>
      </rPr>
      <t xml:space="preserve"> that are part of this group, as per Art. 12(2) of IFR, and which are registered in an EU Member State. The intragroup revenue transactions should </t>
    </r>
    <r>
      <rPr>
        <u/>
        <sz val="10"/>
        <rFont val="Verdana"/>
        <family val="2"/>
        <charset val="161"/>
      </rPr>
      <t>not</t>
    </r>
    <r>
      <rPr>
        <sz val="10"/>
        <rFont val="Verdana"/>
        <family val="2"/>
        <charset val="161"/>
      </rPr>
      <t xml:space="preserve"> be eliminated. 
- Where the reporting CIF is </t>
    </r>
    <r>
      <rPr>
        <u/>
        <sz val="10"/>
        <rFont val="Verdana"/>
        <family val="2"/>
        <charset val="161"/>
      </rPr>
      <t>not</t>
    </r>
    <r>
      <rPr>
        <sz val="10"/>
        <rFont val="Verdana"/>
        <family val="2"/>
        <charset val="161"/>
      </rPr>
      <t xml:space="preserve"> part of a group, the value reported shall correspond to the solo annual gross revenue of the reporting CIF (i.e same as row 0120 below). 
</t>
    </r>
    <r>
      <rPr>
        <b/>
        <sz val="10"/>
        <rFont val="Verdana"/>
        <family val="2"/>
        <charset val="161"/>
      </rPr>
      <t xml:space="preserve">5. Row 0120 (Total annual gross revenue): 
- </t>
    </r>
    <r>
      <rPr>
        <sz val="10"/>
        <rFont val="Verdana"/>
        <family val="2"/>
        <charset val="161"/>
      </rPr>
      <t xml:space="preserve">This cell should always be completed by all CIFs and shall be calculated as an average on the basis of the solo annual figures from the two‐year period immediately preceding the given financial year, in line with point (53) of IFR Art. 4(1). 
- Also, the value reported shall exclude the gross revenues generated within the group, if any, which should be eliminated and any income which is not linked to the investment services and activities performed, in line with point (53) of IFR art. 4(1).
- The amount reported in this Row should be broken down into the services from which it is generated, in Rows 0140-0290.
</t>
    </r>
    <r>
      <rPr>
        <b/>
        <sz val="10"/>
        <rFont val="Verdana"/>
        <family val="2"/>
        <charset val="161"/>
      </rPr>
      <t xml:space="preserve">6. Row 0130 (-) Intragroup part of the annual gross revenue: </t>
    </r>
    <r>
      <rPr>
        <sz val="10"/>
        <rFont val="Verdana"/>
        <family val="2"/>
        <charset val="161"/>
      </rPr>
      <t xml:space="preserve">
This cell should include the value of the gross revenues generated within the investment firm group per Art. 12(2) of IFR.
</t>
    </r>
    <r>
      <rPr>
        <b/>
        <sz val="10"/>
        <rFont val="Verdana"/>
        <family val="2"/>
        <charset val="161"/>
      </rPr>
      <t xml:space="preserve">7. Rows 0140 - 0290: </t>
    </r>
    <r>
      <rPr>
        <sz val="10"/>
        <rFont val="Verdana"/>
        <family val="2"/>
        <charset val="161"/>
      </rPr>
      <t xml:space="preserve">
Amounts reported in these cells should relate to the portion of the CIF's total annual gross revenue (as reported in Row 0120 above) which is generated from the service stated in each specific row. </t>
    </r>
  </si>
  <si>
    <t>For guidance in regards to the completion of this Form, the CIFs are urged to consult Annex IV 'Reporting for  small and non-interconnected investment firms', set out in the COMMISSION IMPLEMENTING REGULATION (EU) 2021/2284 of 10 December 2021.</t>
  </si>
  <si>
    <t>ENTITIES WITHIN SCOPE OF CONSOLIDATION (including the CIF)</t>
  </si>
  <si>
    <r>
      <t xml:space="preserve">2. This tab should be completed </t>
    </r>
    <r>
      <rPr>
        <b/>
        <u/>
        <sz val="14"/>
        <rFont val="Calibri"/>
        <family val="2"/>
        <charset val="161"/>
        <scheme val="minor"/>
      </rPr>
      <t xml:space="preserve">twice a year </t>
    </r>
    <r>
      <rPr>
        <b/>
        <sz val="14"/>
        <rFont val="Calibri"/>
        <family val="2"/>
        <charset val="161"/>
        <scheme val="minor"/>
      </rPr>
      <t>(i.e for the reporting of 30/6 and 31/12) for the entities within the scope of consolidation, including the CIF itself.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</si>
</sst>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2]\ #,##0;[Red]\-[$€-2]\ #,##0"/>
    <numFmt numFmtId="167" formatCode="d/m/yyyy;@"/>
    <numFmt numFmtId="168" formatCode="d/mm/yyyy;@"/>
    <numFmt numFmtId="169" formatCode="_-* #,##0_-;\-* #,##0_-;_-* &quot;-&quot;??_-;_-@_-"/>
    <numFmt numFmtId="170" formatCode="#,##0_ ;\-#,##0\ "/>
  </numFmts>
  <fonts count="58" x14ac:knownFonts="1">
    <font>
      <sz val="10"/>
      <color theme="1"/>
      <name val="Verdana"/>
      <family val="2"/>
    </font>
    <font>
      <sz val="11"/>
      <color theme="1"/>
      <name val="Calibri"/>
      <family val="2"/>
      <scheme val="minor"/>
    </font>
    <font>
      <sz val="10"/>
      <name val="Arial"/>
      <family val="2"/>
    </font>
    <font>
      <sz val="11"/>
      <color theme="1"/>
      <name val="Verdana"/>
      <family val="2"/>
    </font>
    <font>
      <sz val="11"/>
      <color rgb="FFFF0000"/>
      <name val="Verdana"/>
      <family val="2"/>
    </font>
    <font>
      <b/>
      <sz val="10"/>
      <name val="Verdana"/>
      <family val="2"/>
    </font>
    <font>
      <sz val="10"/>
      <name val="Verdana"/>
      <family val="2"/>
    </font>
    <font>
      <b/>
      <sz val="10"/>
      <color rgb="FFFF0000"/>
      <name val="Verdana"/>
      <family val="2"/>
    </font>
    <font>
      <sz val="10"/>
      <color rgb="FFFF0000"/>
      <name val="Verdana"/>
      <family val="2"/>
    </font>
    <font>
      <b/>
      <sz val="10"/>
      <color theme="1"/>
      <name val="Verdana"/>
      <family val="2"/>
    </font>
    <font>
      <b/>
      <sz val="10"/>
      <color rgb="FF000000"/>
      <name val="Verdana"/>
      <family val="2"/>
    </font>
    <font>
      <i/>
      <sz val="10"/>
      <color theme="1"/>
      <name val="Verdana"/>
      <family val="2"/>
    </font>
    <font>
      <sz val="10"/>
      <color theme="1"/>
      <name val="Verdana"/>
      <family val="2"/>
    </font>
    <font>
      <sz val="11"/>
      <name val="Verdana"/>
      <family val="2"/>
    </font>
    <font>
      <sz val="9"/>
      <color indexed="81"/>
      <name val="Tahoma"/>
      <family val="2"/>
      <charset val="161"/>
    </font>
    <font>
      <b/>
      <sz val="9"/>
      <color indexed="81"/>
      <name val="Tahoma"/>
      <family val="2"/>
      <charset val="161"/>
    </font>
    <font>
      <b/>
      <sz val="11"/>
      <name val="Verdana"/>
      <family val="2"/>
      <charset val="161"/>
    </font>
    <font>
      <sz val="11"/>
      <name val="Verdana"/>
      <family val="2"/>
      <charset val="161"/>
    </font>
    <font>
      <b/>
      <sz val="11"/>
      <color theme="1"/>
      <name val="Verdana"/>
      <family val="2"/>
      <charset val="161"/>
    </font>
    <font>
      <b/>
      <sz val="11"/>
      <color rgb="FFFF0000"/>
      <name val="Verdana"/>
      <family val="2"/>
    </font>
    <font>
      <b/>
      <sz val="11"/>
      <name val="Verdana"/>
      <family val="2"/>
    </font>
    <font>
      <b/>
      <sz val="11"/>
      <color theme="1"/>
      <name val="Verdana"/>
      <family val="2"/>
    </font>
    <font>
      <i/>
      <sz val="11"/>
      <name val="Verdana"/>
      <family val="2"/>
    </font>
    <font>
      <b/>
      <sz val="9"/>
      <color indexed="81"/>
      <name val="Verdana"/>
      <family val="2"/>
      <charset val="161"/>
    </font>
    <font>
      <sz val="9"/>
      <color indexed="81"/>
      <name val="Verdana"/>
      <family val="2"/>
      <charset val="161"/>
    </font>
    <font>
      <b/>
      <u/>
      <sz val="11"/>
      <name val="Verdana"/>
      <family val="2"/>
    </font>
    <font>
      <b/>
      <u val="double"/>
      <sz val="11"/>
      <name val="Verdana"/>
      <family val="2"/>
    </font>
    <font>
      <u/>
      <sz val="10"/>
      <color theme="10"/>
      <name val="Verdana"/>
      <family val="2"/>
    </font>
    <font>
      <sz val="9"/>
      <name val="Verdana"/>
      <family val="2"/>
    </font>
    <font>
      <sz val="11"/>
      <color indexed="8"/>
      <name val="Verdana"/>
      <family val="2"/>
    </font>
    <font>
      <b/>
      <sz val="11"/>
      <color indexed="8"/>
      <name val="Verdana"/>
      <family val="2"/>
    </font>
    <font>
      <b/>
      <u/>
      <sz val="11"/>
      <color indexed="8"/>
      <name val="Verdana"/>
      <family val="2"/>
    </font>
    <font>
      <b/>
      <sz val="10"/>
      <color theme="1"/>
      <name val="Verdana"/>
      <family val="2"/>
      <charset val="161"/>
    </font>
    <font>
      <sz val="9"/>
      <color rgb="FFFF0000"/>
      <name val="Verdana"/>
      <family val="2"/>
    </font>
    <font>
      <b/>
      <u/>
      <sz val="11"/>
      <color theme="1"/>
      <name val="Verdana"/>
      <family val="2"/>
      <charset val="161"/>
    </font>
    <font>
      <b/>
      <u/>
      <sz val="11"/>
      <name val="Verdana"/>
      <family val="2"/>
      <charset val="161"/>
    </font>
    <font>
      <u/>
      <sz val="11"/>
      <name val="Verdana"/>
      <family val="2"/>
      <charset val="161"/>
    </font>
    <font>
      <i/>
      <sz val="11"/>
      <name val="Verdana"/>
      <family val="2"/>
      <charset val="161"/>
    </font>
    <font>
      <b/>
      <sz val="10"/>
      <color theme="0"/>
      <name val="Verdana"/>
      <family val="2"/>
      <charset val="161"/>
    </font>
    <font>
      <b/>
      <sz val="12"/>
      <color theme="1"/>
      <name val="Verdana"/>
      <family val="2"/>
      <charset val="161"/>
    </font>
    <font>
      <b/>
      <sz val="12"/>
      <name val="Verdana"/>
      <family val="2"/>
    </font>
    <font>
      <b/>
      <sz val="16"/>
      <name val="Verdana"/>
      <family val="2"/>
    </font>
    <font>
      <sz val="16"/>
      <name val="Verdana"/>
      <family val="2"/>
    </font>
    <font>
      <b/>
      <sz val="14"/>
      <name val="Verdana"/>
      <family val="2"/>
    </font>
    <font>
      <sz val="14"/>
      <name val="Verdana"/>
      <family val="2"/>
    </font>
    <font>
      <i/>
      <sz val="11"/>
      <color theme="1"/>
      <name val="Verdana"/>
      <family val="2"/>
      <charset val="161"/>
    </font>
    <font>
      <i/>
      <sz val="10"/>
      <name val="Verdana"/>
      <family val="2"/>
      <charset val="161"/>
    </font>
    <font>
      <i/>
      <sz val="10"/>
      <color theme="1"/>
      <name val="Verdana"/>
      <family val="2"/>
      <charset val="161"/>
    </font>
    <font>
      <i/>
      <sz val="10"/>
      <name val="Verdana"/>
      <family val="2"/>
    </font>
    <font>
      <i/>
      <sz val="10"/>
      <color rgb="FF000000"/>
      <name val="Verdana"/>
      <family val="2"/>
    </font>
    <font>
      <b/>
      <sz val="10"/>
      <name val="Verdana"/>
      <family val="2"/>
      <charset val="161"/>
    </font>
    <font>
      <b/>
      <u/>
      <sz val="14"/>
      <name val="Verdana"/>
      <family val="2"/>
      <charset val="161"/>
    </font>
    <font>
      <b/>
      <u/>
      <sz val="14"/>
      <name val="Calibri"/>
      <family val="2"/>
      <charset val="161"/>
      <scheme val="minor"/>
    </font>
    <font>
      <b/>
      <sz val="14"/>
      <name val="Calibri"/>
      <family val="2"/>
      <charset val="161"/>
      <scheme val="minor"/>
    </font>
    <font>
      <b/>
      <sz val="14"/>
      <color theme="1"/>
      <name val="Calibri"/>
      <family val="2"/>
      <charset val="161"/>
      <scheme val="minor"/>
    </font>
    <font>
      <b/>
      <sz val="11"/>
      <color rgb="FFFF0000"/>
      <name val="Verdana"/>
      <family val="2"/>
      <charset val="161"/>
    </font>
    <font>
      <sz val="10"/>
      <name val="Verdana"/>
      <family val="2"/>
      <charset val="161"/>
    </font>
    <font>
      <u/>
      <sz val="10"/>
      <name val="Verdana"/>
      <family val="2"/>
      <charset val="161"/>
    </font>
  </fonts>
  <fills count="21">
    <fill>
      <patternFill patternType="none"/>
    </fill>
    <fill>
      <patternFill patternType="gray125"/>
    </fill>
    <fill>
      <patternFill patternType="solid">
        <fgColor theme="0" tint="-0.14999847407452621"/>
        <bgColor indexed="64"/>
      </patternFill>
    </fill>
    <fill>
      <patternFill patternType="solid">
        <fgColor rgb="FFD8E4BC"/>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indexed="26"/>
      </patternFill>
    </fill>
    <fill>
      <patternFill patternType="solid">
        <fgColor theme="0"/>
        <bgColor indexed="26"/>
      </patternFill>
    </fill>
    <fill>
      <patternFill patternType="solid">
        <fgColor theme="0"/>
        <bgColor indexed="44"/>
      </patternFill>
    </fill>
    <fill>
      <patternFill patternType="solid">
        <fgColor theme="5" tint="0.79998168889431442"/>
        <bgColor indexed="44"/>
      </patternFill>
    </fill>
    <fill>
      <patternFill patternType="solid">
        <fgColor theme="5" tint="0.79998168889431442"/>
        <bgColor indexed="64"/>
      </patternFill>
    </fill>
    <fill>
      <patternFill patternType="solid">
        <fgColor indexed="9"/>
        <bgColor indexed="64"/>
      </patternFill>
    </fill>
    <fill>
      <patternFill patternType="solid">
        <fgColor rgb="FFD8E2BC"/>
        <bgColor indexed="64"/>
      </patternFill>
    </fill>
    <fill>
      <patternFill patternType="solid">
        <fgColor rgb="FF9BBB59"/>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theme="0" tint="-4.9989318521683403E-2"/>
        <bgColor indexed="26"/>
      </patternFill>
    </fill>
    <fill>
      <patternFill patternType="solid">
        <fgColor rgb="FFFCE4D6"/>
        <bgColor indexed="64"/>
      </patternFill>
    </fill>
    <fill>
      <patternFill patternType="solid">
        <fgColor rgb="FFFF0000"/>
        <bgColor indexed="64"/>
      </patternFill>
    </fill>
    <fill>
      <patternFill patternType="solid">
        <fgColor indexed="23"/>
        <bgColor indexed="64"/>
      </patternFill>
    </fill>
    <fill>
      <patternFill patternType="solid">
        <fgColor theme="8" tint="0.59999389629810485"/>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s>
  <cellStyleXfs count="9">
    <xf numFmtId="0" fontId="0" fillId="0" borderId="0"/>
    <xf numFmtId="0" fontId="2" fillId="0" borderId="0"/>
    <xf numFmtId="0" fontId="1" fillId="0" borderId="0"/>
    <xf numFmtId="9" fontId="12" fillId="0" borderId="0" applyFont="0" applyFill="0" applyBorder="0" applyAlignment="0" applyProtection="0"/>
    <xf numFmtId="43" fontId="12" fillId="0" borderId="0" applyFont="0" applyFill="0" applyBorder="0" applyAlignment="0" applyProtection="0"/>
    <xf numFmtId="0" fontId="27" fillId="0" borderId="0" applyNumberFormat="0" applyFill="0" applyBorder="0" applyAlignment="0" applyProtection="0"/>
    <xf numFmtId="0" fontId="2" fillId="0" borderId="0"/>
    <xf numFmtId="0" fontId="2" fillId="0" borderId="0"/>
    <xf numFmtId="0" fontId="1" fillId="0" borderId="0"/>
  </cellStyleXfs>
  <cellXfs count="384">
    <xf numFmtId="0" fontId="0" fillId="0" borderId="0" xfId="0"/>
    <xf numFmtId="0" fontId="3" fillId="0" borderId="0" xfId="0" applyFont="1"/>
    <xf numFmtId="0" fontId="3" fillId="0" borderId="0" xfId="0" applyFont="1" applyAlignment="1">
      <alignment vertical="center"/>
    </xf>
    <xf numFmtId="0" fontId="3" fillId="0" borderId="0" xfId="0" applyFont="1" applyFill="1" applyAlignment="1">
      <alignment vertical="center"/>
    </xf>
    <xf numFmtId="0" fontId="3" fillId="0" borderId="0" xfId="0" applyFont="1" applyAlignment="1">
      <alignment vertical="center" wrapText="1"/>
    </xf>
    <xf numFmtId="0" fontId="3" fillId="0" borderId="0" xfId="0" applyFont="1" applyFill="1" applyBorder="1"/>
    <xf numFmtId="0" fontId="4" fillId="0" borderId="0" xfId="0" applyFont="1" applyAlignment="1">
      <alignment vertical="center" wrapText="1"/>
    </xf>
    <xf numFmtId="0" fontId="6" fillId="0" borderId="0" xfId="0" applyFont="1" applyAlignment="1">
      <alignment vertical="center"/>
    </xf>
    <xf numFmtId="49" fontId="6" fillId="0" borderId="0" xfId="0" applyNumberFormat="1" applyFont="1" applyAlignment="1">
      <alignment horizontal="center" vertical="center"/>
    </xf>
    <xf numFmtId="49" fontId="5" fillId="2" borderId="6" xfId="0" applyNumberFormat="1" applyFont="1" applyFill="1" applyBorder="1" applyAlignment="1">
      <alignment horizontal="center" vertical="center"/>
    </xf>
    <xf numFmtId="0" fontId="5" fillId="2" borderId="6" xfId="0" applyFont="1" applyFill="1" applyBorder="1" applyAlignment="1">
      <alignment vertical="center"/>
    </xf>
    <xf numFmtId="49" fontId="5" fillId="2" borderId="4" xfId="0" applyNumberFormat="1" applyFont="1" applyFill="1" applyBorder="1" applyAlignment="1">
      <alignment horizontal="center" vertical="center"/>
    </xf>
    <xf numFmtId="0" fontId="5" fillId="0" borderId="6"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49" fontId="5" fillId="0" borderId="0"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0" fontId="8" fillId="0" borderId="0" xfId="0" applyFont="1" applyFill="1" applyBorder="1" applyAlignment="1">
      <alignment vertical="center" wrapText="1"/>
    </xf>
    <xf numFmtId="0" fontId="0" fillId="0" borderId="0" xfId="0" applyFont="1" applyBorder="1" applyAlignment="1">
      <alignment vertical="center"/>
    </xf>
    <xf numFmtId="49" fontId="0" fillId="0" borderId="0" xfId="0" applyNumberFormat="1" applyFont="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49" fontId="9" fillId="2" borderId="6" xfId="0" applyNumberFormat="1" applyFont="1" applyFill="1" applyBorder="1" applyAlignment="1">
      <alignment horizontal="center" vertical="center"/>
    </xf>
    <xf numFmtId="0" fontId="9" fillId="2" borderId="6"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9" fillId="0" borderId="6" xfId="0" applyFont="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vertical="center" wrapText="1"/>
    </xf>
    <xf numFmtId="0" fontId="6" fillId="0" borderId="0" xfId="0" applyFont="1" applyFill="1" applyAlignment="1">
      <alignment vertical="center"/>
    </xf>
    <xf numFmtId="49" fontId="5" fillId="0" borderId="0" xfId="0" applyNumberFormat="1" applyFont="1" applyFill="1" applyAlignment="1">
      <alignment horizontal="left" vertical="center"/>
    </xf>
    <xf numFmtId="0" fontId="6" fillId="0" borderId="6" xfId="0" applyFont="1" applyFill="1" applyBorder="1" applyAlignment="1">
      <alignment vertical="center"/>
    </xf>
    <xf numFmtId="0" fontId="6" fillId="0" borderId="6" xfId="0" applyFont="1" applyBorder="1" applyAlignment="1">
      <alignment horizontal="left" vertical="center" indent="2"/>
    </xf>
    <xf numFmtId="0" fontId="5" fillId="0" borderId="6" xfId="0" applyFont="1" applyFill="1" applyBorder="1" applyAlignment="1">
      <alignment vertical="center"/>
    </xf>
    <xf numFmtId="0" fontId="6" fillId="0" borderId="6" xfId="0" applyFont="1" applyFill="1" applyBorder="1" applyAlignment="1">
      <alignment horizontal="left" vertical="center" wrapText="1" indent="2"/>
    </xf>
    <xf numFmtId="0" fontId="5" fillId="0" borderId="6" xfId="0" applyFont="1" applyBorder="1" applyAlignment="1">
      <alignment horizontal="left" vertical="center" indent="1"/>
    </xf>
    <xf numFmtId="0" fontId="6" fillId="0" borderId="6" xfId="0" applyFont="1" applyFill="1" applyBorder="1" applyAlignment="1">
      <alignment horizontal="left" vertical="center" indent="2"/>
    </xf>
    <xf numFmtId="0" fontId="9" fillId="2" borderId="6" xfId="0" applyFont="1" applyFill="1" applyBorder="1" applyAlignment="1">
      <alignment horizontal="center"/>
    </xf>
    <xf numFmtId="0" fontId="9" fillId="2" borderId="6" xfId="0" applyFont="1" applyFill="1" applyBorder="1"/>
    <xf numFmtId="49" fontId="9" fillId="0" borderId="0" xfId="0" applyNumberFormat="1" applyFont="1" applyFill="1" applyAlignment="1">
      <alignment horizontal="left" vertical="center"/>
    </xf>
    <xf numFmtId="49" fontId="0" fillId="0" borderId="0" xfId="0" applyNumberFormat="1" applyFont="1" applyAlignment="1">
      <alignment horizontal="center" vertical="center"/>
    </xf>
    <xf numFmtId="0" fontId="0" fillId="0" borderId="0" xfId="0" applyFont="1" applyAlignment="1">
      <alignment vertical="center"/>
    </xf>
    <xf numFmtId="0" fontId="0" fillId="0" borderId="6" xfId="0" applyFont="1" applyBorder="1" applyAlignment="1">
      <alignment horizontal="left" vertical="center" indent="1"/>
    </xf>
    <xf numFmtId="0" fontId="10" fillId="0" borderId="6" xfId="0" applyFont="1" applyBorder="1" applyAlignment="1">
      <alignment vertical="center"/>
    </xf>
    <xf numFmtId="0" fontId="0" fillId="0" borderId="0" xfId="0" applyFont="1"/>
    <xf numFmtId="49" fontId="9" fillId="0" borderId="0" xfId="0" applyNumberFormat="1" applyFont="1" applyFill="1" applyAlignment="1">
      <alignment horizontal="left"/>
    </xf>
    <xf numFmtId="0" fontId="0" fillId="0" borderId="0" xfId="0" applyFont="1" applyFill="1"/>
    <xf numFmtId="49" fontId="5" fillId="0" borderId="6" xfId="0" applyNumberFormat="1" applyFont="1" applyFill="1" applyBorder="1" applyAlignment="1">
      <alignment horizontal="left" vertical="center" wrapText="1"/>
    </xf>
    <xf numFmtId="0" fontId="6" fillId="0" borderId="6" xfId="0" applyFont="1" applyFill="1" applyBorder="1" applyAlignment="1">
      <alignment horizontal="left" vertical="center" wrapText="1" indent="1"/>
    </xf>
    <xf numFmtId="0" fontId="6" fillId="0" borderId="6" xfId="0" applyFont="1" applyFill="1" applyBorder="1" applyAlignment="1">
      <alignment horizontal="left" vertical="center" indent="1"/>
    </xf>
    <xf numFmtId="0" fontId="0" fillId="0" borderId="0" xfId="0" applyFont="1" applyAlignment="1">
      <alignment vertical="top" wrapText="1"/>
    </xf>
    <xf numFmtId="0" fontId="7" fillId="0" borderId="0" xfId="0" applyFont="1" applyFill="1" applyAlignment="1">
      <alignment vertical="center" wrapText="1"/>
    </xf>
    <xf numFmtId="0" fontId="7" fillId="0" borderId="0" xfId="0" applyFont="1" applyFill="1"/>
    <xf numFmtId="49" fontId="9" fillId="0" borderId="0" xfId="0" applyNumberFormat="1" applyFont="1" applyFill="1" applyBorder="1" applyAlignment="1">
      <alignment horizontal="left" vertical="center"/>
    </xf>
    <xf numFmtId="0" fontId="0" fillId="0" borderId="6" xfId="0" applyFont="1" applyFill="1" applyBorder="1" applyAlignment="1">
      <alignment vertical="center"/>
    </xf>
    <xf numFmtId="0" fontId="0" fillId="0" borderId="0" xfId="0" applyFont="1" applyFill="1" applyAlignment="1">
      <alignment vertical="center"/>
    </xf>
    <xf numFmtId="0" fontId="5" fillId="0" borderId="6" xfId="0" applyFont="1" applyFill="1" applyBorder="1" applyAlignment="1">
      <alignment horizontal="left" vertical="center" indent="1"/>
    </xf>
    <xf numFmtId="0" fontId="6" fillId="0" borderId="4" xfId="0" applyFont="1" applyFill="1" applyBorder="1" applyAlignment="1">
      <alignment horizontal="left" vertical="center" wrapText="1" indent="1"/>
    </xf>
    <xf numFmtId="0" fontId="0" fillId="0" borderId="0" xfId="0" applyFont="1" applyBorder="1" applyAlignment="1">
      <alignment horizontal="center" vertical="center"/>
    </xf>
    <xf numFmtId="0" fontId="0" fillId="0" borderId="0" xfId="0" applyFont="1" applyAlignment="1">
      <alignment horizontal="center" vertical="center"/>
    </xf>
    <xf numFmtId="0" fontId="9" fillId="2" borderId="6" xfId="0" applyFont="1" applyFill="1" applyBorder="1" applyAlignment="1">
      <alignment horizontal="center" vertical="center"/>
    </xf>
    <xf numFmtId="0" fontId="6" fillId="0" borderId="6" xfId="0" applyFont="1" applyFill="1" applyBorder="1" applyAlignment="1">
      <alignment horizontal="left" vertical="center"/>
    </xf>
    <xf numFmtId="0" fontId="0" fillId="0" borderId="6" xfId="0" applyFont="1" applyFill="1" applyBorder="1" applyAlignment="1">
      <alignment horizontal="left" vertical="center"/>
    </xf>
    <xf numFmtId="49" fontId="6" fillId="2" borderId="4"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0" fontId="5" fillId="0" borderId="4" xfId="0" applyFont="1" applyFill="1" applyBorder="1" applyAlignment="1">
      <alignment vertical="center"/>
    </xf>
    <xf numFmtId="0" fontId="4" fillId="0" borderId="0" xfId="0" applyFont="1" applyFill="1" applyAlignment="1">
      <alignment vertical="center"/>
    </xf>
    <xf numFmtId="0" fontId="9" fillId="2" borderId="6" xfId="0" applyFont="1" applyFill="1" applyBorder="1" applyAlignment="1">
      <alignment horizontal="left" vertical="center"/>
    </xf>
    <xf numFmtId="0" fontId="6" fillId="0" borderId="6" xfId="2" applyFont="1" applyFill="1" applyBorder="1" applyAlignment="1">
      <alignment horizontal="left" vertical="center" wrapText="1"/>
    </xf>
    <xf numFmtId="0" fontId="6" fillId="0" borderId="9" xfId="0" applyFont="1" applyFill="1" applyBorder="1" applyAlignment="1">
      <alignment horizontal="left" vertical="center"/>
    </xf>
    <xf numFmtId="0" fontId="6" fillId="0" borderId="4" xfId="0" applyFont="1" applyFill="1" applyBorder="1" applyAlignment="1">
      <alignment horizontal="left" vertical="center"/>
    </xf>
    <xf numFmtId="0" fontId="6" fillId="0" borderId="6" xfId="0" applyFont="1" applyFill="1" applyBorder="1" applyAlignment="1">
      <alignment horizontal="left" vertical="center" wrapText="1"/>
    </xf>
    <xf numFmtId="0" fontId="0" fillId="0" borderId="6" xfId="0" applyFont="1" applyFill="1" applyBorder="1" applyAlignment="1">
      <alignment vertical="center" wrapText="1"/>
    </xf>
    <xf numFmtId="0" fontId="5" fillId="2" borderId="6" xfId="0" applyFont="1" applyFill="1" applyBorder="1" applyAlignment="1">
      <alignment horizontal="center" vertical="center"/>
    </xf>
    <xf numFmtId="0" fontId="6" fillId="0" borderId="7" xfId="0" applyFont="1" applyFill="1" applyBorder="1" applyAlignment="1">
      <alignment vertical="center"/>
    </xf>
    <xf numFmtId="10" fontId="6" fillId="3" borderId="6" xfId="3" applyNumberFormat="1" applyFont="1" applyFill="1" applyBorder="1" applyAlignment="1">
      <alignment vertical="center"/>
    </xf>
    <xf numFmtId="0" fontId="13" fillId="5" borderId="0" xfId="0" applyFont="1" applyFill="1" applyAlignment="1">
      <alignment horizontal="left" vertical="center"/>
    </xf>
    <xf numFmtId="0" fontId="13" fillId="7" borderId="0" xfId="0" applyFont="1" applyFill="1" applyAlignment="1">
      <alignment horizontal="left" vertical="center"/>
    </xf>
    <xf numFmtId="0" fontId="20" fillId="7" borderId="0" xfId="0" applyFont="1" applyFill="1" applyAlignment="1">
      <alignment horizontal="right" vertical="center"/>
    </xf>
    <xf numFmtId="165" fontId="20" fillId="8" borderId="0" xfId="0" applyNumberFormat="1" applyFont="1" applyFill="1" applyAlignment="1">
      <alignment horizontal="right" vertical="center"/>
    </xf>
    <xf numFmtId="164" fontId="20" fillId="8" borderId="0" xfId="0" applyNumberFormat="1" applyFont="1" applyFill="1" applyAlignment="1">
      <alignment horizontal="right" vertical="center"/>
    </xf>
    <xf numFmtId="0" fontId="20" fillId="5" borderId="0" xfId="0" applyFont="1" applyFill="1" applyAlignment="1">
      <alignment horizontal="center" vertical="center" wrapText="1"/>
    </xf>
    <xf numFmtId="0" fontId="20" fillId="5" borderId="0" xfId="0" applyFont="1" applyFill="1" applyAlignment="1">
      <alignment vertical="center" wrapText="1"/>
    </xf>
    <xf numFmtId="0" fontId="20" fillId="8" borderId="6" xfId="0" applyFont="1" applyFill="1" applyBorder="1" applyAlignment="1" applyProtection="1">
      <alignment vertical="center"/>
      <protection locked="0"/>
    </xf>
    <xf numFmtId="0" fontId="20" fillId="8" borderId="3" xfId="0" applyFont="1" applyFill="1" applyBorder="1" applyAlignment="1" applyProtection="1">
      <alignment vertical="center"/>
      <protection locked="0"/>
    </xf>
    <xf numFmtId="1" fontId="20" fillId="8" borderId="6" xfId="0" applyNumberFormat="1" applyFont="1" applyFill="1" applyBorder="1" applyAlignment="1" applyProtection="1">
      <alignment vertical="center"/>
      <protection locked="0"/>
    </xf>
    <xf numFmtId="1" fontId="20" fillId="8" borderId="17" xfId="0" applyNumberFormat="1" applyFont="1" applyFill="1" applyBorder="1" applyAlignment="1" applyProtection="1">
      <alignment vertical="center"/>
      <protection locked="0"/>
    </xf>
    <xf numFmtId="0" fontId="21" fillId="0" borderId="0" xfId="0" applyFont="1" applyAlignment="1">
      <alignment vertical="center"/>
    </xf>
    <xf numFmtId="0" fontId="21" fillId="0" borderId="0" xfId="0" applyFont="1" applyAlignment="1">
      <alignment horizontal="center" vertical="center"/>
    </xf>
    <xf numFmtId="0" fontId="3" fillId="0" borderId="0" xfId="0" applyFont="1" applyAlignment="1">
      <alignment horizontal="center" vertical="center"/>
    </xf>
    <xf numFmtId="0" fontId="19" fillId="0" borderId="0" xfId="0" applyFont="1" applyAlignment="1">
      <alignment vertical="center"/>
    </xf>
    <xf numFmtId="0" fontId="20" fillId="5" borderId="0" xfId="0" applyFont="1" applyFill="1" applyAlignment="1">
      <alignment vertical="center"/>
    </xf>
    <xf numFmtId="0" fontId="13" fillId="5" borderId="0" xfId="0" applyFont="1" applyFill="1" applyAlignment="1">
      <alignment vertical="center"/>
    </xf>
    <xf numFmtId="0" fontId="20" fillId="5" borderId="0" xfId="0" applyFont="1" applyFill="1" applyAlignment="1">
      <alignment horizontal="center" vertical="center"/>
    </xf>
    <xf numFmtId="14" fontId="19" fillId="6" borderId="0" xfId="0" applyNumberFormat="1" applyFont="1" applyFill="1" applyAlignment="1">
      <alignment horizontal="center" vertical="center"/>
    </xf>
    <xf numFmtId="0" fontId="20" fillId="7" borderId="0" xfId="0" applyFont="1" applyFill="1" applyAlignment="1">
      <alignment vertical="center"/>
    </xf>
    <xf numFmtId="0" fontId="20" fillId="6" borderId="0" xfId="0" applyFont="1" applyFill="1" applyAlignment="1">
      <alignment horizontal="center" vertical="center"/>
    </xf>
    <xf numFmtId="0" fontId="20" fillId="7" borderId="0" xfId="0" applyFont="1" applyFill="1" applyAlignment="1">
      <alignment horizontal="center" vertical="center"/>
    </xf>
    <xf numFmtId="0" fontId="18" fillId="0" borderId="0" xfId="0" applyFont="1" applyAlignment="1">
      <alignment vertical="center"/>
    </xf>
    <xf numFmtId="3" fontId="13" fillId="0" borderId="0" xfId="0" applyNumberFormat="1" applyFont="1" applyAlignment="1">
      <alignment horizontal="center" vertical="center" wrapText="1"/>
    </xf>
    <xf numFmtId="167" fontId="13" fillId="0" borderId="0" xfId="0" applyNumberFormat="1" applyFont="1" applyAlignment="1">
      <alignment horizontal="justify" vertical="center" wrapText="1"/>
    </xf>
    <xf numFmtId="0" fontId="3" fillId="0" borderId="24" xfId="0" applyFont="1" applyBorder="1" applyAlignment="1">
      <alignment vertical="center"/>
    </xf>
    <xf numFmtId="0" fontId="3" fillId="0" borderId="25" xfId="0" applyFont="1" applyBorder="1" applyAlignment="1">
      <alignment vertical="center"/>
    </xf>
    <xf numFmtId="0" fontId="19" fillId="5" borderId="0" xfId="0" applyFont="1" applyFill="1" applyAlignment="1">
      <alignment vertical="center"/>
    </xf>
    <xf numFmtId="0" fontId="27" fillId="8" borderId="6" xfId="5" applyFill="1" applyBorder="1" applyAlignment="1" applyProtection="1">
      <alignment vertical="center"/>
      <protection locked="0"/>
    </xf>
    <xf numFmtId="0" fontId="27" fillId="0" borderId="17" xfId="5" applyBorder="1" applyAlignment="1" applyProtection="1">
      <alignment vertical="center"/>
      <protection locked="0"/>
    </xf>
    <xf numFmtId="0" fontId="0" fillId="2" borderId="2" xfId="0" applyFill="1" applyBorder="1"/>
    <xf numFmtId="0" fontId="0" fillId="2" borderId="3" xfId="0" applyFill="1" applyBorder="1"/>
    <xf numFmtId="0" fontId="29" fillId="0" borderId="0" xfId="1" applyFont="1" applyBorder="1" applyAlignment="1">
      <alignment horizontal="left" vertical="center"/>
    </xf>
    <xf numFmtId="0" fontId="30" fillId="0" borderId="0" xfId="1" applyFont="1" applyBorder="1" applyAlignment="1">
      <alignment horizontal="left" vertical="center"/>
    </xf>
    <xf numFmtId="0" fontId="31" fillId="0" borderId="0" xfId="1" applyFont="1" applyBorder="1" applyAlignment="1">
      <alignment horizontal="left" vertical="center"/>
    </xf>
    <xf numFmtId="0" fontId="20" fillId="2" borderId="4" xfId="1" applyFont="1" applyFill="1" applyBorder="1" applyAlignment="1">
      <alignment horizontal="center" vertical="center" wrapText="1"/>
    </xf>
    <xf numFmtId="0" fontId="20" fillId="2" borderId="5" xfId="1" applyFont="1" applyFill="1" applyBorder="1" applyAlignment="1">
      <alignment horizontal="center" vertical="center"/>
    </xf>
    <xf numFmtId="0" fontId="20" fillId="2" borderId="6" xfId="1" applyFont="1" applyFill="1" applyBorder="1" applyAlignment="1">
      <alignment horizontal="center" vertical="center" wrapText="1"/>
    </xf>
    <xf numFmtId="0" fontId="20" fillId="2" borderId="2" xfId="1" applyFont="1" applyFill="1" applyBorder="1" applyAlignment="1">
      <alignment horizontal="left" vertical="center"/>
    </xf>
    <xf numFmtId="0" fontId="29" fillId="0" borderId="7" xfId="1" applyFont="1" applyBorder="1" applyAlignment="1">
      <alignment horizontal="center" vertical="center"/>
    </xf>
    <xf numFmtId="0" fontId="29" fillId="0" borderId="8" xfId="1" applyFont="1" applyBorder="1" applyAlignment="1">
      <alignment horizontal="left" vertical="center"/>
    </xf>
    <xf numFmtId="0" fontId="29" fillId="0" borderId="9" xfId="1" applyFont="1" applyBorder="1" applyAlignment="1">
      <alignment horizontal="center" vertical="center"/>
    </xf>
    <xf numFmtId="0" fontId="29" fillId="0" borderId="10" xfId="1" applyFont="1" applyBorder="1" applyAlignment="1">
      <alignment horizontal="left" vertical="center"/>
    </xf>
    <xf numFmtId="0" fontId="29" fillId="0" borderId="6" xfId="1" applyFont="1" applyBorder="1" applyAlignment="1">
      <alignment horizontal="center" vertical="center"/>
    </xf>
    <xf numFmtId="0" fontId="29" fillId="0" borderId="1" xfId="1" applyFont="1" applyBorder="1" applyAlignment="1">
      <alignment horizontal="left" vertical="center"/>
    </xf>
    <xf numFmtId="0" fontId="20" fillId="4" borderId="6" xfId="1" applyFont="1" applyFill="1" applyBorder="1" applyAlignment="1">
      <alignment horizontal="center" vertical="center" wrapText="1"/>
    </xf>
    <xf numFmtId="49" fontId="28" fillId="2" borderId="6" xfId="6" applyNumberFormat="1" applyFont="1" applyFill="1" applyBorder="1" applyAlignment="1">
      <alignment horizontal="center" vertical="center"/>
    </xf>
    <xf numFmtId="49" fontId="28" fillId="2" borderId="1" xfId="6" applyNumberFormat="1" applyFont="1" applyFill="1" applyBorder="1" applyAlignment="1">
      <alignment horizontal="center" vertical="center"/>
    </xf>
    <xf numFmtId="0" fontId="28" fillId="2" borderId="27" xfId="6" quotePrefix="1" applyFont="1" applyFill="1" applyBorder="1" applyAlignment="1">
      <alignment horizontal="center" vertical="center"/>
    </xf>
    <xf numFmtId="49" fontId="33" fillId="2" borderId="1" xfId="6" applyNumberFormat="1" applyFont="1" applyFill="1" applyBorder="1" applyAlignment="1">
      <alignment horizontal="center" vertical="center"/>
    </xf>
    <xf numFmtId="49" fontId="33" fillId="2" borderId="6" xfId="6" applyNumberFormat="1" applyFont="1" applyFill="1" applyBorder="1" applyAlignment="1">
      <alignment horizontal="center" vertical="center"/>
    </xf>
    <xf numFmtId="0" fontId="20" fillId="2" borderId="6" xfId="1" applyFont="1" applyFill="1" applyBorder="1" applyAlignment="1">
      <alignment horizontal="center" vertical="center"/>
    </xf>
    <xf numFmtId="0" fontId="13" fillId="0" borderId="9" xfId="1" applyFont="1" applyBorder="1" applyAlignment="1">
      <alignment horizontal="center" vertical="center"/>
    </xf>
    <xf numFmtId="0" fontId="13" fillId="0" borderId="6" xfId="1" applyFont="1" applyBorder="1" applyAlignment="1">
      <alignment horizontal="center" vertical="center"/>
    </xf>
    <xf numFmtId="0" fontId="18" fillId="4" borderId="6" xfId="0" applyFont="1" applyFill="1" applyBorder="1" applyAlignment="1">
      <alignment horizontal="center" vertical="center"/>
    </xf>
    <xf numFmtId="0" fontId="18"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9" xfId="0" applyFont="1" applyFill="1" applyBorder="1" applyAlignment="1">
      <alignment horizontal="center" vertical="center"/>
    </xf>
    <xf numFmtId="0" fontId="13" fillId="14" borderId="0" xfId="0" applyFont="1" applyFill="1" applyAlignment="1">
      <alignment vertical="center"/>
    </xf>
    <xf numFmtId="0" fontId="20" fillId="15" borderId="0" xfId="0" applyFont="1" applyFill="1" applyAlignment="1">
      <alignment horizontal="center" vertical="center" wrapText="1"/>
    </xf>
    <xf numFmtId="0" fontId="21" fillId="14" borderId="0" xfId="0" applyFont="1" applyFill="1" applyAlignment="1">
      <alignment horizontal="center" vertical="center"/>
    </xf>
    <xf numFmtId="0" fontId="3" fillId="14" borderId="0" xfId="0" applyFont="1" applyFill="1" applyAlignment="1">
      <alignment vertical="center"/>
    </xf>
    <xf numFmtId="3" fontId="20" fillId="15" borderId="0" xfId="0" applyNumberFormat="1" applyFont="1" applyFill="1" applyAlignment="1">
      <alignment horizontal="center" vertical="center" wrapText="1"/>
    </xf>
    <xf numFmtId="0" fontId="20" fillId="16" borderId="0" xfId="0" applyFont="1" applyFill="1" applyAlignment="1">
      <alignment horizontal="left" vertical="center" wrapText="1"/>
    </xf>
    <xf numFmtId="0" fontId="13" fillId="16" borderId="0" xfId="0" applyFont="1" applyFill="1" applyAlignment="1">
      <alignment horizontal="left" vertical="center" wrapText="1"/>
    </xf>
    <xf numFmtId="0" fontId="22" fillId="16" borderId="0" xfId="0" applyFont="1" applyFill="1" applyAlignment="1">
      <alignment horizontal="left" vertical="center" wrapText="1"/>
    </xf>
    <xf numFmtId="0" fontId="21" fillId="14" borderId="0" xfId="0" applyFont="1" applyFill="1" applyAlignment="1">
      <alignment vertical="center"/>
    </xf>
    <xf numFmtId="10" fontId="25" fillId="16" borderId="0" xfId="0" applyNumberFormat="1" applyFont="1" applyFill="1" applyAlignment="1">
      <alignment horizontal="right" vertical="center" wrapText="1"/>
    </xf>
    <xf numFmtId="0" fontId="3" fillId="14" borderId="0" xfId="0" applyFont="1" applyFill="1"/>
    <xf numFmtId="0" fontId="3" fillId="14" borderId="0" xfId="0" applyFont="1" applyFill="1" applyAlignment="1">
      <alignment horizontal="left" vertical="center"/>
    </xf>
    <xf numFmtId="9" fontId="21" fillId="14" borderId="0" xfId="0" applyNumberFormat="1" applyFont="1" applyFill="1" applyAlignment="1">
      <alignment vertical="center"/>
    </xf>
    <xf numFmtId="0" fontId="20" fillId="0" borderId="0" xfId="0" applyFont="1" applyFill="1" applyAlignment="1">
      <alignment vertical="center"/>
    </xf>
    <xf numFmtId="0" fontId="3" fillId="14" borderId="0" xfId="0" applyFont="1" applyFill="1" applyAlignment="1">
      <alignment horizontal="center" vertical="center"/>
    </xf>
    <xf numFmtId="0" fontId="13" fillId="14" borderId="0" xfId="0" applyFont="1" applyFill="1" applyAlignment="1">
      <alignment vertical="center"/>
    </xf>
    <xf numFmtId="10" fontId="26" fillId="16" borderId="0" xfId="0" applyNumberFormat="1" applyFont="1" applyFill="1" applyAlignment="1">
      <alignment horizontal="right" vertical="center" wrapText="1"/>
    </xf>
    <xf numFmtId="0" fontId="20" fillId="16" borderId="0" xfId="0" applyFont="1" applyFill="1" applyAlignment="1">
      <alignment horizontal="center" vertical="center" wrapText="1"/>
    </xf>
    <xf numFmtId="164" fontId="20" fillId="15" borderId="0" xfId="0" applyNumberFormat="1" applyFont="1" applyFill="1" applyAlignment="1">
      <alignment horizontal="right" vertical="center"/>
    </xf>
    <xf numFmtId="166" fontId="20" fillId="16" borderId="6" xfId="0" quotePrefix="1" applyNumberFormat="1" applyFont="1" applyFill="1" applyBorder="1" applyAlignment="1">
      <alignment horizontal="center" vertical="center" wrapText="1"/>
    </xf>
    <xf numFmtId="168" fontId="13" fillId="16" borderId="6" xfId="0" applyNumberFormat="1" applyFont="1" applyFill="1" applyBorder="1" applyAlignment="1" applyProtection="1">
      <alignment horizontal="left" vertical="center" wrapText="1"/>
      <protection locked="0"/>
    </xf>
    <xf numFmtId="0" fontId="21" fillId="0" borderId="0" xfId="0" applyFont="1" applyFill="1" applyAlignment="1">
      <alignment horizontal="center" vertical="center"/>
    </xf>
    <xf numFmtId="0" fontId="13" fillId="0" borderId="0" xfId="0" applyFont="1" applyFill="1" applyAlignment="1">
      <alignment vertical="center"/>
    </xf>
    <xf numFmtId="10" fontId="34" fillId="14" borderId="0" xfId="0" applyNumberFormat="1" applyFont="1" applyFill="1" applyAlignment="1">
      <alignment horizontal="right" vertical="center"/>
    </xf>
    <xf numFmtId="0" fontId="20" fillId="14" borderId="0" xfId="0" applyFont="1" applyFill="1" applyAlignment="1">
      <alignment horizontal="center" vertical="center"/>
    </xf>
    <xf numFmtId="0" fontId="13" fillId="17" borderId="18" xfId="0" applyFont="1" applyFill="1" applyBorder="1" applyAlignment="1" applyProtection="1">
      <alignment vertical="center"/>
      <protection locked="0"/>
    </xf>
    <xf numFmtId="0" fontId="16" fillId="17" borderId="18" xfId="0" applyFont="1" applyFill="1" applyBorder="1" applyAlignment="1" applyProtection="1">
      <alignment horizontal="center" vertical="center"/>
      <protection locked="0"/>
    </xf>
    <xf numFmtId="0" fontId="20" fillId="17" borderId="18" xfId="0" applyFont="1" applyFill="1" applyBorder="1" applyAlignment="1">
      <alignment horizontal="center" vertical="center"/>
    </xf>
    <xf numFmtId="0" fontId="16" fillId="14" borderId="0" xfId="0" applyFont="1" applyFill="1" applyAlignment="1">
      <alignment horizontal="center" vertical="center" wrapText="1"/>
    </xf>
    <xf numFmtId="0" fontId="36" fillId="16" borderId="0" xfId="0" applyFont="1" applyFill="1" applyAlignment="1">
      <alignment horizontal="left" vertical="center"/>
    </xf>
    <xf numFmtId="0" fontId="17" fillId="14" borderId="0" xfId="0" applyFont="1" applyFill="1"/>
    <xf numFmtId="0" fontId="6" fillId="14" borderId="0" xfId="0" applyFont="1" applyFill="1" applyAlignment="1">
      <alignment vertical="center"/>
    </xf>
    <xf numFmtId="0" fontId="37" fillId="14" borderId="0" xfId="0" applyFont="1" applyFill="1" applyAlignment="1">
      <alignment horizontal="center" vertical="center" wrapText="1"/>
    </xf>
    <xf numFmtId="0" fontId="17" fillId="14" borderId="0" xfId="0" applyFont="1" applyFill="1" applyAlignment="1">
      <alignment horizontal="left" vertical="center" wrapText="1"/>
    </xf>
    <xf numFmtId="0" fontId="37" fillId="14" borderId="0" xfId="0" applyFont="1" applyFill="1" applyAlignment="1">
      <alignment horizontal="center" vertical="center"/>
    </xf>
    <xf numFmtId="0" fontId="17" fillId="16" borderId="0" xfId="0" applyFont="1" applyFill="1" applyAlignment="1">
      <alignment horizontal="left" vertical="center"/>
    </xf>
    <xf numFmtId="0" fontId="16" fillId="14" borderId="0" xfId="0" applyFont="1" applyFill="1" applyAlignment="1">
      <alignment horizontal="left" vertical="center"/>
    </xf>
    <xf numFmtId="0" fontId="17" fillId="14" borderId="0" xfId="0" applyFont="1" applyFill="1" applyAlignment="1">
      <alignment horizontal="center" vertical="center"/>
    </xf>
    <xf numFmtId="3" fontId="13" fillId="12" borderId="6" xfId="7" quotePrefix="1" applyNumberFormat="1" applyFont="1" applyFill="1" applyBorder="1" applyAlignment="1">
      <alignment horizontal="center" vertical="center" wrapText="1"/>
    </xf>
    <xf numFmtId="3" fontId="17" fillId="14" borderId="0" xfId="0" applyNumberFormat="1" applyFont="1" applyFill="1" applyAlignment="1">
      <alignment horizontal="justify" vertical="center" wrapText="1"/>
    </xf>
    <xf numFmtId="0" fontId="17" fillId="16" borderId="0" xfId="0" applyFont="1" applyFill="1" applyAlignment="1">
      <alignment horizontal="left" vertical="center" wrapText="1"/>
    </xf>
    <xf numFmtId="0" fontId="17" fillId="14" borderId="0" xfId="0" applyFont="1" applyFill="1" applyAlignment="1">
      <alignment vertical="center"/>
    </xf>
    <xf numFmtId="0" fontId="16" fillId="14" borderId="0" xfId="0" applyFont="1" applyFill="1" applyAlignment="1">
      <alignment vertical="center"/>
    </xf>
    <xf numFmtId="0" fontId="3" fillId="4" borderId="9" xfId="0" applyFont="1" applyFill="1" applyBorder="1" applyAlignment="1">
      <alignment horizontal="center" vertical="center" wrapText="1"/>
    </xf>
    <xf numFmtId="0" fontId="5" fillId="2" borderId="26" xfId="6" applyFont="1" applyFill="1" applyBorder="1" applyAlignment="1">
      <alignment horizontal="center" vertical="center" wrapText="1"/>
    </xf>
    <xf numFmtId="0" fontId="32" fillId="0" borderId="6" xfId="0" applyFont="1" applyBorder="1" applyAlignment="1">
      <alignment vertical="center"/>
    </xf>
    <xf numFmtId="0" fontId="0" fillId="18" borderId="6" xfId="0" applyFill="1" applyBorder="1" applyAlignment="1">
      <alignment vertical="center"/>
    </xf>
    <xf numFmtId="0" fontId="0" fillId="0" borderId="6" xfId="0" applyBorder="1" applyAlignment="1">
      <alignment vertical="center"/>
    </xf>
    <xf numFmtId="1" fontId="13" fillId="19" borderId="6" xfId="1" applyNumberFormat="1" applyFont="1" applyFill="1" applyBorder="1" applyAlignment="1">
      <alignment horizontal="right"/>
    </xf>
    <xf numFmtId="0" fontId="0" fillId="13" borderId="6" xfId="0" applyFill="1" applyBorder="1" applyAlignment="1">
      <alignment vertical="center"/>
    </xf>
    <xf numFmtId="0" fontId="0" fillId="12" borderId="6" xfId="0" applyFill="1" applyBorder="1" applyAlignment="1">
      <alignment vertical="center"/>
    </xf>
    <xf numFmtId="0" fontId="40" fillId="2" borderId="6" xfId="1" applyFont="1" applyFill="1" applyBorder="1" applyAlignment="1">
      <alignment horizontal="center" vertical="center" wrapText="1"/>
    </xf>
    <xf numFmtId="0" fontId="0" fillId="0" borderId="6" xfId="0" applyBorder="1"/>
    <xf numFmtId="169" fontId="6" fillId="3" borderId="11" xfId="4" applyNumberFormat="1" applyFont="1" applyFill="1" applyBorder="1" applyAlignment="1">
      <alignment horizontal="right"/>
    </xf>
    <xf numFmtId="169" fontId="0" fillId="3" borderId="6" xfId="4" applyNumberFormat="1" applyFont="1" applyFill="1" applyBorder="1" applyAlignment="1"/>
    <xf numFmtId="169" fontId="0" fillId="3" borderId="14" xfId="4" applyNumberFormat="1" applyFont="1" applyFill="1" applyBorder="1" applyAlignment="1"/>
    <xf numFmtId="169" fontId="0" fillId="3" borderId="12" xfId="4" applyNumberFormat="1" applyFont="1" applyFill="1" applyBorder="1" applyAlignment="1"/>
    <xf numFmtId="169" fontId="6" fillId="0" borderId="12" xfId="4" applyNumberFormat="1" applyFont="1" applyBorder="1" applyAlignment="1" applyProtection="1">
      <alignment horizontal="right" wrapText="1"/>
      <protection locked="0"/>
    </xf>
    <xf numFmtId="169" fontId="0" fillId="3" borderId="11" xfId="4" applyNumberFormat="1" applyFont="1" applyFill="1" applyBorder="1" applyAlignment="1"/>
    <xf numFmtId="169" fontId="0" fillId="3" borderId="11" xfId="4" applyNumberFormat="1" applyFont="1" applyFill="1" applyBorder="1" applyAlignment="1">
      <alignment vertical="center"/>
    </xf>
    <xf numFmtId="169" fontId="0" fillId="13" borderId="6" xfId="4" applyNumberFormat="1" applyFont="1" applyFill="1" applyBorder="1" applyAlignment="1">
      <alignment vertical="center"/>
    </xf>
    <xf numFmtId="169" fontId="13" fillId="12" borderId="13" xfId="4" applyNumberFormat="1" applyFont="1" applyFill="1" applyBorder="1" applyAlignment="1">
      <alignment vertical="center"/>
    </xf>
    <xf numFmtId="169" fontId="6" fillId="3" borderId="6" xfId="4" applyNumberFormat="1" applyFont="1" applyFill="1" applyBorder="1" applyAlignment="1">
      <alignment vertical="center"/>
    </xf>
    <xf numFmtId="10" fontId="0" fillId="13" borderId="6" xfId="3" applyNumberFormat="1" applyFont="1" applyFill="1" applyBorder="1" applyAlignment="1">
      <alignment vertical="center"/>
    </xf>
    <xf numFmtId="10" fontId="6" fillId="13" borderId="6" xfId="3" applyNumberFormat="1" applyFont="1" applyFill="1" applyBorder="1" applyAlignment="1">
      <alignment vertical="center"/>
    </xf>
    <xf numFmtId="169" fontId="6" fillId="13" borderId="6" xfId="4" applyNumberFormat="1" applyFont="1" applyFill="1" applyBorder="1" applyAlignment="1">
      <alignment vertical="center"/>
    </xf>
    <xf numFmtId="169" fontId="3" fillId="13" borderId="6" xfId="4" applyNumberFormat="1" applyFont="1" applyFill="1" applyBorder="1" applyAlignment="1">
      <alignment vertical="center"/>
    </xf>
    <xf numFmtId="0" fontId="42" fillId="0" borderId="0" xfId="6" applyFont="1"/>
    <xf numFmtId="0" fontId="43" fillId="5" borderId="0" xfId="6" applyFont="1" applyFill="1" applyAlignment="1">
      <alignment horizontal="left" vertical="center" indent="5"/>
    </xf>
    <xf numFmtId="0" fontId="44" fillId="5" borderId="0" xfId="6" applyFont="1" applyFill="1"/>
    <xf numFmtId="0" fontId="5" fillId="0" borderId="0" xfId="6" applyFont="1"/>
    <xf numFmtId="0" fontId="5" fillId="2" borderId="26" xfId="6" applyFont="1" applyFill="1" applyBorder="1"/>
    <xf numFmtId="0" fontId="5" fillId="2" borderId="26" xfId="6" applyFont="1" applyFill="1" applyBorder="1" applyAlignment="1">
      <alignment vertical="center"/>
    </xf>
    <xf numFmtId="0" fontId="32" fillId="2" borderId="6" xfId="0" applyFont="1" applyFill="1" applyBorder="1" applyAlignment="1">
      <alignment horizontal="center" vertical="center" wrapText="1"/>
    </xf>
    <xf numFmtId="0" fontId="28" fillId="0" borderId="0" xfId="6" applyFont="1"/>
    <xf numFmtId="0" fontId="6" fillId="0" borderId="0" xfId="6" applyFont="1"/>
    <xf numFmtId="0" fontId="20" fillId="0" borderId="0" xfId="0" applyFont="1" applyAlignment="1">
      <alignment vertical="center"/>
    </xf>
    <xf numFmtId="0" fontId="16" fillId="5" borderId="0" xfId="0" applyFont="1" applyFill="1" applyAlignment="1">
      <alignment vertical="center"/>
    </xf>
    <xf numFmtId="0" fontId="17" fillId="5" borderId="0" xfId="0" applyFont="1" applyFill="1"/>
    <xf numFmtId="0" fontId="20" fillId="14" borderId="0" xfId="0" applyFont="1" applyFill="1" applyAlignment="1">
      <alignment vertical="center"/>
    </xf>
    <xf numFmtId="0" fontId="3" fillId="14" borderId="0" xfId="0" applyFont="1" applyFill="1" applyAlignment="1">
      <alignment horizontal="left" vertical="center" wrapText="1"/>
    </xf>
    <xf numFmtId="0" fontId="13" fillId="14" borderId="0" xfId="0" applyFont="1" applyFill="1" applyAlignment="1">
      <alignment horizontal="left" vertical="center" wrapText="1"/>
    </xf>
    <xf numFmtId="0" fontId="32" fillId="2" borderId="4"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13" fillId="0" borderId="0" xfId="0" applyFont="1" applyAlignment="1">
      <alignment vertical="center"/>
    </xf>
    <xf numFmtId="1" fontId="13" fillId="0" borderId="6" xfId="6" applyNumberFormat="1" applyFont="1" applyBorder="1" applyAlignment="1" applyProtection="1">
      <alignment horizontal="right"/>
      <protection locked="0"/>
    </xf>
    <xf numFmtId="1" fontId="13" fillId="11" borderId="6" xfId="6" applyNumberFormat="1" applyFont="1" applyFill="1" applyBorder="1" applyAlignment="1" applyProtection="1">
      <alignment horizontal="right"/>
      <protection locked="0"/>
    </xf>
    <xf numFmtId="169" fontId="13" fillId="12" borderId="6" xfId="4" applyNumberFormat="1" applyFont="1" applyFill="1" applyBorder="1" applyAlignment="1">
      <alignment horizontal="right"/>
    </xf>
    <xf numFmtId="169" fontId="13" fillId="11" borderId="6" xfId="4" applyNumberFormat="1" applyFont="1" applyFill="1" applyBorder="1" applyAlignment="1" applyProtection="1">
      <alignment horizontal="right"/>
      <protection locked="0"/>
    </xf>
    <xf numFmtId="0" fontId="28" fillId="2" borderId="6" xfId="6" quotePrefix="1" applyFont="1" applyFill="1" applyBorder="1" applyAlignment="1">
      <alignment horizontal="center" vertical="center"/>
    </xf>
    <xf numFmtId="169" fontId="21" fillId="14" borderId="0" xfId="4" applyNumberFormat="1" applyFont="1" applyFill="1" applyAlignment="1">
      <alignment vertical="center"/>
    </xf>
    <xf numFmtId="169" fontId="3" fillId="14" borderId="0" xfId="4" applyNumberFormat="1" applyFont="1" applyFill="1" applyAlignment="1">
      <alignment vertical="center"/>
    </xf>
    <xf numFmtId="169" fontId="20" fillId="16" borderId="19" xfId="4" applyNumberFormat="1" applyFont="1" applyFill="1" applyBorder="1" applyAlignment="1">
      <alignment horizontal="right" vertical="center" wrapText="1"/>
    </xf>
    <xf numFmtId="169" fontId="13" fillId="14" borderId="0" xfId="4" applyNumberFormat="1" applyFont="1" applyFill="1" applyAlignment="1">
      <alignment vertical="center"/>
    </xf>
    <xf numFmtId="169" fontId="35" fillId="14" borderId="0" xfId="4" applyNumberFormat="1" applyFont="1" applyFill="1" applyAlignment="1">
      <alignment vertical="center"/>
    </xf>
    <xf numFmtId="0" fontId="20" fillId="17" borderId="18" xfId="0" applyFont="1" applyFill="1" applyBorder="1" applyAlignment="1">
      <alignment horizontal="left" vertical="center"/>
    </xf>
    <xf numFmtId="0" fontId="5" fillId="5" borderId="0" xfId="0" applyFont="1" applyFill="1" applyAlignment="1">
      <alignment vertical="center"/>
    </xf>
    <xf numFmtId="0" fontId="6" fillId="5" borderId="0" xfId="0" applyFont="1" applyFill="1"/>
    <xf numFmtId="0" fontId="13" fillId="12" borderId="6" xfId="7" quotePrefix="1" applyNumberFormat="1" applyFont="1" applyFill="1" applyBorder="1" applyAlignment="1">
      <alignment horizontal="center" vertical="center" wrapText="1"/>
    </xf>
    <xf numFmtId="3" fontId="16" fillId="12" borderId="6" xfId="7" quotePrefix="1" applyNumberFormat="1" applyFont="1" applyFill="1" applyBorder="1" applyAlignment="1">
      <alignment horizontal="center" vertical="center" wrapText="1"/>
    </xf>
    <xf numFmtId="0" fontId="16" fillId="12" borderId="6" xfId="7" quotePrefix="1" applyNumberFormat="1" applyFont="1" applyFill="1" applyBorder="1" applyAlignment="1">
      <alignment horizontal="center" vertical="center" wrapText="1"/>
    </xf>
    <xf numFmtId="0" fontId="32" fillId="0" borderId="6" xfId="0" applyFont="1" applyBorder="1" applyAlignment="1">
      <alignment vertical="center" wrapText="1"/>
    </xf>
    <xf numFmtId="0" fontId="0" fillId="0" borderId="6" xfId="0" applyBorder="1" applyAlignment="1">
      <alignment vertical="center" wrapText="1"/>
    </xf>
    <xf numFmtId="169" fontId="0" fillId="2" borderId="6" xfId="4" applyNumberFormat="1" applyFont="1" applyFill="1" applyBorder="1" applyAlignment="1">
      <alignment vertical="center"/>
    </xf>
    <xf numFmtId="0" fontId="50" fillId="5" borderId="0" xfId="0" applyFont="1" applyFill="1" applyAlignment="1">
      <alignment vertical="center"/>
    </xf>
    <xf numFmtId="170" fontId="13" fillId="14" borderId="6" xfId="4" applyNumberFormat="1" applyFont="1" applyFill="1" applyBorder="1" applyAlignment="1" applyProtection="1">
      <alignment horizontal="left" vertical="center"/>
      <protection locked="0"/>
    </xf>
    <xf numFmtId="170" fontId="13" fillId="14" borderId="6" xfId="4" applyNumberFormat="1" applyFont="1" applyFill="1" applyBorder="1" applyAlignment="1" applyProtection="1">
      <alignment horizontal="left" vertical="center" wrapText="1"/>
      <protection locked="0"/>
    </xf>
    <xf numFmtId="170" fontId="13" fillId="16" borderId="4" xfId="4" applyNumberFormat="1" applyFont="1" applyFill="1" applyBorder="1" applyAlignment="1" applyProtection="1">
      <alignment horizontal="left" vertical="center" wrapText="1"/>
      <protection locked="0"/>
    </xf>
    <xf numFmtId="0" fontId="51" fillId="0" borderId="0" xfId="6" applyFont="1"/>
    <xf numFmtId="0" fontId="52" fillId="0" borderId="0" xfId="6" applyFont="1"/>
    <xf numFmtId="0" fontId="54" fillId="0" borderId="0" xfId="0" applyFont="1"/>
    <xf numFmtId="0" fontId="53" fillId="0" borderId="0" xfId="6" applyFont="1"/>
    <xf numFmtId="3" fontId="26" fillId="16" borderId="20" xfId="4" applyNumberFormat="1" applyFont="1" applyFill="1" applyBorder="1" applyAlignment="1">
      <alignment horizontal="right" vertical="center" wrapText="1"/>
    </xf>
    <xf numFmtId="3" fontId="26" fillId="16" borderId="6" xfId="4" applyNumberFormat="1" applyFont="1" applyFill="1" applyBorder="1" applyAlignment="1">
      <alignment horizontal="right" vertical="center" wrapText="1"/>
    </xf>
    <xf numFmtId="0" fontId="38" fillId="0" borderId="23" xfId="0" applyFont="1" applyBorder="1" applyAlignment="1" applyProtection="1">
      <alignment vertical="center" wrapText="1"/>
      <protection hidden="1"/>
    </xf>
    <xf numFmtId="0" fontId="3" fillId="0" borderId="22" xfId="0" applyFont="1" applyBorder="1" applyAlignment="1" applyProtection="1">
      <alignment vertical="center"/>
      <protection hidden="1"/>
    </xf>
    <xf numFmtId="0" fontId="3" fillId="0" borderId="23" xfId="0" applyFont="1" applyBorder="1" applyAlignment="1" applyProtection="1">
      <alignment vertical="center"/>
      <protection hidden="1"/>
    </xf>
    <xf numFmtId="0" fontId="6" fillId="0" borderId="23" xfId="0" applyFont="1" applyBorder="1" applyAlignment="1" applyProtection="1">
      <alignment vertical="center"/>
      <protection hidden="1"/>
    </xf>
    <xf numFmtId="0" fontId="3" fillId="0" borderId="23" xfId="0" applyFont="1" applyFill="1" applyBorder="1" applyAlignment="1" applyProtection="1">
      <alignment vertical="center"/>
      <protection hidden="1"/>
    </xf>
    <xf numFmtId="0" fontId="6" fillId="0" borderId="23" xfId="0" applyFont="1" applyFill="1" applyBorder="1" applyAlignment="1" applyProtection="1">
      <alignment vertical="top"/>
      <protection hidden="1"/>
    </xf>
    <xf numFmtId="0" fontId="3" fillId="0" borderId="5" xfId="0" applyFont="1" applyBorder="1" applyAlignment="1" applyProtection="1">
      <alignment vertical="center"/>
      <protection hidden="1"/>
    </xf>
    <xf numFmtId="14" fontId="20" fillId="10" borderId="18" xfId="0" applyNumberFormat="1" applyFont="1" applyFill="1" applyBorder="1" applyAlignment="1" applyProtection="1">
      <alignment horizontal="center" vertical="center"/>
      <protection locked="0"/>
    </xf>
    <xf numFmtId="0" fontId="20" fillId="10" borderId="18" xfId="0" applyFont="1" applyFill="1" applyBorder="1" applyAlignment="1" applyProtection="1">
      <alignment horizontal="center" vertical="center"/>
      <protection locked="0"/>
    </xf>
    <xf numFmtId="3" fontId="13" fillId="14" borderId="0" xfId="0" applyNumberFormat="1" applyFont="1" applyFill="1" applyAlignment="1" applyProtection="1">
      <alignment vertical="center"/>
    </xf>
    <xf numFmtId="0" fontId="20" fillId="17" borderId="18" xfId="0" applyFont="1" applyFill="1" applyBorder="1" applyAlignment="1" applyProtection="1">
      <alignment horizontal="center" vertical="center"/>
      <protection locked="0"/>
    </xf>
    <xf numFmtId="0" fontId="13" fillId="9" borderId="6" xfId="0" applyFont="1" applyFill="1" applyBorder="1" applyAlignment="1" applyProtection="1">
      <alignment vertical="center" wrapText="1"/>
    </xf>
    <xf numFmtId="169" fontId="0" fillId="0" borderId="11" xfId="4" applyNumberFormat="1" applyFont="1" applyBorder="1" applyAlignment="1" applyProtection="1">
      <alignment vertical="center"/>
      <protection locked="0"/>
    </xf>
    <xf numFmtId="169" fontId="0" fillId="0" borderId="12" xfId="4" applyNumberFormat="1" applyFont="1" applyBorder="1" applyAlignment="1" applyProtection="1">
      <alignment vertical="center"/>
      <protection locked="0"/>
    </xf>
    <xf numFmtId="169" fontId="0" fillId="0" borderId="13" xfId="4" applyNumberFormat="1" applyFont="1" applyBorder="1" applyAlignment="1" applyProtection="1">
      <alignment vertical="center"/>
      <protection locked="0"/>
    </xf>
    <xf numFmtId="169" fontId="0" fillId="0" borderId="12" xfId="4" applyNumberFormat="1" applyFont="1" applyFill="1" applyBorder="1" applyAlignment="1" applyProtection="1">
      <protection locked="0"/>
    </xf>
    <xf numFmtId="169" fontId="13" fillId="0" borderId="12" xfId="4" applyNumberFormat="1" applyFont="1" applyFill="1" applyBorder="1" applyProtection="1">
      <protection locked="0"/>
    </xf>
    <xf numFmtId="169" fontId="0" fillId="0" borderId="13" xfId="4" applyNumberFormat="1" applyFont="1" applyFill="1" applyBorder="1" applyAlignment="1" applyProtection="1">
      <protection locked="0"/>
    </xf>
    <xf numFmtId="169" fontId="6" fillId="0" borderId="6" xfId="4" applyNumberFormat="1" applyFont="1" applyFill="1" applyBorder="1" applyAlignment="1" applyProtection="1">
      <alignment vertical="center"/>
      <protection locked="0"/>
    </xf>
    <xf numFmtId="169" fontId="13" fillId="0" borderId="6" xfId="4" applyNumberFormat="1" applyFont="1" applyFill="1" applyBorder="1" applyProtection="1">
      <protection locked="0"/>
    </xf>
    <xf numFmtId="169" fontId="0" fillId="0" borderId="6" xfId="4" applyNumberFormat="1" applyFont="1" applyBorder="1" applyAlignment="1" applyProtection="1">
      <alignment vertical="center"/>
      <protection locked="0"/>
    </xf>
    <xf numFmtId="169" fontId="0" fillId="0" borderId="3" xfId="4" applyNumberFormat="1" applyFont="1" applyBorder="1" applyAlignment="1" applyProtection="1">
      <alignment vertical="center"/>
      <protection locked="0"/>
    </xf>
    <xf numFmtId="169" fontId="13" fillId="12" borderId="6" xfId="4" applyNumberFormat="1" applyFont="1" applyFill="1" applyBorder="1" applyAlignment="1" applyProtection="1">
      <alignment horizontal="right"/>
    </xf>
    <xf numFmtId="0" fontId="1" fillId="17" borderId="6" xfId="8" applyFill="1" applyBorder="1" applyProtection="1">
      <protection locked="0"/>
    </xf>
    <xf numFmtId="0" fontId="18" fillId="0" borderId="8" xfId="0" applyFont="1" applyBorder="1" applyAlignment="1" applyProtection="1">
      <alignment vertical="center"/>
      <protection hidden="1"/>
    </xf>
    <xf numFmtId="0" fontId="3" fillId="0" borderId="21" xfId="0" applyFont="1" applyBorder="1" applyAlignment="1" applyProtection="1">
      <alignment vertical="center"/>
      <protection hidden="1"/>
    </xf>
    <xf numFmtId="0" fontId="3" fillId="0" borderId="10" xfId="0" applyFont="1" applyBorder="1" applyAlignment="1" applyProtection="1">
      <alignment vertical="center"/>
      <protection hidden="1"/>
    </xf>
    <xf numFmtId="0" fontId="3" fillId="0" borderId="0" xfId="0" applyFont="1" applyBorder="1" applyAlignment="1" applyProtection="1">
      <alignment vertical="center"/>
      <protection hidden="1"/>
    </xf>
    <xf numFmtId="0" fontId="18" fillId="0" borderId="10" xfId="0" applyFont="1" applyBorder="1" applyAlignment="1" applyProtection="1">
      <alignment vertical="center"/>
      <protection hidden="1"/>
    </xf>
    <xf numFmtId="0" fontId="5" fillId="0" borderId="10" xfId="0" applyFont="1" applyBorder="1" applyAlignment="1" applyProtection="1">
      <alignment vertical="center"/>
      <protection hidden="1"/>
    </xf>
    <xf numFmtId="0" fontId="6" fillId="0" borderId="0" xfId="0" applyFont="1" applyAlignment="1" applyProtection="1">
      <alignment vertical="center"/>
      <protection hidden="1"/>
    </xf>
    <xf numFmtId="0" fontId="6" fillId="0" borderId="10" xfId="0" applyFont="1" applyBorder="1" applyAlignment="1" applyProtection="1">
      <alignment vertical="center"/>
      <protection hidden="1"/>
    </xf>
    <xf numFmtId="0" fontId="5" fillId="0" borderId="10" xfId="0" applyFont="1" applyBorder="1" applyAlignment="1" applyProtection="1">
      <alignment horizontal="center" vertical="center"/>
      <protection hidden="1"/>
    </xf>
    <xf numFmtId="0" fontId="3" fillId="0" borderId="1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6" fillId="0" borderId="10" xfId="0" applyFont="1" applyFill="1" applyBorder="1" applyAlignment="1" applyProtection="1">
      <alignment vertical="top"/>
      <protection hidden="1"/>
    </xf>
    <xf numFmtId="0" fontId="6" fillId="0" borderId="0" xfId="0" applyFont="1" applyFill="1" applyAlignment="1" applyProtection="1">
      <alignment vertical="top"/>
      <protection hidden="1"/>
    </xf>
    <xf numFmtId="0" fontId="17" fillId="5" borderId="0" xfId="0" applyFont="1" applyFill="1" applyAlignment="1">
      <alignment horizontal="justify" vertical="center" wrapText="1"/>
    </xf>
    <xf numFmtId="0" fontId="13" fillId="14" borderId="0" xfId="0" applyFont="1" applyFill="1" applyAlignment="1">
      <alignment horizontal="left" vertical="center"/>
    </xf>
    <xf numFmtId="0" fontId="3" fillId="14" borderId="0" xfId="0" applyFont="1" applyFill="1" applyAlignment="1">
      <alignment horizontal="left" vertical="center"/>
    </xf>
    <xf numFmtId="0" fontId="13" fillId="16" borderId="0" xfId="0" applyFont="1" applyFill="1" applyAlignment="1">
      <alignment vertical="center"/>
    </xf>
    <xf numFmtId="0" fontId="13" fillId="14" borderId="0" xfId="0" applyFont="1" applyFill="1" applyAlignment="1">
      <alignment vertical="center"/>
    </xf>
    <xf numFmtId="0" fontId="20" fillId="16" borderId="6" xfId="0" applyFont="1" applyFill="1" applyBorder="1" applyAlignment="1">
      <alignment horizontal="left" vertical="center"/>
    </xf>
    <xf numFmtId="0" fontId="20" fillId="14" borderId="1" xfId="0" applyFont="1" applyFill="1" applyBorder="1" applyAlignment="1">
      <alignment horizontal="left" vertical="center" wrapText="1"/>
    </xf>
    <xf numFmtId="0" fontId="20" fillId="14" borderId="2" xfId="0" applyFont="1" applyFill="1" applyBorder="1" applyAlignment="1">
      <alignment horizontal="left" vertical="center" wrapText="1"/>
    </xf>
    <xf numFmtId="0" fontId="20" fillId="14" borderId="3" xfId="0" applyFont="1" applyFill="1" applyBorder="1" applyAlignment="1">
      <alignment horizontal="left" vertical="center" wrapText="1"/>
    </xf>
    <xf numFmtId="0" fontId="13" fillId="16" borderId="1" xfId="0" applyFont="1" applyFill="1" applyBorder="1" applyAlignment="1">
      <alignment horizontal="left" vertical="center" wrapText="1"/>
    </xf>
    <xf numFmtId="0" fontId="13" fillId="16" borderId="3" xfId="0" applyFont="1" applyFill="1" applyBorder="1" applyAlignment="1">
      <alignment horizontal="left" vertical="center" wrapText="1"/>
    </xf>
    <xf numFmtId="0" fontId="20" fillId="14" borderId="0" xfId="0" applyFont="1" applyFill="1" applyAlignment="1">
      <alignment horizontal="left" vertical="center" wrapText="1"/>
    </xf>
    <xf numFmtId="167" fontId="13" fillId="14" borderId="1" xfId="0" applyNumberFormat="1" applyFont="1" applyFill="1" applyBorder="1" applyAlignment="1" applyProtection="1">
      <alignment horizontal="left" vertical="center" wrapText="1"/>
    </xf>
    <xf numFmtId="167" fontId="13" fillId="14" borderId="3" xfId="0" applyNumberFormat="1" applyFont="1" applyFill="1" applyBorder="1" applyAlignment="1" applyProtection="1">
      <alignment horizontal="left" vertical="center" wrapText="1"/>
    </xf>
    <xf numFmtId="3" fontId="13" fillId="14" borderId="1" xfId="0" applyNumberFormat="1" applyFont="1" applyFill="1" applyBorder="1" applyAlignment="1" applyProtection="1">
      <alignment horizontal="left" vertical="center" wrapText="1"/>
      <protection locked="0"/>
    </xf>
    <xf numFmtId="3" fontId="13" fillId="14" borderId="2" xfId="0" applyNumberFormat="1" applyFont="1" applyFill="1" applyBorder="1" applyAlignment="1" applyProtection="1">
      <alignment horizontal="left" vertical="center" wrapText="1"/>
      <protection locked="0"/>
    </xf>
    <xf numFmtId="3" fontId="13" fillId="14" borderId="3" xfId="0" applyNumberFormat="1"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3" fillId="14" borderId="0" xfId="0" applyFont="1" applyFill="1" applyAlignment="1">
      <alignment horizontal="left" vertical="center" indent="2"/>
    </xf>
    <xf numFmtId="0" fontId="13" fillId="8" borderId="15" xfId="0" applyFont="1" applyFill="1" applyBorder="1" applyAlignment="1" applyProtection="1">
      <alignment horizontal="left" vertical="center"/>
      <protection locked="0"/>
    </xf>
    <xf numFmtId="0" fontId="20" fillId="8" borderId="16" xfId="0" applyFont="1" applyFill="1" applyBorder="1" applyAlignment="1" applyProtection="1">
      <alignment horizontal="center" vertical="center"/>
      <protection locked="0"/>
    </xf>
    <xf numFmtId="0" fontId="20" fillId="8" borderId="17" xfId="0" applyFont="1" applyFill="1" applyBorder="1" applyAlignment="1" applyProtection="1">
      <alignment horizontal="center" vertical="center"/>
      <protection locked="0"/>
    </xf>
    <xf numFmtId="0" fontId="13" fillId="9" borderId="1" xfId="0" applyFont="1" applyFill="1" applyBorder="1" applyAlignment="1" applyProtection="1">
      <alignment horizontal="left" vertical="center" wrapText="1"/>
      <protection locked="0"/>
    </xf>
    <xf numFmtId="0" fontId="13" fillId="9" borderId="3" xfId="0" applyFont="1" applyFill="1" applyBorder="1" applyAlignment="1" applyProtection="1">
      <alignment horizontal="left" vertical="center" wrapText="1"/>
      <protection locked="0"/>
    </xf>
    <xf numFmtId="0" fontId="20" fillId="16" borderId="0" xfId="0" applyFont="1" applyFill="1" applyAlignment="1">
      <alignment horizontal="center" vertical="center"/>
    </xf>
    <xf numFmtId="165" fontId="13" fillId="0" borderId="1" xfId="0" applyNumberFormat="1" applyFont="1" applyFill="1" applyBorder="1" applyAlignment="1" applyProtection="1">
      <alignment horizontal="center" vertical="center" wrapText="1"/>
      <protection locked="0"/>
    </xf>
    <xf numFmtId="165" fontId="13" fillId="0" borderId="3" xfId="0" applyNumberFormat="1" applyFont="1" applyFill="1" applyBorder="1" applyAlignment="1" applyProtection="1">
      <alignment horizontal="center" vertical="center" wrapText="1"/>
      <protection locked="0"/>
    </xf>
    <xf numFmtId="0" fontId="13" fillId="9" borderId="1" xfId="0" applyFont="1" applyFill="1" applyBorder="1" applyAlignment="1" applyProtection="1">
      <alignment vertical="center" wrapText="1"/>
      <protection locked="0"/>
    </xf>
    <xf numFmtId="0" fontId="13" fillId="9" borderId="3" xfId="0" applyFont="1" applyFill="1" applyBorder="1" applyAlignment="1" applyProtection="1">
      <alignment vertical="center" wrapText="1"/>
      <protection locked="0"/>
    </xf>
    <xf numFmtId="0" fontId="55" fillId="0" borderId="0" xfId="0" applyFont="1" applyAlignment="1">
      <alignment horizontal="left" vertical="center" wrapText="1"/>
    </xf>
    <xf numFmtId="0" fontId="21" fillId="14" borderId="0" xfId="0" applyFont="1" applyFill="1" applyAlignment="1">
      <alignment horizontal="left" vertical="center"/>
    </xf>
    <xf numFmtId="0" fontId="16" fillId="14" borderId="0" xfId="0" applyFont="1" applyFill="1" applyAlignment="1">
      <alignment horizontal="left" vertical="center" wrapText="1"/>
    </xf>
    <xf numFmtId="0" fontId="3" fillId="14" borderId="0" xfId="0" applyFont="1" applyFill="1" applyAlignment="1">
      <alignment horizontal="left" vertical="center" wrapText="1"/>
    </xf>
    <xf numFmtId="0" fontId="13" fillId="14" borderId="0" xfId="0" applyFont="1" applyFill="1" applyAlignment="1">
      <alignment horizontal="left" vertical="center" wrapText="1"/>
    </xf>
    <xf numFmtId="0" fontId="13" fillId="16" borderId="0" xfId="0" applyFont="1" applyFill="1" applyAlignment="1">
      <alignment horizontal="left" vertical="center"/>
    </xf>
    <xf numFmtId="0" fontId="13" fillId="14" borderId="1" xfId="0" applyFont="1" applyFill="1" applyBorder="1" applyAlignment="1">
      <alignment horizontal="left" vertical="center" wrapText="1"/>
    </xf>
    <xf numFmtId="0" fontId="13" fillId="14" borderId="3" xfId="0" applyFont="1" applyFill="1" applyBorder="1" applyAlignment="1">
      <alignment horizontal="left" vertical="center" wrapText="1"/>
    </xf>
    <xf numFmtId="3" fontId="16" fillId="14" borderId="0" xfId="0" applyNumberFormat="1" applyFont="1" applyFill="1" applyAlignment="1">
      <alignment horizontal="left" vertical="center" wrapText="1"/>
    </xf>
    <xf numFmtId="0" fontId="16" fillId="14" borderId="1" xfId="0" applyFont="1" applyFill="1" applyBorder="1" applyAlignment="1">
      <alignment horizontal="center" vertical="top"/>
    </xf>
    <xf numFmtId="0" fontId="16" fillId="14" borderId="2" xfId="0" applyFont="1" applyFill="1" applyBorder="1" applyAlignment="1">
      <alignment horizontal="center" vertical="top"/>
    </xf>
    <xf numFmtId="0" fontId="16" fillId="14" borderId="3" xfId="0" applyFont="1" applyFill="1" applyBorder="1" applyAlignment="1">
      <alignment horizontal="center" vertical="top"/>
    </xf>
    <xf numFmtId="167" fontId="17" fillId="14" borderId="1" xfId="0" applyNumberFormat="1" applyFont="1" applyFill="1" applyBorder="1" applyAlignment="1" applyProtection="1">
      <alignment horizontal="left" vertical="top" wrapText="1"/>
      <protection locked="0"/>
    </xf>
    <xf numFmtId="167" fontId="17" fillId="14" borderId="2" xfId="0" applyNumberFormat="1" applyFont="1" applyFill="1" applyBorder="1" applyAlignment="1" applyProtection="1">
      <alignment horizontal="left" vertical="top" wrapText="1"/>
      <protection locked="0"/>
    </xf>
    <xf numFmtId="167" fontId="17" fillId="14" borderId="3" xfId="0" applyNumberFormat="1" applyFont="1" applyFill="1" applyBorder="1" applyAlignment="1" applyProtection="1">
      <alignment horizontal="left" vertical="top" wrapText="1"/>
      <protection locked="0"/>
    </xf>
    <xf numFmtId="0" fontId="16" fillId="14" borderId="0" xfId="0" applyFont="1" applyFill="1" applyAlignment="1">
      <alignment horizontal="left" vertical="center"/>
    </xf>
    <xf numFmtId="0" fontId="17" fillId="14" borderId="0" xfId="0" applyFont="1" applyFill="1" applyAlignment="1">
      <alignment horizontal="left" vertical="center" wrapText="1"/>
    </xf>
    <xf numFmtId="3" fontId="17" fillId="14" borderId="1" xfId="0" applyNumberFormat="1" applyFont="1" applyFill="1" applyBorder="1" applyAlignment="1" applyProtection="1">
      <alignment horizontal="left" vertical="center" wrapText="1"/>
      <protection locked="0"/>
    </xf>
    <xf numFmtId="3" fontId="17" fillId="14" borderId="2" xfId="0" applyNumberFormat="1" applyFont="1" applyFill="1" applyBorder="1" applyAlignment="1" applyProtection="1">
      <alignment horizontal="left" vertical="center" wrapText="1"/>
      <protection locked="0"/>
    </xf>
    <xf numFmtId="3" fontId="17" fillId="14" borderId="3" xfId="0" applyNumberFormat="1" applyFont="1" applyFill="1" applyBorder="1" applyAlignment="1" applyProtection="1">
      <alignment horizontal="left" vertical="center" wrapText="1"/>
      <protection locked="0"/>
    </xf>
    <xf numFmtId="0" fontId="39" fillId="20" borderId="1" xfId="0" applyFont="1" applyFill="1" applyBorder="1" applyAlignment="1">
      <alignment horizontal="center" vertical="center"/>
    </xf>
    <xf numFmtId="0" fontId="39" fillId="20" borderId="2" xfId="0" applyFont="1" applyFill="1" applyBorder="1" applyAlignment="1">
      <alignment horizontal="center" vertical="center"/>
    </xf>
    <xf numFmtId="0" fontId="39" fillId="20" borderId="3" xfId="0" applyFont="1" applyFill="1" applyBorder="1" applyAlignment="1">
      <alignment horizontal="center" vertical="center"/>
    </xf>
    <xf numFmtId="0" fontId="20" fillId="2" borderId="6" xfId="1" applyFont="1" applyFill="1" applyBorder="1" applyAlignment="1">
      <alignment horizontal="center" vertical="center"/>
    </xf>
    <xf numFmtId="49" fontId="9" fillId="2" borderId="0" xfId="0" applyNumberFormat="1" applyFont="1" applyFill="1" applyAlignment="1">
      <alignment horizontal="left"/>
    </xf>
    <xf numFmtId="49" fontId="9" fillId="2" borderId="7" xfId="0" applyNumberFormat="1" applyFont="1" applyFill="1" applyBorder="1" applyAlignment="1">
      <alignment horizontal="center" vertical="center"/>
    </xf>
    <xf numFmtId="49" fontId="9" fillId="2" borderId="4" xfId="0" applyNumberFormat="1" applyFont="1" applyFill="1" applyBorder="1" applyAlignment="1">
      <alignment horizontal="center" vertical="center"/>
    </xf>
    <xf numFmtId="0" fontId="9" fillId="2" borderId="7" xfId="0" applyFont="1" applyFill="1" applyBorder="1" applyAlignment="1">
      <alignment horizontal="left" vertical="center"/>
    </xf>
    <xf numFmtId="0" fontId="9" fillId="2" borderId="4" xfId="0" applyFont="1" applyFill="1" applyBorder="1" applyAlignment="1">
      <alignment horizontal="left" vertical="center"/>
    </xf>
    <xf numFmtId="0" fontId="6" fillId="5" borderId="0" xfId="0" applyFont="1" applyFill="1" applyAlignment="1">
      <alignment horizontal="justify" vertical="center" wrapText="1"/>
    </xf>
    <xf numFmtId="49" fontId="9" fillId="2" borderId="1" xfId="0" applyNumberFormat="1" applyFont="1" applyFill="1" applyBorder="1" applyAlignment="1">
      <alignment horizontal="left" vertical="center"/>
    </xf>
    <xf numFmtId="49" fontId="9" fillId="2" borderId="2" xfId="0" applyNumberFormat="1" applyFont="1" applyFill="1" applyBorder="1" applyAlignment="1">
      <alignment horizontal="left" vertical="center"/>
    </xf>
    <xf numFmtId="49" fontId="9" fillId="2" borderId="3" xfId="0" applyNumberFormat="1" applyFont="1" applyFill="1" applyBorder="1" applyAlignment="1">
      <alignment horizontal="left" vertical="center"/>
    </xf>
    <xf numFmtId="49" fontId="9" fillId="2" borderId="6" xfId="0" applyNumberFormat="1" applyFont="1" applyFill="1" applyBorder="1" applyAlignment="1">
      <alignment horizontal="center" vertical="center"/>
    </xf>
    <xf numFmtId="0" fontId="9" fillId="2" borderId="6" xfId="0" applyFont="1" applyFill="1" applyBorder="1" applyAlignment="1">
      <alignment horizontal="left" vertical="center"/>
    </xf>
    <xf numFmtId="0" fontId="56" fillId="0" borderId="0" xfId="0" applyFont="1" applyAlignment="1">
      <alignment horizontal="justify" vertical="top" wrapText="1"/>
    </xf>
    <xf numFmtId="49" fontId="9" fillId="2"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0" fontId="56" fillId="5" borderId="0" xfId="0" applyFont="1" applyFill="1" applyAlignment="1">
      <alignment horizontal="justify" vertical="top" wrapText="1"/>
    </xf>
    <xf numFmtId="49" fontId="5" fillId="2" borderId="0" xfId="0" applyNumberFormat="1" applyFont="1" applyFill="1" applyBorder="1" applyAlignment="1">
      <alignment horizontal="left" vertical="center"/>
    </xf>
    <xf numFmtId="0" fontId="5" fillId="2" borderId="8" xfId="6" applyFont="1" applyFill="1" applyBorder="1" applyAlignment="1">
      <alignment horizontal="center" vertical="center" wrapText="1"/>
    </xf>
    <xf numFmtId="0" fontId="5" fillId="2" borderId="10" xfId="6" applyFont="1" applyFill="1" applyBorder="1" applyAlignment="1">
      <alignment horizontal="center" vertical="center" wrapText="1"/>
    </xf>
    <xf numFmtId="0" fontId="5" fillId="2" borderId="24" xfId="6"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26"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41" fillId="2" borderId="6" xfId="6" applyFont="1" applyFill="1" applyBorder="1" applyAlignment="1">
      <alignment horizontal="center" vertical="center"/>
    </xf>
    <xf numFmtId="0" fontId="5" fillId="5" borderId="28" xfId="6" applyFont="1" applyFill="1" applyBorder="1" applyAlignment="1">
      <alignment horizontal="center" vertical="center"/>
    </xf>
    <xf numFmtId="0" fontId="5" fillId="5" borderId="0" xfId="6" applyFont="1" applyFill="1" applyAlignment="1">
      <alignment horizontal="center" vertical="center"/>
    </xf>
    <xf numFmtId="0" fontId="5" fillId="2" borderId="22" xfId="6" applyFont="1" applyFill="1" applyBorder="1" applyAlignment="1">
      <alignment horizontal="center" vertical="center"/>
    </xf>
    <xf numFmtId="0" fontId="5" fillId="2" borderId="23" xfId="6" applyFont="1" applyFill="1" applyBorder="1" applyAlignment="1">
      <alignment horizontal="center" vertical="center"/>
    </xf>
    <xf numFmtId="0" fontId="5" fillId="2" borderId="5" xfId="6" applyFont="1" applyFill="1" applyBorder="1" applyAlignment="1">
      <alignment horizontal="center" vertical="center"/>
    </xf>
    <xf numFmtId="0" fontId="5" fillId="2" borderId="6" xfId="6" applyFont="1" applyFill="1" applyBorder="1" applyAlignment="1">
      <alignment horizontal="center" vertical="center" wrapText="1"/>
    </xf>
    <xf numFmtId="0" fontId="5" fillId="2" borderId="22" xfId="6" applyFont="1" applyFill="1" applyBorder="1" applyAlignment="1">
      <alignment horizontal="center" vertical="center" wrapText="1"/>
    </xf>
    <xf numFmtId="0" fontId="5" fillId="2" borderId="23"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7" xfId="6" applyFont="1" applyFill="1" applyBorder="1" applyAlignment="1">
      <alignment horizontal="center" vertical="center" wrapText="1"/>
    </xf>
    <xf numFmtId="0" fontId="5" fillId="2" borderId="9" xfId="6" applyFont="1" applyFill="1" applyBorder="1" applyAlignment="1">
      <alignment horizontal="center" vertical="center" wrapText="1"/>
    </xf>
    <xf numFmtId="0" fontId="5" fillId="2" borderId="4" xfId="6" applyFont="1" applyFill="1" applyBorder="1" applyAlignment="1">
      <alignment horizontal="center" vertical="center" wrapText="1"/>
    </xf>
  </cellXfs>
  <cellStyles count="9">
    <cellStyle name="Comma" xfId="4" builtinId="3"/>
    <cellStyle name="Hyperlink" xfId="5" builtinId="8"/>
    <cellStyle name="Normal" xfId="0" builtinId="0"/>
    <cellStyle name="Normal 13" xfId="2" xr:uid="{00000000-0005-0000-0000-000003000000}"/>
    <cellStyle name="Normal 2" xfId="8" xr:uid="{00000000-0005-0000-0000-000004000000}"/>
    <cellStyle name="Normal 2 2 2" xfId="1" xr:uid="{00000000-0005-0000-0000-000005000000}"/>
    <cellStyle name="Normal_03 STA 2" xfId="7" xr:uid="{00000000-0005-0000-0000-000006000000}"/>
    <cellStyle name="Normal_23 OTH 3 AFF 2" xfId="6" xr:uid="{00000000-0005-0000-0000-000007000000}"/>
    <cellStyle name="Percent" xfId="3" builtinId="5"/>
  </cellStyles>
  <dxfs count="4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fgColor theme="0"/>
          <bgColor theme="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BBB59"/>
      <color rgb="FFFCE4D6"/>
      <color rgb="FFD8E4BC"/>
      <color rgb="FFD8E4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IAS\Redirection\Users\Administrator\My%20Documents\SametimeFileTransfers\Copy%20of%2006.1%20Form%20144-05-06.1%20TSA%20(CRMRK)%20%20All%20methods%20(OPR)%2023.01.2013%20-Version%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hadjivarnava/Desktop/CySEC_IFR%20CoReps/Data/Form-144-14-06-1_version-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yleffsr02\ADVISORY\RC\FRM\Basel%20II%20and%20III\CLIENTS\CySEC\2020\IFR%20Templates\5.%20Data%20received%20from%20client\Form-144-14-06-1_version-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rs\MiFID\Programs\Archive\incoming\2017_11\EU_20170930_T144-002_2017112713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savva/Desktop/Form-144-14-06-1_version-15_03312020%20(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
      <sheetName val="Group Solvency Details"/>
      <sheetName val="CR SA-TOTAL EXPOSURES"/>
      <sheetName val="CR SA-CENTRAL GOV&amp;CENTRAL BANKS"/>
      <sheetName val="CR SA-REGIONAL GOV&amp;LOCAL AUTHOR"/>
      <sheetName val="CR SA-ADM. BODIES&amp;NON-COM. UN. "/>
      <sheetName val="CR SA-MULTILATERAL DEVEL. BANKS"/>
      <sheetName val="CR SA-INTERNAT. ORGANISATIONS"/>
      <sheetName val="CR SA-INSTITUTIONS"/>
      <sheetName val="CR SA-CORPORATES"/>
      <sheetName val="CR SA-RETAIL"/>
      <sheetName val="CR SA-REAL ESTATE"/>
      <sheetName val="CR SA-PAST DUE"/>
      <sheetName val="CR SA-REGULATORY HIGH RISK"/>
      <sheetName val="CR SA-COVERED BONDS"/>
      <sheetName val="CR SA-SHORT TERM ON INST.&amp;COR."/>
      <sheetName val="CR SA-CIUs"/>
      <sheetName val="CR SA -OTHER"/>
      <sheetName val="CR_SETT"/>
      <sheetName val="MKR SA TDI-Summary"/>
      <sheetName val="MKR SA TDI USD"/>
      <sheetName val="MKR SA TDI EUR"/>
      <sheetName val="MKR SA TDI RUB"/>
      <sheetName val="MKR SA TDI CHF"/>
      <sheetName val="MKR SA TDI GBP"/>
      <sheetName val="MKR SA TDI JPY"/>
      <sheetName val="MKR SA TDI OTHER"/>
      <sheetName val="MKR SA EQU"/>
      <sheetName val="MKR SA COM Summary"/>
      <sheetName val="MKR SA COM (1)"/>
      <sheetName val="MKR SA COM (2)"/>
      <sheetName val="MKR SA COM (3)"/>
      <sheetName val="MKR SA COM (4)"/>
      <sheetName val="MKR SA COM (5)"/>
      <sheetName val="MKR SA COM (6)"/>
      <sheetName val="MKR SA COM (7)"/>
      <sheetName val="MKR SA COM (8)"/>
      <sheetName val="MKR SA COM (9)"/>
      <sheetName val="MKR SA COM (10)"/>
      <sheetName val="MKR SA COM (11)"/>
      <sheetName val="MKR SA COM (12)"/>
      <sheetName val="MKR SA COM (13)"/>
      <sheetName val="MKR SA COM (14)"/>
      <sheetName val="MKR SA COM (15)"/>
      <sheetName val="MKR SA FX"/>
      <sheetName val="MKR SA EXCESS ON LE IN TB"/>
      <sheetName val="OPR"/>
      <sheetName val="OPR Details"/>
      <sheetName val="OPR LOSS Details"/>
      <sheetName val="CR_SEC_SA_Total"/>
      <sheetName val="CR_SEC_SA_Traditional"/>
      <sheetName val="CR_SEC_SA_Synthetic"/>
      <sheetName val="CR_SEC_Details"/>
      <sheetName val="MKR SA SEC"/>
      <sheetName val="MKR SA CTP"/>
      <sheetName val="Sheet1"/>
    </sheetNames>
    <sheetDataSet>
      <sheetData sheetId="0">
        <row r="19">
          <cell r="R19" t="str">
            <v>United States Dollar</v>
          </cell>
        </row>
        <row r="20">
          <cell r="R20" t="str">
            <v>Euro</v>
          </cell>
        </row>
        <row r="21">
          <cell r="R21" t="str">
            <v>English Pound</v>
          </cell>
        </row>
        <row r="22">
          <cell r="R22" t="str">
            <v>Russian Ruble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1"/>
      <sheetName val="CA2"/>
      <sheetName val="CA3"/>
      <sheetName val="CA4"/>
      <sheetName val="CA5.1"/>
      <sheetName val="CA5.2"/>
      <sheetName val="GS TOTAL"/>
      <sheetName val="GS"/>
      <sheetName val="CR SA-TOTAL EXPOSURES"/>
      <sheetName val="CR SA-CENTRAL GOV&amp;CENTRAL BANKS"/>
      <sheetName val="CR SA-REGIONAL GOV&amp;LOCAL AUTHOR"/>
      <sheetName val="CR SA-PUBLIC SECTOR ENTITIES"/>
      <sheetName val="CR SA-MULTILATERAL DEVEL. BANKS"/>
      <sheetName val="CR SA-INTERNAT. ORGANISATIONS"/>
      <sheetName val="CR SA-INSTITUTIONS"/>
      <sheetName val="CR SA-CORPORATES"/>
      <sheetName val="CR SA-SEC BY MORTGAGES ON IMMOV"/>
      <sheetName val="CR SA-RETAIL"/>
      <sheetName val="CR SA-DEFAULT"/>
      <sheetName val="CR SA-PARTICULARLY HIGH RISK"/>
      <sheetName val="CR SA-COVERED BONDS"/>
      <sheetName val="CR SA-SHORT TERM ON INST.&amp;COR."/>
      <sheetName val="CR SA-CIUs"/>
      <sheetName val="CR SA -EQUITY"/>
      <sheetName val="CR SA -OTHER"/>
      <sheetName val="CR SETT"/>
      <sheetName val="CR SEC SA"/>
      <sheetName val="CR SEC"/>
      <sheetName val="CR SEC Details"/>
      <sheetName val="SEC Details Approach"/>
      <sheetName val="OPR"/>
      <sheetName val="OPR DETAILS 1"/>
      <sheetName val="OPR DETAILS 2"/>
      <sheetName val="MKR SA TDI - Summary"/>
      <sheetName val="MKR SA TDI USD"/>
      <sheetName val="MKR SA TDI EUR"/>
      <sheetName val="MKR SA TDI RUB"/>
      <sheetName val="MKR SA TDI CHF"/>
      <sheetName val="MKR SA TDI GBP"/>
      <sheetName val="MKR SA TDI JPY"/>
      <sheetName val="MKR SA TDI OTHER"/>
      <sheetName val="MKR SA SEC"/>
      <sheetName val="MKR SA CTP"/>
      <sheetName val="MKR SA EQU TOTAL"/>
      <sheetName val="MKR SA EQU Austria"/>
      <sheetName val="MKR SA EQU Belgium"/>
      <sheetName val="MKR SA EQU Bulgaria"/>
      <sheetName val="MKR SA EQU Cyprus"/>
      <sheetName val="MKR SA EQU Czech Republic"/>
      <sheetName val="MKR SA EQU Denmark"/>
      <sheetName val="MKR SA EQU Estonia"/>
      <sheetName val="MKR SA EQU Egypt"/>
      <sheetName val="MKR SA EQU Finland"/>
      <sheetName val="MKR SA EQU France"/>
      <sheetName val="MKR SA EQU Germany"/>
      <sheetName val="MKR SA EQU Greece"/>
      <sheetName val="MKR SA EQU Hungary"/>
      <sheetName val="MKR SA EQU Iceland"/>
      <sheetName val="MKR SA EQU Ireland"/>
      <sheetName val="MKR SA EQU Italy"/>
      <sheetName val="MKR SA EQU Latvia"/>
      <sheetName val="MKR SA EQU Lithuania"/>
      <sheetName val="MKR SA EQU Liechtenstein"/>
      <sheetName val="MKR SA EQU Luxembourg"/>
      <sheetName val="MKR SA EQU Malta"/>
      <sheetName val="MKR SA EQU Netherlands"/>
      <sheetName val="MKR SA EQU Norway"/>
      <sheetName val="MKR SA EQU Poland"/>
      <sheetName val="MKR SA EQU Portugal"/>
      <sheetName val="MKR SA EQU Romania"/>
      <sheetName val="MKR SA EQU Slovakia"/>
      <sheetName val="MKR SA EQU Slovenia"/>
      <sheetName val="MKR SA EQU Spain"/>
      <sheetName val="MKR SA EQU Sweden"/>
      <sheetName val="MKR SA EQU United Kingdom"/>
      <sheetName val="MKR SA EQU Albania"/>
      <sheetName val="MKR SA EQU Japan"/>
      <sheetName val="MKR SA EQU FYROM"/>
      <sheetName val="MKR SA EQU Russian Federation"/>
      <sheetName val="MKR SA EQU Serbia"/>
      <sheetName val="MKR SA EQU Switzerland"/>
      <sheetName val="MKR SA EQU Turkey"/>
      <sheetName val="MKR SA EQU Ukraine"/>
      <sheetName val="MKR SA EQU USA"/>
      <sheetName val="MKR SA EQU OTHER"/>
      <sheetName val="MKR SA FX"/>
      <sheetName val="MKR SA COM"/>
      <sheetName val="CVA"/>
      <sheetName val="GOV Country 1"/>
      <sheetName val="GOV Country 2"/>
      <sheetName val="GOV Country 3"/>
      <sheetName val="GOV Country 4"/>
      <sheetName val="GOV Country 5"/>
      <sheetName val="GOV Country 6"/>
      <sheetName val="GOV Country 7"/>
      <sheetName val="GOV Country 8"/>
      <sheetName val="GOV Country 9"/>
      <sheetName val="GOV Country 10"/>
      <sheetName val="MKR SA EXCESS ON LE IN TB"/>
      <sheetName val="FIXED OVERHEAD"/>
      <sheetName val="Lists"/>
      <sheetName val="Working Sheet"/>
      <sheetName val="Count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ow r="2">
          <cell r="B2">
            <v>730</v>
          </cell>
          <cell r="D2" t="str">
            <v xml:space="preserve">Solo </v>
          </cell>
          <cell r="F2" t="str">
            <v>EUR</v>
          </cell>
          <cell r="H2" t="str">
            <v>IFRS</v>
          </cell>
          <cell r="J2" t="str">
            <v>Yes</v>
          </cell>
          <cell r="L2" t="str">
            <v>Yes</v>
          </cell>
        </row>
        <row r="3">
          <cell r="B3">
            <v>125</v>
          </cell>
          <cell r="D3" t="str">
            <v>Consolidated</v>
          </cell>
          <cell r="F3" t="str">
            <v>GBP</v>
          </cell>
          <cell r="H3" t="str">
            <v>UK GAAP</v>
          </cell>
          <cell r="J3" t="str">
            <v>No</v>
          </cell>
          <cell r="L3" t="str">
            <v>No</v>
          </cell>
        </row>
        <row r="4">
          <cell r="B4">
            <v>50</v>
          </cell>
          <cell r="F4" t="str">
            <v>United States Dollar</v>
          </cell>
          <cell r="L4" t="str">
            <v>N/A</v>
          </cell>
        </row>
        <row r="5">
          <cell r="F5" t="str">
            <v>Russian Rubble</v>
          </cell>
        </row>
        <row r="6">
          <cell r="F6" t="str">
            <v>AUD</v>
          </cell>
        </row>
      </sheetData>
      <sheetData sheetId="102"/>
      <sheetData sheetId="103">
        <row r="1">
          <cell r="A1" t="str">
            <v>N/A</v>
          </cell>
        </row>
        <row r="2">
          <cell r="A2" t="str">
            <v>Afghanistan,AF</v>
          </cell>
        </row>
        <row r="3">
          <cell r="A3" t="str">
            <v>Åland Islands,AX</v>
          </cell>
        </row>
        <row r="4">
          <cell r="A4" t="str">
            <v>Albania,AL</v>
          </cell>
        </row>
        <row r="5">
          <cell r="A5" t="str">
            <v>Algeria,DZ</v>
          </cell>
        </row>
        <row r="6">
          <cell r="A6" t="str">
            <v>American Samoa,AS</v>
          </cell>
        </row>
        <row r="7">
          <cell r="A7" t="str">
            <v>Andorra,AD</v>
          </cell>
        </row>
        <row r="8">
          <cell r="A8" t="str">
            <v>Angola,AO</v>
          </cell>
        </row>
        <row r="9">
          <cell r="A9" t="str">
            <v>Anguilla,AI</v>
          </cell>
        </row>
        <row r="10">
          <cell r="A10" t="str">
            <v>Antarctica,AQ</v>
          </cell>
        </row>
        <row r="11">
          <cell r="A11" t="str">
            <v>Antigua and Barbuda,AG</v>
          </cell>
        </row>
        <row r="12">
          <cell r="A12" t="str">
            <v>Argentina,AR</v>
          </cell>
        </row>
        <row r="13">
          <cell r="A13" t="str">
            <v>Armenia,AM</v>
          </cell>
        </row>
        <row r="14">
          <cell r="A14" t="str">
            <v>Aruba,AW</v>
          </cell>
        </row>
        <row r="15">
          <cell r="A15" t="str">
            <v>Australia,AU</v>
          </cell>
        </row>
        <row r="16">
          <cell r="A16" t="str">
            <v>Austria,AT</v>
          </cell>
        </row>
        <row r="17">
          <cell r="A17" t="str">
            <v>Azerbaijan,AZ</v>
          </cell>
        </row>
        <row r="18">
          <cell r="A18" t="str">
            <v>Bahamas,BS</v>
          </cell>
        </row>
        <row r="19">
          <cell r="A19" t="str">
            <v>Bahrain,BH</v>
          </cell>
        </row>
        <row r="20">
          <cell r="A20" t="str">
            <v>Bangladesh,BD</v>
          </cell>
        </row>
        <row r="21">
          <cell r="A21" t="str">
            <v>Barbados,BB</v>
          </cell>
        </row>
        <row r="22">
          <cell r="A22" t="str">
            <v>Belarus,BY</v>
          </cell>
        </row>
        <row r="23">
          <cell r="A23" t="str">
            <v>Belgium,BE</v>
          </cell>
        </row>
        <row r="24">
          <cell r="A24" t="str">
            <v>Belize,BZ</v>
          </cell>
        </row>
        <row r="25">
          <cell r="A25" t="str">
            <v>Benin,BJ</v>
          </cell>
        </row>
        <row r="26">
          <cell r="A26" t="str">
            <v>Bermuda,BM</v>
          </cell>
        </row>
        <row r="27">
          <cell r="A27" t="str">
            <v>Bhutan,BT</v>
          </cell>
        </row>
        <row r="28">
          <cell r="A28" t="str">
            <v>"Bolivia, Plurinational State of",BO</v>
          </cell>
        </row>
        <row r="29">
          <cell r="A29" t="str">
            <v>"Bonaire, Sint Eustatius and Saba",BQ</v>
          </cell>
        </row>
        <row r="30">
          <cell r="A30" t="str">
            <v>Bosnia and Herzegovina,BA</v>
          </cell>
        </row>
        <row r="31">
          <cell r="A31" t="str">
            <v>Botswana,BW</v>
          </cell>
        </row>
        <row r="32">
          <cell r="A32" t="str">
            <v>Bouvet Island,BV</v>
          </cell>
        </row>
        <row r="33">
          <cell r="A33" t="str">
            <v>Brazil,BR</v>
          </cell>
        </row>
        <row r="34">
          <cell r="A34" t="str">
            <v>British Indian Ocean Territory,IO</v>
          </cell>
        </row>
        <row r="35">
          <cell r="A35" t="str">
            <v>Brunei Darussalam,BN</v>
          </cell>
        </row>
        <row r="36">
          <cell r="A36" t="str">
            <v>Bulgaria,BG</v>
          </cell>
        </row>
        <row r="37">
          <cell r="A37" t="str">
            <v>Burkina Faso,BF</v>
          </cell>
        </row>
        <row r="38">
          <cell r="A38" t="str">
            <v>Burundi,BI</v>
          </cell>
        </row>
        <row r="39">
          <cell r="A39" t="str">
            <v>Cambodia,KH</v>
          </cell>
        </row>
        <row r="40">
          <cell r="A40" t="str">
            <v>Cameroon,CM</v>
          </cell>
        </row>
        <row r="41">
          <cell r="A41" t="str">
            <v>Canada,CA</v>
          </cell>
        </row>
        <row r="42">
          <cell r="A42" t="str">
            <v>Cape Verde,CV</v>
          </cell>
        </row>
        <row r="43">
          <cell r="A43" t="str">
            <v>Cayman Islands,KY</v>
          </cell>
        </row>
        <row r="44">
          <cell r="A44" t="str">
            <v>Central African Republic,CF</v>
          </cell>
        </row>
        <row r="45">
          <cell r="A45" t="str">
            <v>Chad,TD</v>
          </cell>
        </row>
        <row r="46">
          <cell r="A46" t="str">
            <v>Chile,CL</v>
          </cell>
        </row>
        <row r="47">
          <cell r="A47" t="str">
            <v>China,CN</v>
          </cell>
        </row>
        <row r="48">
          <cell r="A48" t="str">
            <v>Christmas Island,CX</v>
          </cell>
        </row>
        <row r="49">
          <cell r="A49" t="str">
            <v>Cocos (Keeling) Islands,CC</v>
          </cell>
        </row>
        <row r="50">
          <cell r="A50" t="str">
            <v>Colombia,CO</v>
          </cell>
        </row>
        <row r="51">
          <cell r="A51" t="str">
            <v>Comoros,KM</v>
          </cell>
        </row>
        <row r="52">
          <cell r="A52" t="str">
            <v>Congo,CG</v>
          </cell>
        </row>
        <row r="53">
          <cell r="A53" t="str">
            <v>"Congo, the Democratic Republic of the",CD</v>
          </cell>
        </row>
        <row r="54">
          <cell r="A54" t="str">
            <v>Cook Islands,CK</v>
          </cell>
        </row>
        <row r="55">
          <cell r="A55" t="str">
            <v>Costa Rica,CR</v>
          </cell>
        </row>
        <row r="56">
          <cell r="A56" t="str">
            <v>Côte d'Ivoire,CI</v>
          </cell>
        </row>
        <row r="57">
          <cell r="A57" t="str">
            <v>Croatia,HR</v>
          </cell>
        </row>
        <row r="58">
          <cell r="A58" t="str">
            <v>Cuba,CU</v>
          </cell>
        </row>
        <row r="59">
          <cell r="A59" t="str">
            <v>Curaçao,CW</v>
          </cell>
        </row>
        <row r="60">
          <cell r="A60" t="str">
            <v>Cyprus,CY</v>
          </cell>
        </row>
        <row r="61">
          <cell r="A61" t="str">
            <v>Czech Republic,CZ</v>
          </cell>
        </row>
        <row r="62">
          <cell r="A62" t="str">
            <v>Denmark,DK</v>
          </cell>
        </row>
        <row r="63">
          <cell r="A63" t="str">
            <v>Djibouti,DJ</v>
          </cell>
        </row>
        <row r="64">
          <cell r="A64" t="str">
            <v>Dominica,DM</v>
          </cell>
        </row>
        <row r="65">
          <cell r="A65" t="str">
            <v>Dominican Republic,DO</v>
          </cell>
        </row>
        <row r="66">
          <cell r="A66" t="str">
            <v>Ecuador,EC</v>
          </cell>
        </row>
        <row r="67">
          <cell r="A67" t="str">
            <v>Egypt,EG</v>
          </cell>
        </row>
        <row r="68">
          <cell r="A68" t="str">
            <v>El Salvador,SV</v>
          </cell>
        </row>
        <row r="69">
          <cell r="A69" t="str">
            <v>Equatorial Guinea,GQ</v>
          </cell>
        </row>
        <row r="70">
          <cell r="A70" t="str">
            <v>Eritrea,ER</v>
          </cell>
        </row>
        <row r="71">
          <cell r="A71" t="str">
            <v>Estonia,EE</v>
          </cell>
        </row>
        <row r="72">
          <cell r="A72" t="str">
            <v>Ethiopia,ET</v>
          </cell>
        </row>
        <row r="73">
          <cell r="A73" t="str">
            <v>Falkland Islands (Malvinas),FK</v>
          </cell>
        </row>
        <row r="74">
          <cell r="A74" t="str">
            <v>Faroe Islands,FO</v>
          </cell>
        </row>
        <row r="75">
          <cell r="A75" t="str">
            <v>Fiji,FJ</v>
          </cell>
        </row>
        <row r="76">
          <cell r="A76" t="str">
            <v>Finland,FI</v>
          </cell>
        </row>
        <row r="77">
          <cell r="A77" t="str">
            <v>France,FR</v>
          </cell>
        </row>
        <row r="78">
          <cell r="A78" t="str">
            <v>French Guiana,GF</v>
          </cell>
        </row>
        <row r="79">
          <cell r="A79" t="str">
            <v>French Polynesia,PF</v>
          </cell>
        </row>
        <row r="80">
          <cell r="A80" t="str">
            <v>French Southern Territories,TF</v>
          </cell>
        </row>
        <row r="81">
          <cell r="A81" t="str">
            <v>Gabon,GA</v>
          </cell>
        </row>
        <row r="82">
          <cell r="A82" t="str">
            <v>Gambia,GM</v>
          </cell>
        </row>
        <row r="83">
          <cell r="A83" t="str">
            <v>Georgia,GE</v>
          </cell>
        </row>
        <row r="84">
          <cell r="A84" t="str">
            <v>Germany,DE</v>
          </cell>
        </row>
        <row r="85">
          <cell r="A85" t="str">
            <v>Ghana,GH</v>
          </cell>
        </row>
        <row r="86">
          <cell r="A86" t="str">
            <v>Gibraltar,GI</v>
          </cell>
        </row>
        <row r="87">
          <cell r="A87" t="str">
            <v>Greece,GR</v>
          </cell>
        </row>
        <row r="88">
          <cell r="A88" t="str">
            <v>Greenland,GL</v>
          </cell>
        </row>
        <row r="89">
          <cell r="A89" t="str">
            <v>Grenada,GD</v>
          </cell>
        </row>
        <row r="90">
          <cell r="A90" t="str">
            <v>Guadeloupe,GP</v>
          </cell>
        </row>
        <row r="91">
          <cell r="A91" t="str">
            <v>Guam,GU</v>
          </cell>
        </row>
        <row r="92">
          <cell r="A92" t="str">
            <v>Guatemala,GT</v>
          </cell>
        </row>
        <row r="93">
          <cell r="A93" t="str">
            <v>Guernsey,GG</v>
          </cell>
        </row>
        <row r="94">
          <cell r="A94" t="str">
            <v>Guinea,GN</v>
          </cell>
        </row>
        <row r="95">
          <cell r="A95" t="str">
            <v>Guinea-Bissau,GW</v>
          </cell>
        </row>
        <row r="96">
          <cell r="A96" t="str">
            <v>Guyana,GY</v>
          </cell>
        </row>
        <row r="97">
          <cell r="A97" t="str">
            <v>Haiti,HT</v>
          </cell>
        </row>
        <row r="98">
          <cell r="A98" t="str">
            <v>Heard Island and McDonald Islands,HM</v>
          </cell>
        </row>
        <row r="99">
          <cell r="A99" t="str">
            <v>Holy See (Vatican City State),VA</v>
          </cell>
        </row>
        <row r="100">
          <cell r="A100" t="str">
            <v>Honduras,HN</v>
          </cell>
        </row>
        <row r="101">
          <cell r="A101" t="str">
            <v>Hong Kong,HK</v>
          </cell>
        </row>
        <row r="102">
          <cell r="A102" t="str">
            <v>Hungary,HU</v>
          </cell>
        </row>
        <row r="103">
          <cell r="A103" t="str">
            <v>Iceland,IS</v>
          </cell>
        </row>
        <row r="104">
          <cell r="A104" t="str">
            <v>India,IN</v>
          </cell>
        </row>
        <row r="105">
          <cell r="A105" t="str">
            <v>Indonesia,ID</v>
          </cell>
        </row>
        <row r="106">
          <cell r="A106" t="str">
            <v>"Iran, Islamic Republic of",IR</v>
          </cell>
        </row>
        <row r="107">
          <cell r="A107" t="str">
            <v>Iraq,IQ</v>
          </cell>
        </row>
        <row r="108">
          <cell r="A108" t="str">
            <v>Ireland,IE</v>
          </cell>
        </row>
        <row r="109">
          <cell r="A109" t="str">
            <v>Isle of Man,IM</v>
          </cell>
        </row>
        <row r="110">
          <cell r="A110" t="str">
            <v>Israel,IL</v>
          </cell>
        </row>
        <row r="111">
          <cell r="A111" t="str">
            <v>Italy,IT</v>
          </cell>
        </row>
        <row r="112">
          <cell r="A112" t="str">
            <v>Jamaica,JM</v>
          </cell>
        </row>
        <row r="113">
          <cell r="A113" t="str">
            <v>Japan,JP</v>
          </cell>
        </row>
        <row r="114">
          <cell r="A114" t="str">
            <v>Jersey,JE</v>
          </cell>
        </row>
        <row r="115">
          <cell r="A115" t="str">
            <v>Jordan,JO</v>
          </cell>
        </row>
        <row r="116">
          <cell r="A116" t="str">
            <v>Kazakhstan,KZ</v>
          </cell>
        </row>
        <row r="117">
          <cell r="A117" t="str">
            <v>Kenya,KE</v>
          </cell>
        </row>
        <row r="118">
          <cell r="A118" t="str">
            <v>Kiribati,KI</v>
          </cell>
        </row>
        <row r="119">
          <cell r="A119" t="str">
            <v>"Korea, Democratic People's Republic of",KP</v>
          </cell>
        </row>
        <row r="120">
          <cell r="A120" t="str">
            <v>"Korea, Republic of",KR</v>
          </cell>
        </row>
        <row r="121">
          <cell r="A121" t="str">
            <v>Kuwait,KW</v>
          </cell>
        </row>
        <row r="122">
          <cell r="A122" t="str">
            <v>Kyrgyzstan,KG</v>
          </cell>
        </row>
        <row r="123">
          <cell r="A123" t="str">
            <v>Lao People's Democratic Republic,LA</v>
          </cell>
        </row>
        <row r="124">
          <cell r="A124" t="str">
            <v>Latvia,LV</v>
          </cell>
        </row>
        <row r="125">
          <cell r="A125" t="str">
            <v>Lebanon,LB</v>
          </cell>
        </row>
        <row r="126">
          <cell r="A126" t="str">
            <v>Lesotho,LS</v>
          </cell>
        </row>
        <row r="127">
          <cell r="A127" t="str">
            <v>Liberia,LR</v>
          </cell>
        </row>
        <row r="128">
          <cell r="A128" t="str">
            <v>Libya,LY</v>
          </cell>
        </row>
        <row r="129">
          <cell r="A129" t="str">
            <v>Liechtenstein,LI</v>
          </cell>
        </row>
        <row r="130">
          <cell r="A130" t="str">
            <v>Lithuania,LT</v>
          </cell>
        </row>
        <row r="131">
          <cell r="A131" t="str">
            <v>Luxembourg,LU</v>
          </cell>
        </row>
        <row r="132">
          <cell r="A132" t="str">
            <v>Macao,MO</v>
          </cell>
        </row>
        <row r="133">
          <cell r="A133" t="str">
            <v>"Macedonia, the Former Yugoslav Republic of",MK</v>
          </cell>
        </row>
        <row r="134">
          <cell r="A134" t="str">
            <v>Madagascar,MG</v>
          </cell>
        </row>
        <row r="135">
          <cell r="A135" t="str">
            <v>Malawi,MW</v>
          </cell>
        </row>
        <row r="136">
          <cell r="A136" t="str">
            <v>Malaysia,MY</v>
          </cell>
        </row>
        <row r="137">
          <cell r="A137" t="str">
            <v>Maldives,MV</v>
          </cell>
        </row>
        <row r="138">
          <cell r="A138" t="str">
            <v>Mali,ML</v>
          </cell>
        </row>
        <row r="139">
          <cell r="A139" t="str">
            <v>Malta,MT</v>
          </cell>
        </row>
        <row r="140">
          <cell r="A140" t="str">
            <v>Marshall Islands,MH</v>
          </cell>
        </row>
        <row r="141">
          <cell r="A141" t="str">
            <v>Martinique,MQ</v>
          </cell>
        </row>
        <row r="142">
          <cell r="A142" t="str">
            <v>Mauritania,MR</v>
          </cell>
        </row>
        <row r="143">
          <cell r="A143" t="str">
            <v>Mauritius,MU</v>
          </cell>
        </row>
        <row r="144">
          <cell r="A144" t="str">
            <v>Mayotte,YT</v>
          </cell>
        </row>
        <row r="145">
          <cell r="A145" t="str">
            <v>Mexico,MX</v>
          </cell>
        </row>
        <row r="146">
          <cell r="A146" t="str">
            <v>"Micronesia, Federated States of",FM</v>
          </cell>
        </row>
        <row r="147">
          <cell r="A147" t="str">
            <v>"Moldova, Republic of",MD</v>
          </cell>
        </row>
        <row r="148">
          <cell r="A148" t="str">
            <v>Monaco,MC</v>
          </cell>
        </row>
        <row r="149">
          <cell r="A149" t="str">
            <v>Mongolia,MN</v>
          </cell>
        </row>
        <row r="150">
          <cell r="A150" t="str">
            <v>Montenegro,ME</v>
          </cell>
        </row>
        <row r="151">
          <cell r="A151" t="str">
            <v>Montserrat,MS</v>
          </cell>
        </row>
        <row r="152">
          <cell r="A152" t="str">
            <v>Morocco,MA</v>
          </cell>
        </row>
        <row r="153">
          <cell r="A153" t="str">
            <v>Mozambique,MZ</v>
          </cell>
        </row>
        <row r="154">
          <cell r="A154" t="str">
            <v>Myanmar,MM</v>
          </cell>
        </row>
        <row r="155">
          <cell r="A155" t="str">
            <v>Namibia,NA</v>
          </cell>
        </row>
        <row r="156">
          <cell r="A156" t="str">
            <v>Nauru,NR</v>
          </cell>
        </row>
        <row r="157">
          <cell r="A157" t="str">
            <v>Nepal,NP</v>
          </cell>
        </row>
        <row r="158">
          <cell r="A158" t="str">
            <v>Netherlands,NL</v>
          </cell>
        </row>
        <row r="159">
          <cell r="A159" t="str">
            <v>New Caledonia,NC</v>
          </cell>
        </row>
        <row r="160">
          <cell r="A160" t="str">
            <v>New Zealand,NZ</v>
          </cell>
        </row>
        <row r="161">
          <cell r="A161" t="str">
            <v>Nicaragua,NI</v>
          </cell>
        </row>
        <row r="162">
          <cell r="A162" t="str">
            <v>Niger,NE</v>
          </cell>
        </row>
        <row r="163">
          <cell r="A163" t="str">
            <v>Nigeria,NG</v>
          </cell>
        </row>
        <row r="164">
          <cell r="A164" t="str">
            <v>Niue,NU</v>
          </cell>
        </row>
        <row r="165">
          <cell r="A165" t="str">
            <v>Norfolk Island,NF</v>
          </cell>
        </row>
        <row r="166">
          <cell r="A166" t="str">
            <v>Northern Mariana Islands,MP</v>
          </cell>
        </row>
        <row r="167">
          <cell r="A167" t="str">
            <v>Norway,NO</v>
          </cell>
        </row>
        <row r="168">
          <cell r="A168" t="str">
            <v>Oman,OM</v>
          </cell>
        </row>
        <row r="169">
          <cell r="A169" t="str">
            <v>Pakistan,PK</v>
          </cell>
        </row>
        <row r="170">
          <cell r="A170" t="str">
            <v>Palau,PW</v>
          </cell>
        </row>
        <row r="171">
          <cell r="A171" t="str">
            <v>"Palestine, State of",PS</v>
          </cell>
        </row>
        <row r="172">
          <cell r="A172" t="str">
            <v>Panama,PA</v>
          </cell>
        </row>
        <row r="173">
          <cell r="A173" t="str">
            <v>Papua New Guinea,PG</v>
          </cell>
        </row>
        <row r="174">
          <cell r="A174" t="str">
            <v>Paraguay,PY</v>
          </cell>
        </row>
        <row r="175">
          <cell r="A175" t="str">
            <v>Peru,PE</v>
          </cell>
        </row>
        <row r="176">
          <cell r="A176" t="str">
            <v>Philippines,PH</v>
          </cell>
        </row>
        <row r="177">
          <cell r="A177" t="str">
            <v>Pitcairn,PN</v>
          </cell>
        </row>
        <row r="178">
          <cell r="A178" t="str">
            <v>Poland,PL</v>
          </cell>
        </row>
        <row r="179">
          <cell r="A179" t="str">
            <v>Portugal,PT</v>
          </cell>
        </row>
        <row r="180">
          <cell r="A180" t="str">
            <v>Puerto Rico,PR</v>
          </cell>
        </row>
        <row r="181">
          <cell r="A181" t="str">
            <v>Qatar,QA</v>
          </cell>
        </row>
        <row r="182">
          <cell r="A182" t="str">
            <v>Réunion,RE</v>
          </cell>
        </row>
        <row r="183">
          <cell r="A183" t="str">
            <v>Romania,RO</v>
          </cell>
        </row>
        <row r="184">
          <cell r="A184" t="str">
            <v>Russian Federation,RU</v>
          </cell>
        </row>
        <row r="185">
          <cell r="A185" t="str">
            <v>Rwanda,RW</v>
          </cell>
        </row>
        <row r="186">
          <cell r="A186" t="str">
            <v>Saint Barthélemy,BL</v>
          </cell>
        </row>
        <row r="187">
          <cell r="A187" t="str">
            <v>"Saint Helena, Ascension and Tristan da Cunha",SH</v>
          </cell>
        </row>
        <row r="188">
          <cell r="A188" t="str">
            <v>Saint Kitts and Nevis,KN</v>
          </cell>
        </row>
        <row r="189">
          <cell r="A189" t="str">
            <v>Saint Lucia,LC</v>
          </cell>
        </row>
        <row r="190">
          <cell r="A190" t="str">
            <v>Saint Martin (French part),MF</v>
          </cell>
        </row>
        <row r="191">
          <cell r="A191" t="str">
            <v>Saint Pierre and Miquelon,PM</v>
          </cell>
        </row>
        <row r="192">
          <cell r="A192" t="str">
            <v>Saint Vincent and the Grenadines,VC</v>
          </cell>
        </row>
        <row r="193">
          <cell r="A193" t="str">
            <v>Samoa,WS</v>
          </cell>
        </row>
        <row r="194">
          <cell r="A194" t="str">
            <v>San Marino,SM</v>
          </cell>
        </row>
        <row r="195">
          <cell r="A195" t="str">
            <v>Sao Tome and Principe,ST</v>
          </cell>
        </row>
        <row r="196">
          <cell r="A196" t="str">
            <v>Saudi Arabia,SA</v>
          </cell>
        </row>
        <row r="197">
          <cell r="A197" t="str">
            <v>Senegal,SN</v>
          </cell>
        </row>
        <row r="198">
          <cell r="A198" t="str">
            <v>Serbia,RS</v>
          </cell>
        </row>
        <row r="199">
          <cell r="A199" t="str">
            <v>Seychelles,SC</v>
          </cell>
        </row>
        <row r="200">
          <cell r="A200" t="str">
            <v>Sierra Leone,SL</v>
          </cell>
        </row>
        <row r="201">
          <cell r="A201" t="str">
            <v>Singapore,SG</v>
          </cell>
        </row>
        <row r="202">
          <cell r="A202" t="str">
            <v>Sint Maarten (Dutch part),SX</v>
          </cell>
        </row>
        <row r="203">
          <cell r="A203" t="str">
            <v>Slovakia,SK</v>
          </cell>
        </row>
        <row r="204">
          <cell r="A204" t="str">
            <v>Slovenia,SI</v>
          </cell>
        </row>
        <row r="205">
          <cell r="A205" t="str">
            <v>Solomon Islands,SB</v>
          </cell>
        </row>
        <row r="206">
          <cell r="A206" t="str">
            <v>Somalia,SO</v>
          </cell>
        </row>
        <row r="207">
          <cell r="A207" t="str">
            <v>South Africa,ZA</v>
          </cell>
        </row>
        <row r="208">
          <cell r="A208" t="str">
            <v>South Georgia and the South Sandwich Islands,GS</v>
          </cell>
        </row>
        <row r="209">
          <cell r="A209" t="str">
            <v>South Sudan,SS</v>
          </cell>
        </row>
        <row r="210">
          <cell r="A210" t="str">
            <v>Spain,ES</v>
          </cell>
        </row>
        <row r="211">
          <cell r="A211" t="str">
            <v>Sri Lanka,LK</v>
          </cell>
        </row>
        <row r="212">
          <cell r="A212" t="str">
            <v>Sudan,SD</v>
          </cell>
        </row>
        <row r="213">
          <cell r="A213" t="str">
            <v>Suriname,SR</v>
          </cell>
        </row>
        <row r="214">
          <cell r="A214" t="str">
            <v>Svalbard and Jan Mayen,SJ</v>
          </cell>
        </row>
        <row r="215">
          <cell r="A215" t="str">
            <v>Swaziland,SZ</v>
          </cell>
        </row>
        <row r="216">
          <cell r="A216" t="str">
            <v>Sweden,SE</v>
          </cell>
        </row>
        <row r="217">
          <cell r="A217" t="str">
            <v>Switzerland,CH</v>
          </cell>
        </row>
        <row r="218">
          <cell r="A218" t="str">
            <v>Syrian Arab Republic,SY</v>
          </cell>
        </row>
        <row r="219">
          <cell r="A219" t="str">
            <v>"Taiwan, Province of China",TW</v>
          </cell>
        </row>
        <row r="220">
          <cell r="A220" t="str">
            <v>Tajikistan,TJ</v>
          </cell>
        </row>
        <row r="221">
          <cell r="A221" t="str">
            <v>"Tanzania, United Republic of",TZ</v>
          </cell>
        </row>
        <row r="222">
          <cell r="A222" t="str">
            <v>Thailand,TH</v>
          </cell>
        </row>
        <row r="223">
          <cell r="A223" t="str">
            <v>Timor-Leste,TL</v>
          </cell>
        </row>
        <row r="224">
          <cell r="A224" t="str">
            <v>Togo,TG</v>
          </cell>
        </row>
        <row r="225">
          <cell r="A225" t="str">
            <v>Tokelau,TK</v>
          </cell>
        </row>
        <row r="226">
          <cell r="A226" t="str">
            <v>Tonga,TO</v>
          </cell>
        </row>
        <row r="227">
          <cell r="A227" t="str">
            <v>Trinidad and Tobago,TT</v>
          </cell>
        </row>
        <row r="228">
          <cell r="A228" t="str">
            <v>Tunisia,TN</v>
          </cell>
        </row>
        <row r="229">
          <cell r="A229" t="str">
            <v>Turkey,TR</v>
          </cell>
        </row>
        <row r="230">
          <cell r="A230" t="str">
            <v>Turkmenistan,TM</v>
          </cell>
        </row>
        <row r="231">
          <cell r="A231" t="str">
            <v>Turks and Caicos Islands,TC</v>
          </cell>
        </row>
        <row r="232">
          <cell r="A232" t="str">
            <v>Tuvalu,TV</v>
          </cell>
        </row>
        <row r="233">
          <cell r="A233" t="str">
            <v>Uganda,UG</v>
          </cell>
        </row>
        <row r="234">
          <cell r="A234" t="str">
            <v>Ukraine,UA</v>
          </cell>
        </row>
        <row r="235">
          <cell r="A235" t="str">
            <v>United Arab Emirates,AE</v>
          </cell>
        </row>
        <row r="236">
          <cell r="A236" t="str">
            <v>United Kingdom,GB</v>
          </cell>
        </row>
        <row r="237">
          <cell r="A237" t="str">
            <v>United States,US</v>
          </cell>
        </row>
        <row r="238">
          <cell r="A238" t="str">
            <v>United States Minor Outlying Islands,UM</v>
          </cell>
        </row>
        <row r="239">
          <cell r="A239" t="str">
            <v>Uruguay,UY</v>
          </cell>
        </row>
        <row r="240">
          <cell r="A240" t="str">
            <v>Uzbekistan,UZ</v>
          </cell>
        </row>
        <row r="241">
          <cell r="A241" t="str">
            <v>Vanuatu,VU</v>
          </cell>
        </row>
        <row r="242">
          <cell r="A242" t="str">
            <v>"Venezuela, Bolivarian Republic of",VE</v>
          </cell>
        </row>
        <row r="243">
          <cell r="A243" t="str">
            <v>Viet Nam,VN</v>
          </cell>
        </row>
        <row r="244">
          <cell r="A244" t="str">
            <v>"Virgin Islands, British",VG</v>
          </cell>
        </row>
        <row r="245">
          <cell r="A245" t="str">
            <v>"Virgin Islands, U.S.",VI</v>
          </cell>
        </row>
        <row r="246">
          <cell r="A246" t="str">
            <v>Wallis and Futuna,WF</v>
          </cell>
        </row>
        <row r="247">
          <cell r="A247" t="str">
            <v>Western Sahara,EH</v>
          </cell>
        </row>
        <row r="248">
          <cell r="A248" t="str">
            <v>Yemen,YE</v>
          </cell>
        </row>
        <row r="249">
          <cell r="A249" t="str">
            <v>Zambia,ZM</v>
          </cell>
        </row>
        <row r="250">
          <cell r="A250" t="str">
            <v>Zimbabwe,ZW</v>
          </cell>
        </row>
        <row r="251">
          <cell r="A251" t="str">
            <v>Other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1"/>
      <sheetName val="CA2"/>
      <sheetName val="CA3"/>
      <sheetName val="CA4"/>
      <sheetName val="CA5.1"/>
      <sheetName val="CA5.2"/>
      <sheetName val="GS TOTAL"/>
      <sheetName val="GS"/>
      <sheetName val="CR SA-TOTAL EXPOSURES"/>
      <sheetName val="CR SA-CENTRAL GOV&amp;CENTRAL BANKS"/>
      <sheetName val="CR SA-REGIONAL GOV&amp;LOCAL AUTHOR"/>
      <sheetName val="CR SA-PUBLIC SECTOR ENTITIES"/>
      <sheetName val="CR SA-MULTILATERAL DEVEL. BANKS"/>
      <sheetName val="CR SA-INTERNAT. ORGANISATIONS"/>
      <sheetName val="CR SA-INSTITUTIONS"/>
      <sheetName val="CR SA-CORPORATES"/>
      <sheetName val="CR SA-SEC BY MORTGAGES ON IMMOV"/>
      <sheetName val="CR SA-RETAIL"/>
      <sheetName val="CR SA-DEFAULT"/>
      <sheetName val="CR SA-PARTICULARLY HIGH RISK"/>
      <sheetName val="CR SA-COVERED BONDS"/>
      <sheetName val="CR SA-SHORT TERM ON INST.&amp;COR."/>
      <sheetName val="CR SA-CIUs"/>
      <sheetName val="CR SA -EQUITY"/>
      <sheetName val="CR SA -OTHER"/>
      <sheetName val="CR SETT"/>
      <sheetName val="CR SEC SA"/>
      <sheetName val="CR SEC"/>
      <sheetName val="CR SEC Details"/>
      <sheetName val="SEC Details Approach"/>
      <sheetName val="OPR"/>
      <sheetName val="OPR DETAILS 1"/>
      <sheetName val="OPR DETAILS 2"/>
      <sheetName val="MKR SA TDI - Summary"/>
      <sheetName val="MKR SA TDI USD"/>
      <sheetName val="MKR SA TDI EUR"/>
      <sheetName val="MKR SA TDI RUB"/>
      <sheetName val="MKR SA TDI CHF"/>
      <sheetName val="MKR SA TDI GBP"/>
      <sheetName val="MKR SA TDI JPY"/>
      <sheetName val="MKR SA TDI OTHER"/>
      <sheetName val="MKR SA SEC"/>
      <sheetName val="MKR SA CTP"/>
      <sheetName val="MKR SA EQU TOTAL"/>
      <sheetName val="MKR SA EQU Austria"/>
      <sheetName val="MKR SA EQU Belgium"/>
      <sheetName val="MKR SA EQU Bulgaria"/>
      <sheetName val="MKR SA EQU Cyprus"/>
      <sheetName val="MKR SA EQU Czech Republic"/>
      <sheetName val="MKR SA EQU Denmark"/>
      <sheetName val="MKR SA EQU Estonia"/>
      <sheetName val="MKR SA EQU Egypt"/>
      <sheetName val="MKR SA EQU Finland"/>
      <sheetName val="MKR SA EQU France"/>
      <sheetName val="MKR SA EQU Germany"/>
      <sheetName val="MKR SA EQU Greece"/>
      <sheetName val="MKR SA EQU Hungary"/>
      <sheetName val="MKR SA EQU Iceland"/>
      <sheetName val="MKR SA EQU Ireland"/>
      <sheetName val="MKR SA EQU Italy"/>
      <sheetName val="MKR SA EQU Latvia"/>
      <sheetName val="MKR SA EQU Lithuania"/>
      <sheetName val="MKR SA EQU Liechtenstein"/>
      <sheetName val="MKR SA EQU Luxembourg"/>
      <sheetName val="MKR SA EQU Malta"/>
      <sheetName val="MKR SA EQU Netherlands"/>
      <sheetName val="MKR SA EQU Norway"/>
      <sheetName val="MKR SA EQU Poland"/>
      <sheetName val="MKR SA EQU Portugal"/>
      <sheetName val="MKR SA EQU Romania"/>
      <sheetName val="MKR SA EQU Slovakia"/>
      <sheetName val="MKR SA EQU Slovenia"/>
      <sheetName val="MKR SA EQU Spain"/>
      <sheetName val="MKR SA EQU Sweden"/>
      <sheetName val="MKR SA EQU United Kingdom"/>
      <sheetName val="MKR SA EQU Albania"/>
      <sheetName val="MKR SA EQU Japan"/>
      <sheetName val="MKR SA EQU FYROM"/>
      <sheetName val="MKR SA EQU Russian Federation"/>
      <sheetName val="MKR SA EQU Serbia"/>
      <sheetName val="MKR SA EQU Switzerland"/>
      <sheetName val="MKR SA EQU Turkey"/>
      <sheetName val="MKR SA EQU Ukraine"/>
      <sheetName val="MKR SA EQU USA"/>
      <sheetName val="MKR SA EQU OTHER"/>
      <sheetName val="MKR SA FX"/>
      <sheetName val="MKR SA COM"/>
      <sheetName val="CVA"/>
      <sheetName val="GOV Country 1"/>
      <sheetName val="GOV Country 2"/>
      <sheetName val="GOV Country 3"/>
      <sheetName val="GOV Country 4"/>
      <sheetName val="GOV Country 5"/>
      <sheetName val="GOV Country 6"/>
      <sheetName val="GOV Country 7"/>
      <sheetName val="GOV Country 8"/>
      <sheetName val="GOV Country 9"/>
      <sheetName val="GOV Country 10"/>
      <sheetName val="MKR SA EXCESS ON LE IN TB"/>
      <sheetName val="FIXED OVERHEAD"/>
      <sheetName val="Lists"/>
      <sheetName val="Working Sheet"/>
      <sheetName val="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ow r="2">
          <cell r="B2">
            <v>730</v>
          </cell>
          <cell r="D2" t="str">
            <v xml:space="preserve">Solo </v>
          </cell>
          <cell r="F2" t="str">
            <v>EUR</v>
          </cell>
          <cell r="H2" t="str">
            <v>IFRS</v>
          </cell>
        </row>
        <row r="3">
          <cell r="B3">
            <v>125</v>
          </cell>
          <cell r="D3" t="str">
            <v>Consolidated</v>
          </cell>
          <cell r="F3" t="str">
            <v>GBP</v>
          </cell>
          <cell r="H3" t="str">
            <v>UK GAAP</v>
          </cell>
        </row>
        <row r="4">
          <cell r="B4">
            <v>50</v>
          </cell>
          <cell r="F4" t="str">
            <v>United States Dollar</v>
          </cell>
        </row>
        <row r="5">
          <cell r="F5" t="str">
            <v>Russian Rubble</v>
          </cell>
        </row>
        <row r="6">
          <cell r="F6" t="str">
            <v>AUD</v>
          </cell>
        </row>
      </sheetData>
      <sheetData sheetId="102" refreshError="1"/>
      <sheetData sheetId="10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 val="30 09 2019 ASIC"/>
      <sheetName val="30 9 2019 BV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59">
          <cell r="B259" t="str">
            <v>Other</v>
          </cell>
        </row>
      </sheetData>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1"/>
      <sheetName val="CA2"/>
      <sheetName val="CA3"/>
      <sheetName val="CA4"/>
      <sheetName val="CA5.1"/>
      <sheetName val="CA5.2"/>
      <sheetName val="GS TOTAL"/>
      <sheetName val="GS"/>
      <sheetName val="CR SA-TOTAL EXPOSURES"/>
      <sheetName val="CR SA-CENTRAL GOV&amp;CENTRAL BANKS"/>
      <sheetName val="CR SA-REGIONAL GOV&amp;LOCAL AUTHOR"/>
      <sheetName val="CR SA-PUBLIC SECTOR ENTITIES"/>
      <sheetName val="CR SA-MULTILATERAL DEVEL. BANKS"/>
      <sheetName val="CR SA-INTERNAT. ORGANISATIONS"/>
      <sheetName val="CR SA-INSTITUTIONS"/>
      <sheetName val="CR SA-CORPORATES"/>
      <sheetName val="CR SA-SEC BY MORTGAGES ON IMMOV"/>
      <sheetName val="CR SA-RETAIL"/>
      <sheetName val="CR SA-DEFAULT"/>
      <sheetName val="CR SA-PARTICULARLY HIGH RISK"/>
      <sheetName val="CR SA-COVERED BONDS"/>
      <sheetName val="CR SA-SHORT TERM ON INST.&amp;COR."/>
      <sheetName val="CR SA-CIUs"/>
      <sheetName val="CR SA -EQUITY"/>
      <sheetName val="CR SA -OTHER"/>
      <sheetName val="CR SETT"/>
      <sheetName val="CR SEC SA"/>
      <sheetName val="CR SEC"/>
      <sheetName val="CR SEC Details"/>
      <sheetName val="SEC Details Approach"/>
      <sheetName val="OPR"/>
      <sheetName val="OPR DETAILS 1"/>
      <sheetName val="OPR DETAILS 2"/>
      <sheetName val="MKR SA TDI - Summary"/>
      <sheetName val="MKR SA TDI USD"/>
      <sheetName val="MKR SA TDI EUR"/>
      <sheetName val="MKR SA TDI RUB"/>
      <sheetName val="MKR SA TDI CHF"/>
      <sheetName val="MKR SA TDI GBP"/>
      <sheetName val="MKR SA TDI JPY"/>
      <sheetName val="MKR SA TDI OTHER"/>
      <sheetName val="MKR SA SEC"/>
      <sheetName val="MKR SA CTP"/>
      <sheetName val="MKR SA EQU TOTAL"/>
      <sheetName val="MKR SA EQU Austria"/>
      <sheetName val="MKR SA EQU Belgium"/>
      <sheetName val="MKR SA EQU Bulgaria"/>
      <sheetName val="MKR SA EQU Cyprus"/>
      <sheetName val="MKR SA EQU Czech Republic"/>
      <sheetName val="MKR SA EQU Denmark"/>
      <sheetName val="MKR SA EQU Estonia"/>
      <sheetName val="MKR SA EQU Egypt"/>
      <sheetName val="MKR SA EQU Finland"/>
      <sheetName val="MKR SA EQU France"/>
      <sheetName val="MKR SA EQU Germany"/>
      <sheetName val="MKR SA EQU Greece"/>
      <sheetName val="MKR SA EQU Hungary"/>
      <sheetName val="MKR SA EQU Iceland"/>
      <sheetName val="MKR SA EQU Ireland"/>
      <sheetName val="MKR SA EQU Italy"/>
      <sheetName val="MKR SA EQU Latvia"/>
      <sheetName val="MKR SA EQU Lithuania"/>
      <sheetName val="MKR SA EQU Liechtenstein"/>
      <sheetName val="MKR SA EQU Luxembourg"/>
      <sheetName val="MKR SA EQU Malta"/>
      <sheetName val="MKR SA EQU Netherlands"/>
      <sheetName val="MKR SA EQU Norway"/>
      <sheetName val="MKR SA EQU Poland"/>
      <sheetName val="MKR SA EQU Portugal"/>
      <sheetName val="MKR SA EQU Romania"/>
      <sheetName val="MKR SA EQU Slovakia"/>
      <sheetName val="MKR SA EQU Slovenia"/>
      <sheetName val="MKR SA EQU Spain"/>
      <sheetName val="MKR SA EQU Sweden"/>
      <sheetName val="MKR SA EQU United Kingdom"/>
      <sheetName val="MKR SA EQU Albania"/>
      <sheetName val="MKR SA EQU Japan"/>
      <sheetName val="MKR SA EQU FYROM"/>
      <sheetName val="MKR SA EQU Russian Federation"/>
      <sheetName val="MKR SA EQU Serbia"/>
      <sheetName val="MKR SA EQU Switzerland"/>
      <sheetName val="MKR SA EQU Turkey"/>
      <sheetName val="MKR SA EQU Ukraine"/>
      <sheetName val="MKR SA EQU USA"/>
      <sheetName val="MKR SA EQU OTHER"/>
      <sheetName val="MKR SA FX"/>
      <sheetName val="MKR SA COM"/>
      <sheetName val="CVA"/>
      <sheetName val="GOV Country 1"/>
      <sheetName val="GOV Country 2"/>
      <sheetName val="GOV Country 3"/>
      <sheetName val="GOV Country 4"/>
      <sheetName val="GOV Country 5"/>
      <sheetName val="GOV Country 6"/>
      <sheetName val="GOV Country 7"/>
      <sheetName val="GOV Country 8"/>
      <sheetName val="GOV Country 9"/>
      <sheetName val="GOV Country 10"/>
      <sheetName val="MKR SA EXCESS ON LE IN TB"/>
      <sheetName val="FIXED OVERHEAD"/>
      <sheetName val="Lists"/>
      <sheetName val="Working Sheet"/>
      <sheetName val="Count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ow r="2">
          <cell r="B2">
            <v>730</v>
          </cell>
        </row>
      </sheetData>
      <sheetData sheetId="102"/>
      <sheetData sheetId="103">
        <row r="1">
          <cell r="A1" t="str">
            <v>N/A</v>
          </cell>
        </row>
        <row r="2">
          <cell r="A2" t="str">
            <v>Afghanistan,AF</v>
          </cell>
        </row>
        <row r="3">
          <cell r="A3" t="str">
            <v>Åland Islands,AX</v>
          </cell>
        </row>
        <row r="4">
          <cell r="A4" t="str">
            <v>Albania,AL</v>
          </cell>
        </row>
        <row r="5">
          <cell r="A5" t="str">
            <v>Algeria,DZ</v>
          </cell>
        </row>
        <row r="6">
          <cell r="A6" t="str">
            <v>American Samoa,AS</v>
          </cell>
        </row>
        <row r="7">
          <cell r="A7" t="str">
            <v>Andorra,AD</v>
          </cell>
        </row>
        <row r="8">
          <cell r="A8" t="str">
            <v>Angola,AO</v>
          </cell>
        </row>
        <row r="9">
          <cell r="A9" t="str">
            <v>Anguilla,AI</v>
          </cell>
        </row>
        <row r="10">
          <cell r="A10" t="str">
            <v>Antarctica,AQ</v>
          </cell>
        </row>
        <row r="11">
          <cell r="A11" t="str">
            <v>Antigua and Barbuda,AG</v>
          </cell>
        </row>
        <row r="12">
          <cell r="A12" t="str">
            <v>Argentina,AR</v>
          </cell>
        </row>
        <row r="13">
          <cell r="A13" t="str">
            <v>Armenia,AM</v>
          </cell>
        </row>
        <row r="14">
          <cell r="A14" t="str">
            <v>Aruba,AW</v>
          </cell>
        </row>
        <row r="15">
          <cell r="A15" t="str">
            <v>Australia,AU</v>
          </cell>
        </row>
        <row r="16">
          <cell r="A16" t="str">
            <v>Austria,AT</v>
          </cell>
        </row>
        <row r="17">
          <cell r="A17" t="str">
            <v>Azerbaijan,AZ</v>
          </cell>
        </row>
        <row r="18">
          <cell r="A18" t="str">
            <v>Bahamas,BS</v>
          </cell>
        </row>
        <row r="19">
          <cell r="A19" t="str">
            <v>Bahrain,BH</v>
          </cell>
        </row>
        <row r="20">
          <cell r="A20" t="str">
            <v>Bangladesh,BD</v>
          </cell>
        </row>
        <row r="21">
          <cell r="A21" t="str">
            <v>Barbados,BB</v>
          </cell>
        </row>
        <row r="22">
          <cell r="A22" t="str">
            <v>Belarus,BY</v>
          </cell>
        </row>
        <row r="23">
          <cell r="A23" t="str">
            <v>Belgium,BE</v>
          </cell>
        </row>
        <row r="24">
          <cell r="A24" t="str">
            <v>Belize,BZ</v>
          </cell>
        </row>
        <row r="25">
          <cell r="A25" t="str">
            <v>Benin,BJ</v>
          </cell>
        </row>
        <row r="26">
          <cell r="A26" t="str">
            <v>Bermuda,BM</v>
          </cell>
        </row>
        <row r="27">
          <cell r="A27" t="str">
            <v>Bhutan,BT</v>
          </cell>
        </row>
        <row r="28">
          <cell r="A28" t="str">
            <v>"Bolivia, Plurinational State of",BO</v>
          </cell>
        </row>
        <row r="29">
          <cell r="A29" t="str">
            <v>"Bonaire, Sint Eustatius and Saba",BQ</v>
          </cell>
        </row>
        <row r="30">
          <cell r="A30" t="str">
            <v>Bosnia and Herzegovina,BA</v>
          </cell>
        </row>
        <row r="31">
          <cell r="A31" t="str">
            <v>Botswana,BW</v>
          </cell>
        </row>
        <row r="32">
          <cell r="A32" t="str">
            <v>Bouvet Island,BV</v>
          </cell>
        </row>
        <row r="33">
          <cell r="A33" t="str">
            <v>Brazil,BR</v>
          </cell>
        </row>
        <row r="34">
          <cell r="A34" t="str">
            <v>British Indian Ocean Territory,IO</v>
          </cell>
        </row>
        <row r="35">
          <cell r="A35" t="str">
            <v>Brunei Darussalam,BN</v>
          </cell>
        </row>
        <row r="36">
          <cell r="A36" t="str">
            <v>Bulgaria,BG</v>
          </cell>
        </row>
        <row r="37">
          <cell r="A37" t="str">
            <v>Burkina Faso,BF</v>
          </cell>
        </row>
        <row r="38">
          <cell r="A38" t="str">
            <v>Burundi,BI</v>
          </cell>
        </row>
        <row r="39">
          <cell r="A39" t="str">
            <v>Cambodia,KH</v>
          </cell>
        </row>
        <row r="40">
          <cell r="A40" t="str">
            <v>Cameroon,CM</v>
          </cell>
        </row>
        <row r="41">
          <cell r="A41" t="str">
            <v>Canada,CA</v>
          </cell>
        </row>
        <row r="42">
          <cell r="A42" t="str">
            <v>Cape Verde,CV</v>
          </cell>
        </row>
        <row r="43">
          <cell r="A43" t="str">
            <v>Cayman Islands,KY</v>
          </cell>
        </row>
        <row r="44">
          <cell r="A44" t="str">
            <v>Central African Republic,CF</v>
          </cell>
        </row>
        <row r="45">
          <cell r="A45" t="str">
            <v>Chad,TD</v>
          </cell>
        </row>
        <row r="46">
          <cell r="A46" t="str">
            <v>Chile,CL</v>
          </cell>
        </row>
        <row r="47">
          <cell r="A47" t="str">
            <v>China,CN</v>
          </cell>
        </row>
        <row r="48">
          <cell r="A48" t="str">
            <v>Christmas Island,CX</v>
          </cell>
        </row>
        <row r="49">
          <cell r="A49" t="str">
            <v>Cocos (Keeling) Islands,CC</v>
          </cell>
        </row>
        <row r="50">
          <cell r="A50" t="str">
            <v>Colombia,CO</v>
          </cell>
        </row>
        <row r="51">
          <cell r="A51" t="str">
            <v>Comoros,KM</v>
          </cell>
        </row>
        <row r="52">
          <cell r="A52" t="str">
            <v>Congo,CG</v>
          </cell>
        </row>
        <row r="53">
          <cell r="A53" t="str">
            <v>"Congo, the Democratic Republic of the",CD</v>
          </cell>
        </row>
        <row r="54">
          <cell r="A54" t="str">
            <v>Cook Islands,CK</v>
          </cell>
        </row>
        <row r="55">
          <cell r="A55" t="str">
            <v>Costa Rica,CR</v>
          </cell>
        </row>
        <row r="56">
          <cell r="A56" t="str">
            <v>Côte d'Ivoire,CI</v>
          </cell>
        </row>
        <row r="57">
          <cell r="A57" t="str">
            <v>Croatia,HR</v>
          </cell>
        </row>
        <row r="58">
          <cell r="A58" t="str">
            <v>Cuba,CU</v>
          </cell>
        </row>
        <row r="59">
          <cell r="A59" t="str">
            <v>Curaçao,CW</v>
          </cell>
        </row>
        <row r="60">
          <cell r="A60" t="str">
            <v>Cyprus,CY</v>
          </cell>
        </row>
        <row r="61">
          <cell r="A61" t="str">
            <v>Czech Republic,CZ</v>
          </cell>
        </row>
        <row r="62">
          <cell r="A62" t="str">
            <v>Denmark,DK</v>
          </cell>
        </row>
        <row r="63">
          <cell r="A63" t="str">
            <v>Djibouti,DJ</v>
          </cell>
        </row>
        <row r="64">
          <cell r="A64" t="str">
            <v>Dominica,DM</v>
          </cell>
        </row>
        <row r="65">
          <cell r="A65" t="str">
            <v>Dominican Republic,DO</v>
          </cell>
        </row>
        <row r="66">
          <cell r="A66" t="str">
            <v>Ecuador,EC</v>
          </cell>
        </row>
        <row r="67">
          <cell r="A67" t="str">
            <v>Egypt,EG</v>
          </cell>
        </row>
        <row r="68">
          <cell r="A68" t="str">
            <v>El Salvador,SV</v>
          </cell>
        </row>
        <row r="69">
          <cell r="A69" t="str">
            <v>Equatorial Guinea,GQ</v>
          </cell>
        </row>
        <row r="70">
          <cell r="A70" t="str">
            <v>Eritrea,ER</v>
          </cell>
        </row>
        <row r="71">
          <cell r="A71" t="str">
            <v>Estonia,EE</v>
          </cell>
        </row>
        <row r="72">
          <cell r="A72" t="str">
            <v>Ethiopia,ET</v>
          </cell>
        </row>
        <row r="73">
          <cell r="A73" t="str">
            <v>Falkland Islands (Malvinas),FK</v>
          </cell>
        </row>
        <row r="74">
          <cell r="A74" t="str">
            <v>Faroe Islands,FO</v>
          </cell>
        </row>
        <row r="75">
          <cell r="A75" t="str">
            <v>Fiji,FJ</v>
          </cell>
        </row>
        <row r="76">
          <cell r="A76" t="str">
            <v>Finland,FI</v>
          </cell>
        </row>
        <row r="77">
          <cell r="A77" t="str">
            <v>France,FR</v>
          </cell>
        </row>
        <row r="78">
          <cell r="A78" t="str">
            <v>French Guiana,GF</v>
          </cell>
        </row>
        <row r="79">
          <cell r="A79" t="str">
            <v>French Polynesia,PF</v>
          </cell>
        </row>
        <row r="80">
          <cell r="A80" t="str">
            <v>French Southern Territories,TF</v>
          </cell>
        </row>
        <row r="81">
          <cell r="A81" t="str">
            <v>Gabon,GA</v>
          </cell>
        </row>
        <row r="82">
          <cell r="A82" t="str">
            <v>Gambia,GM</v>
          </cell>
        </row>
        <row r="83">
          <cell r="A83" t="str">
            <v>Georgia,GE</v>
          </cell>
        </row>
        <row r="84">
          <cell r="A84" t="str">
            <v>Germany,DE</v>
          </cell>
        </row>
        <row r="85">
          <cell r="A85" t="str">
            <v>Ghana,GH</v>
          </cell>
        </row>
        <row r="86">
          <cell r="A86" t="str">
            <v>Gibraltar,GI</v>
          </cell>
        </row>
        <row r="87">
          <cell r="A87" t="str">
            <v>Greece,GR</v>
          </cell>
        </row>
        <row r="88">
          <cell r="A88" t="str">
            <v>Greenland,GL</v>
          </cell>
        </row>
        <row r="89">
          <cell r="A89" t="str">
            <v>Grenada,GD</v>
          </cell>
        </row>
        <row r="90">
          <cell r="A90" t="str">
            <v>Guadeloupe,GP</v>
          </cell>
        </row>
        <row r="91">
          <cell r="A91" t="str">
            <v>Guam,GU</v>
          </cell>
        </row>
        <row r="92">
          <cell r="A92" t="str">
            <v>Guatemala,GT</v>
          </cell>
        </row>
        <row r="93">
          <cell r="A93" t="str">
            <v>Guernsey,GG</v>
          </cell>
        </row>
        <row r="94">
          <cell r="A94" t="str">
            <v>Guinea,GN</v>
          </cell>
        </row>
        <row r="95">
          <cell r="A95" t="str">
            <v>Guinea-Bissau,GW</v>
          </cell>
        </row>
        <row r="96">
          <cell r="A96" t="str">
            <v>Guyana,GY</v>
          </cell>
        </row>
        <row r="97">
          <cell r="A97" t="str">
            <v>Haiti,HT</v>
          </cell>
        </row>
        <row r="98">
          <cell r="A98" t="str">
            <v>Heard Island and McDonald Islands,HM</v>
          </cell>
        </row>
        <row r="99">
          <cell r="A99" t="str">
            <v>Holy See (Vatican City State),VA</v>
          </cell>
        </row>
        <row r="100">
          <cell r="A100" t="str">
            <v>Honduras,HN</v>
          </cell>
        </row>
        <row r="101">
          <cell r="A101" t="str">
            <v>Hong Kong,HK</v>
          </cell>
        </row>
        <row r="102">
          <cell r="A102" t="str">
            <v>Hungary,HU</v>
          </cell>
        </row>
        <row r="103">
          <cell r="A103" t="str">
            <v>Iceland,IS</v>
          </cell>
        </row>
        <row r="104">
          <cell r="A104" t="str">
            <v>India,IN</v>
          </cell>
        </row>
        <row r="105">
          <cell r="A105" t="str">
            <v>Indonesia,ID</v>
          </cell>
        </row>
        <row r="106">
          <cell r="A106" t="str">
            <v>"Iran, Islamic Republic of",IR</v>
          </cell>
        </row>
        <row r="107">
          <cell r="A107" t="str">
            <v>Iraq,IQ</v>
          </cell>
        </row>
        <row r="108">
          <cell r="A108" t="str">
            <v>Ireland,IE</v>
          </cell>
        </row>
        <row r="109">
          <cell r="A109" t="str">
            <v>Isle of Man,IM</v>
          </cell>
        </row>
        <row r="110">
          <cell r="A110" t="str">
            <v>Israel,IL</v>
          </cell>
        </row>
        <row r="111">
          <cell r="A111" t="str">
            <v>Italy,IT</v>
          </cell>
        </row>
        <row r="112">
          <cell r="A112" t="str">
            <v>Jamaica,JM</v>
          </cell>
        </row>
        <row r="113">
          <cell r="A113" t="str">
            <v>Japan,JP</v>
          </cell>
        </row>
        <row r="114">
          <cell r="A114" t="str">
            <v>Jersey,JE</v>
          </cell>
        </row>
        <row r="115">
          <cell r="A115" t="str">
            <v>Jordan,JO</v>
          </cell>
        </row>
        <row r="116">
          <cell r="A116" t="str">
            <v>Kazakhstan,KZ</v>
          </cell>
        </row>
        <row r="117">
          <cell r="A117" t="str">
            <v>Kenya,KE</v>
          </cell>
        </row>
        <row r="118">
          <cell r="A118" t="str">
            <v>Kiribati,KI</v>
          </cell>
        </row>
        <row r="119">
          <cell r="A119" t="str">
            <v>"Korea, Democratic People's Republic of",KP</v>
          </cell>
        </row>
        <row r="120">
          <cell r="A120" t="str">
            <v>"Korea, Republic of",KR</v>
          </cell>
        </row>
        <row r="121">
          <cell r="A121" t="str">
            <v>Kuwait,KW</v>
          </cell>
        </row>
        <row r="122">
          <cell r="A122" t="str">
            <v>Kyrgyzstan,KG</v>
          </cell>
        </row>
        <row r="123">
          <cell r="A123" t="str">
            <v>Lao People's Democratic Republic,LA</v>
          </cell>
        </row>
        <row r="124">
          <cell r="A124" t="str">
            <v>Latvia,LV</v>
          </cell>
        </row>
        <row r="125">
          <cell r="A125" t="str">
            <v>Lebanon,LB</v>
          </cell>
        </row>
        <row r="126">
          <cell r="A126" t="str">
            <v>Lesotho,LS</v>
          </cell>
        </row>
        <row r="127">
          <cell r="A127" t="str">
            <v>Liberia,LR</v>
          </cell>
        </row>
        <row r="128">
          <cell r="A128" t="str">
            <v>Libya,LY</v>
          </cell>
        </row>
        <row r="129">
          <cell r="A129" t="str">
            <v>Liechtenstein,LI</v>
          </cell>
        </row>
        <row r="130">
          <cell r="A130" t="str">
            <v>Lithuania,LT</v>
          </cell>
        </row>
        <row r="131">
          <cell r="A131" t="str">
            <v>Luxembourg,LU</v>
          </cell>
        </row>
        <row r="132">
          <cell r="A132" t="str">
            <v>Macao,MO</v>
          </cell>
        </row>
        <row r="133">
          <cell r="A133" t="str">
            <v>"Macedonia, the Former Yugoslav Republic of",MK</v>
          </cell>
        </row>
        <row r="134">
          <cell r="A134" t="str">
            <v>Madagascar,MG</v>
          </cell>
        </row>
        <row r="135">
          <cell r="A135" t="str">
            <v>Malawi,MW</v>
          </cell>
        </row>
        <row r="136">
          <cell r="A136" t="str">
            <v>Malaysia,MY</v>
          </cell>
        </row>
        <row r="137">
          <cell r="A137" t="str">
            <v>Maldives,MV</v>
          </cell>
        </row>
        <row r="138">
          <cell r="A138" t="str">
            <v>Mali,ML</v>
          </cell>
        </row>
        <row r="139">
          <cell r="A139" t="str">
            <v>Malta,MT</v>
          </cell>
        </row>
        <row r="140">
          <cell r="A140" t="str">
            <v>Marshall Islands,MH</v>
          </cell>
        </row>
        <row r="141">
          <cell r="A141" t="str">
            <v>Martinique,MQ</v>
          </cell>
        </row>
        <row r="142">
          <cell r="A142" t="str">
            <v>Mauritania,MR</v>
          </cell>
        </row>
        <row r="143">
          <cell r="A143" t="str">
            <v>Mauritius,MU</v>
          </cell>
        </row>
        <row r="144">
          <cell r="A144" t="str">
            <v>Mayotte,YT</v>
          </cell>
        </row>
        <row r="145">
          <cell r="A145" t="str">
            <v>Mexico,MX</v>
          </cell>
        </row>
        <row r="146">
          <cell r="A146" t="str">
            <v>"Micronesia, Federated States of",FM</v>
          </cell>
        </row>
        <row r="147">
          <cell r="A147" t="str">
            <v>"Moldova, Republic of",MD</v>
          </cell>
        </row>
        <row r="148">
          <cell r="A148" t="str">
            <v>Monaco,MC</v>
          </cell>
        </row>
        <row r="149">
          <cell r="A149" t="str">
            <v>Mongolia,MN</v>
          </cell>
        </row>
        <row r="150">
          <cell r="A150" t="str">
            <v>Montenegro,ME</v>
          </cell>
        </row>
        <row r="151">
          <cell r="A151" t="str">
            <v>Montserrat,MS</v>
          </cell>
        </row>
        <row r="152">
          <cell r="A152" t="str">
            <v>Morocco,MA</v>
          </cell>
        </row>
        <row r="153">
          <cell r="A153" t="str">
            <v>Mozambique,MZ</v>
          </cell>
        </row>
        <row r="154">
          <cell r="A154" t="str">
            <v>Myanmar,MM</v>
          </cell>
        </row>
        <row r="155">
          <cell r="A155" t="str">
            <v>Namibia,NA</v>
          </cell>
        </row>
        <row r="156">
          <cell r="A156" t="str">
            <v>Nauru,NR</v>
          </cell>
        </row>
        <row r="157">
          <cell r="A157" t="str">
            <v>Nepal,NP</v>
          </cell>
        </row>
        <row r="158">
          <cell r="A158" t="str">
            <v>Netherlands,NL</v>
          </cell>
        </row>
        <row r="159">
          <cell r="A159" t="str">
            <v>New Caledonia,NC</v>
          </cell>
        </row>
        <row r="160">
          <cell r="A160" t="str">
            <v>New Zealand,NZ</v>
          </cell>
        </row>
        <row r="161">
          <cell r="A161" t="str">
            <v>Nicaragua,NI</v>
          </cell>
        </row>
        <row r="162">
          <cell r="A162" t="str">
            <v>Niger,NE</v>
          </cell>
        </row>
        <row r="163">
          <cell r="A163" t="str">
            <v>Nigeria,NG</v>
          </cell>
        </row>
        <row r="164">
          <cell r="A164" t="str">
            <v>Niue,NU</v>
          </cell>
        </row>
        <row r="165">
          <cell r="A165" t="str">
            <v>Norfolk Island,NF</v>
          </cell>
        </row>
        <row r="166">
          <cell r="A166" t="str">
            <v>Northern Mariana Islands,MP</v>
          </cell>
        </row>
        <row r="167">
          <cell r="A167" t="str">
            <v>Norway,NO</v>
          </cell>
        </row>
        <row r="168">
          <cell r="A168" t="str">
            <v>Oman,OM</v>
          </cell>
        </row>
        <row r="169">
          <cell r="A169" t="str">
            <v>Pakistan,PK</v>
          </cell>
        </row>
        <row r="170">
          <cell r="A170" t="str">
            <v>Palau,PW</v>
          </cell>
        </row>
        <row r="171">
          <cell r="A171" t="str">
            <v>"Palestine, State of",PS</v>
          </cell>
        </row>
        <row r="172">
          <cell r="A172" t="str">
            <v>Panama,PA</v>
          </cell>
        </row>
        <row r="173">
          <cell r="A173" t="str">
            <v>Papua New Guinea,PG</v>
          </cell>
        </row>
        <row r="174">
          <cell r="A174" t="str">
            <v>Paraguay,PY</v>
          </cell>
        </row>
        <row r="175">
          <cell r="A175" t="str">
            <v>Peru,PE</v>
          </cell>
        </row>
        <row r="176">
          <cell r="A176" t="str">
            <v>Philippines,PH</v>
          </cell>
        </row>
        <row r="177">
          <cell r="A177" t="str">
            <v>Pitcairn,PN</v>
          </cell>
        </row>
        <row r="178">
          <cell r="A178" t="str">
            <v>Poland,PL</v>
          </cell>
        </row>
        <row r="179">
          <cell r="A179" t="str">
            <v>Portugal,PT</v>
          </cell>
        </row>
        <row r="180">
          <cell r="A180" t="str">
            <v>Puerto Rico,PR</v>
          </cell>
        </row>
        <row r="181">
          <cell r="A181" t="str">
            <v>Qatar,QA</v>
          </cell>
        </row>
        <row r="182">
          <cell r="A182" t="str">
            <v>Réunion,RE</v>
          </cell>
        </row>
        <row r="183">
          <cell r="A183" t="str">
            <v>Romania,RO</v>
          </cell>
        </row>
        <row r="184">
          <cell r="A184" t="str">
            <v>Russian Federation,RU</v>
          </cell>
        </row>
        <row r="185">
          <cell r="A185" t="str">
            <v>Rwanda,RW</v>
          </cell>
        </row>
        <row r="186">
          <cell r="A186" t="str">
            <v>Saint Barthélemy,BL</v>
          </cell>
        </row>
        <row r="187">
          <cell r="A187" t="str">
            <v>"Saint Helena, Ascension and Tristan da Cunha",SH</v>
          </cell>
        </row>
        <row r="188">
          <cell r="A188" t="str">
            <v>Saint Kitts and Nevis,KN</v>
          </cell>
        </row>
        <row r="189">
          <cell r="A189" t="str">
            <v>Saint Lucia,LC</v>
          </cell>
        </row>
        <row r="190">
          <cell r="A190" t="str">
            <v>Saint Martin (French part),MF</v>
          </cell>
        </row>
        <row r="191">
          <cell r="A191" t="str">
            <v>Saint Pierre and Miquelon,PM</v>
          </cell>
        </row>
        <row r="192">
          <cell r="A192" t="str">
            <v>Saint Vincent and the Grenadines,VC</v>
          </cell>
        </row>
        <row r="193">
          <cell r="A193" t="str">
            <v>Samoa,WS</v>
          </cell>
        </row>
        <row r="194">
          <cell r="A194" t="str">
            <v>San Marino,SM</v>
          </cell>
        </row>
        <row r="195">
          <cell r="A195" t="str">
            <v>Sao Tome and Principe,ST</v>
          </cell>
        </row>
        <row r="196">
          <cell r="A196" t="str">
            <v>Saudi Arabia,SA</v>
          </cell>
        </row>
        <row r="197">
          <cell r="A197" t="str">
            <v>Senegal,SN</v>
          </cell>
        </row>
        <row r="198">
          <cell r="A198" t="str">
            <v>Serbia,RS</v>
          </cell>
        </row>
        <row r="199">
          <cell r="A199" t="str">
            <v>Seychelles,SC</v>
          </cell>
        </row>
        <row r="200">
          <cell r="A200" t="str">
            <v>Sierra Leone,SL</v>
          </cell>
        </row>
        <row r="201">
          <cell r="A201" t="str">
            <v>Singapore,SG</v>
          </cell>
        </row>
        <row r="202">
          <cell r="A202" t="str">
            <v>Sint Maarten (Dutch part),SX</v>
          </cell>
        </row>
        <row r="203">
          <cell r="A203" t="str">
            <v>Slovakia,SK</v>
          </cell>
        </row>
        <row r="204">
          <cell r="A204" t="str">
            <v>Slovenia,SI</v>
          </cell>
        </row>
        <row r="205">
          <cell r="A205" t="str">
            <v>Solomon Islands,SB</v>
          </cell>
        </row>
        <row r="206">
          <cell r="A206" t="str">
            <v>Somalia,SO</v>
          </cell>
        </row>
        <row r="207">
          <cell r="A207" t="str">
            <v>South Africa,ZA</v>
          </cell>
        </row>
        <row r="208">
          <cell r="A208" t="str">
            <v>South Georgia and the South Sandwich Islands,GS</v>
          </cell>
        </row>
        <row r="209">
          <cell r="A209" t="str">
            <v>South Sudan,SS</v>
          </cell>
        </row>
        <row r="210">
          <cell r="A210" t="str">
            <v>Spain,ES</v>
          </cell>
        </row>
        <row r="211">
          <cell r="A211" t="str">
            <v>Sri Lanka,LK</v>
          </cell>
        </row>
        <row r="212">
          <cell r="A212" t="str">
            <v>Sudan,SD</v>
          </cell>
        </row>
        <row r="213">
          <cell r="A213" t="str">
            <v>Suriname,SR</v>
          </cell>
        </row>
        <row r="214">
          <cell r="A214" t="str">
            <v>Svalbard and Jan Mayen,SJ</v>
          </cell>
        </row>
        <row r="215">
          <cell r="A215" t="str">
            <v>Swaziland,SZ</v>
          </cell>
        </row>
        <row r="216">
          <cell r="A216" t="str">
            <v>Sweden,SE</v>
          </cell>
        </row>
        <row r="217">
          <cell r="A217" t="str">
            <v>Switzerland,CH</v>
          </cell>
        </row>
        <row r="218">
          <cell r="A218" t="str">
            <v>Syrian Arab Republic,SY</v>
          </cell>
        </row>
        <row r="219">
          <cell r="A219" t="str">
            <v>"Taiwan, Province of China",TW</v>
          </cell>
        </row>
        <row r="220">
          <cell r="A220" t="str">
            <v>Tajikistan,TJ</v>
          </cell>
        </row>
        <row r="221">
          <cell r="A221" t="str">
            <v>"Tanzania, United Republic of",TZ</v>
          </cell>
        </row>
        <row r="222">
          <cell r="A222" t="str">
            <v>Thailand,TH</v>
          </cell>
        </row>
        <row r="223">
          <cell r="A223" t="str">
            <v>Timor-Leste,TL</v>
          </cell>
        </row>
        <row r="224">
          <cell r="A224" t="str">
            <v>Togo,TG</v>
          </cell>
        </row>
        <row r="225">
          <cell r="A225" t="str">
            <v>Tokelau,TK</v>
          </cell>
        </row>
        <row r="226">
          <cell r="A226" t="str">
            <v>Tonga,TO</v>
          </cell>
        </row>
        <row r="227">
          <cell r="A227" t="str">
            <v>Trinidad and Tobago,TT</v>
          </cell>
        </row>
        <row r="228">
          <cell r="A228" t="str">
            <v>Tunisia,TN</v>
          </cell>
        </row>
        <row r="229">
          <cell r="A229" t="str">
            <v>Turkey,TR</v>
          </cell>
        </row>
        <row r="230">
          <cell r="A230" t="str">
            <v>Turkmenistan,TM</v>
          </cell>
        </row>
        <row r="231">
          <cell r="A231" t="str">
            <v>Turks and Caicos Islands,TC</v>
          </cell>
        </row>
        <row r="232">
          <cell r="A232" t="str">
            <v>Tuvalu,TV</v>
          </cell>
        </row>
        <row r="233">
          <cell r="A233" t="str">
            <v>Uganda,UG</v>
          </cell>
        </row>
        <row r="234">
          <cell r="A234" t="str">
            <v>Ukraine,UA</v>
          </cell>
        </row>
        <row r="235">
          <cell r="A235" t="str">
            <v>United Arab Emirates,AE</v>
          </cell>
        </row>
        <row r="236">
          <cell r="A236" t="str">
            <v>United Kingdom,GB</v>
          </cell>
        </row>
        <row r="237">
          <cell r="A237" t="str">
            <v>United States,US</v>
          </cell>
        </row>
        <row r="238">
          <cell r="A238" t="str">
            <v>United States Minor Outlying Islands,UM</v>
          </cell>
        </row>
        <row r="239">
          <cell r="A239" t="str">
            <v>Uruguay,UY</v>
          </cell>
        </row>
        <row r="240">
          <cell r="A240" t="str">
            <v>Uzbekistan,UZ</v>
          </cell>
        </row>
        <row r="241">
          <cell r="A241" t="str">
            <v>Vanuatu,VU</v>
          </cell>
        </row>
        <row r="242">
          <cell r="A242" t="str">
            <v>"Venezuela, Bolivarian Republic of",VE</v>
          </cell>
        </row>
        <row r="243">
          <cell r="A243" t="str">
            <v>Viet Nam,VN</v>
          </cell>
        </row>
        <row r="244">
          <cell r="A244" t="str">
            <v>"Virgin Islands, British",VG</v>
          </cell>
        </row>
        <row r="245">
          <cell r="A245" t="str">
            <v>"Virgin Islands, U.S.",VI</v>
          </cell>
        </row>
        <row r="246">
          <cell r="A246" t="str">
            <v>Wallis and Futuna,WF</v>
          </cell>
        </row>
        <row r="247">
          <cell r="A247" t="str">
            <v>Western Sahara,EH</v>
          </cell>
        </row>
        <row r="248">
          <cell r="A248" t="str">
            <v>Yemen,YE</v>
          </cell>
        </row>
        <row r="249">
          <cell r="A249" t="str">
            <v>Zambia,ZM</v>
          </cell>
        </row>
        <row r="250">
          <cell r="A250" t="str">
            <v>Zimbabwe,ZW</v>
          </cell>
        </row>
        <row r="251">
          <cell r="A251" t="str">
            <v>Other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K180"/>
  <sheetViews>
    <sheetView showGridLines="0" tabSelected="1" zoomScale="70" zoomScaleNormal="70" workbookViewId="0">
      <selection activeCell="AB27" sqref="AB27"/>
    </sheetView>
  </sheetViews>
  <sheetFormatPr defaultColWidth="9" defaultRowHeight="14.25" x14ac:dyDescent="0.2"/>
  <cols>
    <col min="1" max="1" width="5.125" style="2" bestFit="1" customWidth="1"/>
    <col min="2" max="2" width="45.75" style="2" customWidth="1"/>
    <col min="3" max="3" width="97.125" style="2" bestFit="1" customWidth="1"/>
    <col min="4" max="4" width="15.125" style="2" customWidth="1"/>
    <col min="5" max="8" width="3.625" style="2" customWidth="1"/>
    <col min="9" max="9" width="9" style="2"/>
    <col min="10" max="10" width="1.625" style="2" customWidth="1"/>
    <col min="11" max="11" width="40.625" style="2" bestFit="1" customWidth="1"/>
    <col min="12" max="16384" width="9" style="2"/>
  </cols>
  <sheetData>
    <row r="1" spans="2:11" x14ac:dyDescent="0.2">
      <c r="B1" s="91" t="s">
        <v>347</v>
      </c>
      <c r="C1" s="92" t="s">
        <v>307</v>
      </c>
      <c r="D1" s="93"/>
    </row>
    <row r="2" spans="2:11" x14ac:dyDescent="0.2">
      <c r="B2" s="88"/>
      <c r="C2" s="94"/>
      <c r="D2" s="77"/>
    </row>
    <row r="3" spans="2:11" x14ac:dyDescent="0.2">
      <c r="B3" s="88" t="s">
        <v>141</v>
      </c>
      <c r="C3" s="95">
        <v>44587</v>
      </c>
      <c r="D3" s="93"/>
      <c r="I3" s="303" t="s">
        <v>188</v>
      </c>
      <c r="J3" s="304"/>
      <c r="K3" s="305"/>
    </row>
    <row r="4" spans="2:11" x14ac:dyDescent="0.2">
      <c r="B4" s="88"/>
      <c r="C4" s="96"/>
      <c r="D4" s="93"/>
    </row>
    <row r="5" spans="2:11" x14ac:dyDescent="0.2">
      <c r="B5" s="88" t="s">
        <v>142</v>
      </c>
      <c r="C5" s="97">
        <v>1</v>
      </c>
      <c r="D5" s="93"/>
      <c r="K5" s="99" t="str">
        <f>(IF(OR(I7=FALSE, I9=FALSE, I11=FALSE, I13=FALSE, I15=FALSE, I17=FALSE, I19=FALSE,I21=FALSE, I24=FALSE, I26=FALSE, I28=FALSE, I30=FALSE,I70=FALSE, I95=FALSE, I98=FALSE, I109=FALSE, I123=FALSE, I132=FALSE, I137=FALSE, I145=FALSE, I162=FALSE, I167=FALSE),"NOT VALIDATED","VALIDATED "))</f>
        <v>NOT VALIDATED</v>
      </c>
    </row>
    <row r="6" spans="2:11" x14ac:dyDescent="0.2">
      <c r="B6" s="88"/>
      <c r="C6" s="98"/>
      <c r="D6" s="93"/>
    </row>
    <row r="7" spans="2:11" x14ac:dyDescent="0.2">
      <c r="B7" s="88" t="s">
        <v>143</v>
      </c>
      <c r="C7" s="307"/>
      <c r="D7" s="307"/>
      <c r="I7" s="273" t="b">
        <f>IF(C7="", FALSE, TRUE)</f>
        <v>0</v>
      </c>
      <c r="J7" s="274"/>
      <c r="K7" s="250" t="str">
        <f>IF(I7=FALSE, "Fill Cell C7","")</f>
        <v>Fill Cell C7</v>
      </c>
    </row>
    <row r="8" spans="2:11" x14ac:dyDescent="0.2">
      <c r="B8" s="88"/>
      <c r="C8" s="78"/>
      <c r="D8" s="78"/>
      <c r="I8" s="275"/>
      <c r="J8" s="276"/>
      <c r="K8" s="251"/>
    </row>
    <row r="9" spans="2:11" x14ac:dyDescent="0.2">
      <c r="B9" s="88" t="s">
        <v>144</v>
      </c>
      <c r="C9" s="308"/>
      <c r="D9" s="309"/>
      <c r="I9" s="277" t="b">
        <f>IF(C9="", FALSE, TRUE)</f>
        <v>0</v>
      </c>
      <c r="J9" s="276"/>
      <c r="K9" s="251" t="str">
        <f>IF(I9=FALSE, "Fill Cell C9","")</f>
        <v>Fill Cell C9</v>
      </c>
    </row>
    <row r="10" spans="2:11" x14ac:dyDescent="0.2">
      <c r="B10" s="88"/>
      <c r="C10" s="79"/>
      <c r="D10" s="79"/>
      <c r="I10" s="275"/>
      <c r="J10" s="276"/>
      <c r="K10" s="251"/>
    </row>
    <row r="11" spans="2:11" x14ac:dyDescent="0.2">
      <c r="B11" s="88" t="s">
        <v>145</v>
      </c>
      <c r="C11" s="310"/>
      <c r="D11" s="311"/>
      <c r="E11"/>
      <c r="I11" s="277" t="b">
        <f>IF(C11="", FALSE, TRUE)</f>
        <v>0</v>
      </c>
      <c r="J11" s="276"/>
      <c r="K11" s="251" t="str">
        <f>IF(I11=FALSE, "Choose option from the drop down list","")</f>
        <v>Choose option from the drop down list</v>
      </c>
    </row>
    <row r="12" spans="2:11" x14ac:dyDescent="0.2">
      <c r="B12" s="88"/>
      <c r="C12"/>
      <c r="D12"/>
      <c r="E12"/>
      <c r="I12" s="275"/>
      <c r="J12" s="276"/>
      <c r="K12" s="251"/>
    </row>
    <row r="13" spans="2:11" x14ac:dyDescent="0.2">
      <c r="B13" s="88" t="s">
        <v>146</v>
      </c>
      <c r="C13" s="310"/>
      <c r="D13" s="311"/>
      <c r="I13" s="277" t="b">
        <f>IF(C13="", FALSE, TRUE)</f>
        <v>0</v>
      </c>
      <c r="J13" s="276"/>
      <c r="K13" s="251" t="str">
        <f>IF(I13=FALSE, "Choose option from the drop down list","")</f>
        <v>Choose option from the drop down list</v>
      </c>
    </row>
    <row r="14" spans="2:11" x14ac:dyDescent="0.2">
      <c r="B14" s="88"/>
      <c r="C14" s="78"/>
      <c r="D14" s="78"/>
      <c r="I14" s="275"/>
      <c r="J14" s="276"/>
      <c r="K14" s="251"/>
    </row>
    <row r="15" spans="2:11" x14ac:dyDescent="0.2">
      <c r="B15" s="88" t="s">
        <v>147</v>
      </c>
      <c r="C15" s="310"/>
      <c r="D15" s="311"/>
      <c r="I15" s="277" t="b">
        <f>IF(C15="", FALSE, TRUE)</f>
        <v>0</v>
      </c>
      <c r="J15" s="276"/>
      <c r="K15" s="251" t="str">
        <f>IF(I15=FALSE, "Choose option from the drop down list","")</f>
        <v>Choose option from the drop down list</v>
      </c>
    </row>
    <row r="16" spans="2:11" x14ac:dyDescent="0.2">
      <c r="B16" s="88"/>
      <c r="C16" s="80"/>
      <c r="D16" s="81"/>
      <c r="I16" s="275"/>
      <c r="J16" s="276"/>
      <c r="K16" s="251"/>
    </row>
    <row r="17" spans="1:11" x14ac:dyDescent="0.2">
      <c r="B17" s="211" t="s">
        <v>271</v>
      </c>
      <c r="C17" s="307"/>
      <c r="D17" s="307"/>
      <c r="E17" s="7"/>
      <c r="F17" s="7"/>
      <c r="G17" s="7"/>
      <c r="H17" s="7"/>
      <c r="I17" s="278" t="b">
        <f>IF(C17="", FALSE, TRUE)</f>
        <v>0</v>
      </c>
      <c r="J17" s="279"/>
      <c r="K17" s="252" t="str">
        <f>IF(I17=FALSE, "Fill name of consolidating entity. If Solo reporting, state N/A","")</f>
        <v>Fill name of consolidating entity. If Solo reporting, state N/A</v>
      </c>
    </row>
    <row r="18" spans="1:11" x14ac:dyDescent="0.2">
      <c r="B18" s="211"/>
      <c r="C18" s="80"/>
      <c r="D18" s="81"/>
      <c r="E18" s="7"/>
      <c r="F18" s="7"/>
      <c r="G18" s="7"/>
      <c r="H18" s="7"/>
      <c r="I18" s="280"/>
      <c r="J18" s="279"/>
      <c r="K18" s="252"/>
    </row>
    <row r="19" spans="1:11" x14ac:dyDescent="0.2">
      <c r="B19" s="211" t="s">
        <v>272</v>
      </c>
      <c r="C19" s="310"/>
      <c r="D19" s="311"/>
      <c r="E19" s="7"/>
      <c r="F19" s="7"/>
      <c r="G19" s="7"/>
      <c r="H19" s="7"/>
      <c r="I19" s="278" t="b">
        <f>IF(C19="", FALSE, TRUE)</f>
        <v>0</v>
      </c>
      <c r="J19" s="279"/>
      <c r="K19" s="252" t="str">
        <f>IF(I19=FALSE, "Choose option from the drop down list","")</f>
        <v>Choose option from the drop down list</v>
      </c>
    </row>
    <row r="20" spans="1:11" x14ac:dyDescent="0.2">
      <c r="B20" s="88"/>
      <c r="C20" s="80"/>
      <c r="D20" s="81"/>
      <c r="I20" s="275"/>
      <c r="J20" s="276"/>
      <c r="K20" s="251"/>
    </row>
    <row r="21" spans="1:11" x14ac:dyDescent="0.2">
      <c r="B21" s="88" t="s">
        <v>148</v>
      </c>
      <c r="C21" s="313"/>
      <c r="D21" s="314"/>
      <c r="I21" s="277" t="b">
        <f>IF(C21="", FALSE, TRUE)</f>
        <v>0</v>
      </c>
      <c r="J21" s="276"/>
      <c r="K21" s="251" t="str">
        <f>IF(I21=FALSE, "Fill EURO/reporting currency rate","")</f>
        <v>Fill EURO/reporting currency rate</v>
      </c>
    </row>
    <row r="22" spans="1:11" ht="28.5" x14ac:dyDescent="0.2">
      <c r="A22" s="89" t="s">
        <v>156</v>
      </c>
      <c r="B22" s="88" t="s">
        <v>149</v>
      </c>
      <c r="C22" s="82" t="s">
        <v>154</v>
      </c>
      <c r="D22" s="82" t="s">
        <v>155</v>
      </c>
      <c r="I22" s="275"/>
      <c r="J22" s="276"/>
      <c r="K22" s="251"/>
    </row>
    <row r="23" spans="1:11" x14ac:dyDescent="0.2">
      <c r="A23" s="89"/>
      <c r="B23" s="88"/>
      <c r="C23" s="83"/>
      <c r="D23" s="83"/>
      <c r="I23" s="275"/>
      <c r="J23" s="276"/>
      <c r="K23" s="251"/>
    </row>
    <row r="24" spans="1:11" x14ac:dyDescent="0.2">
      <c r="A24" s="89"/>
      <c r="B24" s="88" t="s">
        <v>150</v>
      </c>
      <c r="C24" s="84"/>
      <c r="D24" s="85"/>
      <c r="I24" s="277" t="b">
        <f>IF(OR(C24="",D24=""),FALSE,TRUE)</f>
        <v>0</v>
      </c>
      <c r="J24" s="276"/>
      <c r="K24" s="251" t="str">
        <f>IF(I24=FALSE, "Fill Cells C24 and D24","")</f>
        <v>Fill Cells C24 and D24</v>
      </c>
    </row>
    <row r="25" spans="1:11" x14ac:dyDescent="0.2">
      <c r="A25" s="89"/>
      <c r="B25" s="88"/>
      <c r="C25" s="79"/>
      <c r="D25" s="79"/>
      <c r="I25" s="275"/>
      <c r="J25" s="276"/>
      <c r="K25" s="251"/>
    </row>
    <row r="26" spans="1:11" x14ac:dyDescent="0.2">
      <c r="A26" s="89"/>
      <c r="B26" s="88" t="s">
        <v>151</v>
      </c>
      <c r="C26" s="105"/>
      <c r="D26" s="106"/>
      <c r="I26" s="277" t="b">
        <f>IF(OR(C26="",D26=""),FALSE,TRUE)</f>
        <v>0</v>
      </c>
      <c r="J26" s="276"/>
      <c r="K26" s="251" t="str">
        <f>IF(I26=FALSE, "Fill Cells C26 and D26","")</f>
        <v>Fill Cells C26 and D26</v>
      </c>
    </row>
    <row r="27" spans="1:11" x14ac:dyDescent="0.2">
      <c r="A27" s="89"/>
      <c r="B27" s="88"/>
      <c r="C27" s="79"/>
      <c r="D27" s="79"/>
      <c r="I27" s="275"/>
      <c r="J27" s="276"/>
      <c r="K27" s="251"/>
    </row>
    <row r="28" spans="1:11" x14ac:dyDescent="0.2">
      <c r="A28" s="89"/>
      <c r="B28" s="88" t="s">
        <v>152</v>
      </c>
      <c r="C28" s="86"/>
      <c r="D28" s="87"/>
      <c r="I28" s="277" t="b">
        <f>IF(OR(C28="",D28=""),FALSE,TRUE)</f>
        <v>0</v>
      </c>
      <c r="J28" s="276"/>
      <c r="K28" s="251" t="str">
        <f>IF(I28=FALSE, "Fill Cells C28 and D28","")</f>
        <v>Fill Cells C28 and D28</v>
      </c>
    </row>
    <row r="29" spans="1:11" x14ac:dyDescent="0.2">
      <c r="A29" s="89"/>
      <c r="B29" s="88"/>
      <c r="C29" s="81"/>
      <c r="D29" s="81"/>
      <c r="I29" s="275"/>
      <c r="J29" s="276"/>
      <c r="K29" s="251"/>
    </row>
    <row r="30" spans="1:11" x14ac:dyDescent="0.2">
      <c r="A30" s="89"/>
      <c r="B30" s="88" t="s">
        <v>153</v>
      </c>
      <c r="C30" s="315"/>
      <c r="D30" s="316"/>
      <c r="I30" s="277" t="b">
        <f>IF(C30="", FALSE, TRUE)</f>
        <v>0</v>
      </c>
      <c r="J30" s="276"/>
      <c r="K30" s="251" t="str">
        <f>IF(I30=FALSE, "Choose option from the drop down list","")</f>
        <v>Choose option from the drop down list</v>
      </c>
    </row>
    <row r="31" spans="1:11" x14ac:dyDescent="0.2">
      <c r="A31" s="89"/>
      <c r="B31" s="88"/>
      <c r="E31" s="3"/>
      <c r="F31" s="3"/>
      <c r="I31" s="275"/>
      <c r="J31" s="276"/>
      <c r="K31" s="251"/>
    </row>
    <row r="32" spans="1:11" ht="39.950000000000003" customHeight="1" x14ac:dyDescent="0.2">
      <c r="A32" s="89"/>
      <c r="B32" s="317" t="s">
        <v>355</v>
      </c>
      <c r="C32" s="317"/>
      <c r="D32" s="317"/>
      <c r="E32" s="3"/>
      <c r="F32" s="3"/>
      <c r="I32" s="275"/>
      <c r="J32" s="276"/>
      <c r="K32" s="251"/>
    </row>
    <row r="33" spans="1:11" x14ac:dyDescent="0.2">
      <c r="A33" s="137" t="s">
        <v>157</v>
      </c>
      <c r="B33" s="312" t="s">
        <v>158</v>
      </c>
      <c r="C33" s="312"/>
      <c r="D33" s="312"/>
      <c r="E33" s="148"/>
      <c r="F33" s="3"/>
      <c r="I33" s="275"/>
      <c r="J33" s="276"/>
      <c r="K33" s="251"/>
    </row>
    <row r="34" spans="1:11" x14ac:dyDescent="0.2">
      <c r="A34" s="138"/>
      <c r="B34" s="138"/>
      <c r="C34" s="138"/>
      <c r="D34" s="138"/>
      <c r="E34" s="3"/>
      <c r="F34" s="3"/>
      <c r="I34" s="275"/>
      <c r="J34" s="276"/>
      <c r="K34" s="251"/>
    </row>
    <row r="35" spans="1:11" ht="28.5" x14ac:dyDescent="0.2">
      <c r="A35" s="138"/>
      <c r="B35" s="135"/>
      <c r="C35" s="136" t="s">
        <v>159</v>
      </c>
      <c r="D35" s="139" t="s">
        <v>160</v>
      </c>
      <c r="E35" s="3"/>
      <c r="F35" s="3"/>
      <c r="I35" s="275"/>
      <c r="J35" s="276"/>
      <c r="K35" s="251"/>
    </row>
    <row r="36" spans="1:11" x14ac:dyDescent="0.2">
      <c r="A36" s="138"/>
      <c r="B36" s="138"/>
      <c r="C36" s="140" t="s">
        <v>18</v>
      </c>
      <c r="D36" s="226">
        <f>C11</f>
        <v>0</v>
      </c>
      <c r="E36" s="3"/>
      <c r="F36" s="3"/>
      <c r="I36" s="275"/>
      <c r="J36" s="276"/>
      <c r="K36" s="251"/>
    </row>
    <row r="37" spans="1:11" x14ac:dyDescent="0.2">
      <c r="A37" s="138"/>
      <c r="B37" s="138"/>
      <c r="C37" s="141"/>
      <c r="D37" s="226"/>
      <c r="E37" s="3"/>
      <c r="F37" s="3"/>
      <c r="I37" s="275"/>
      <c r="J37" s="276"/>
      <c r="K37" s="251"/>
    </row>
    <row r="38" spans="1:11" x14ac:dyDescent="0.2">
      <c r="A38" s="138"/>
      <c r="B38" s="138"/>
      <c r="C38" s="142" t="s">
        <v>22</v>
      </c>
      <c r="D38" s="226">
        <f>'IF1.1'!C7</f>
        <v>0</v>
      </c>
      <c r="E38" s="3"/>
      <c r="F38" s="3"/>
      <c r="I38" s="275"/>
      <c r="J38" s="276"/>
      <c r="K38" s="251"/>
    </row>
    <row r="39" spans="1:11" x14ac:dyDescent="0.2">
      <c r="A39" s="138"/>
      <c r="B39" s="138"/>
      <c r="C39" s="142" t="s">
        <v>47</v>
      </c>
      <c r="D39" s="226">
        <f>'IF1.1'!C27</f>
        <v>0</v>
      </c>
      <c r="E39" s="3"/>
      <c r="F39" s="3"/>
      <c r="I39" s="275"/>
      <c r="J39" s="276"/>
      <c r="K39" s="251"/>
    </row>
    <row r="40" spans="1:11" x14ac:dyDescent="0.2">
      <c r="A40" s="138"/>
      <c r="B40" s="138"/>
      <c r="C40" s="142" t="s">
        <v>20</v>
      </c>
      <c r="D40" s="226">
        <f>'IF1.1'!C6</f>
        <v>0</v>
      </c>
      <c r="E40" s="3"/>
      <c r="F40" s="3"/>
      <c r="I40" s="275"/>
      <c r="J40" s="276"/>
      <c r="K40" s="251"/>
    </row>
    <row r="41" spans="1:11" x14ac:dyDescent="0.2">
      <c r="A41" s="138"/>
      <c r="B41" s="138"/>
      <c r="C41" s="142" t="s">
        <v>52</v>
      </c>
      <c r="D41" s="226">
        <f>'IF1.1'!C32</f>
        <v>0</v>
      </c>
      <c r="E41" s="3"/>
      <c r="F41" s="3"/>
      <c r="I41" s="275"/>
      <c r="J41" s="276"/>
      <c r="K41" s="251"/>
    </row>
    <row r="42" spans="1:11" x14ac:dyDescent="0.2">
      <c r="A42" s="138"/>
      <c r="B42" s="138"/>
      <c r="C42" s="138"/>
      <c r="D42" s="226"/>
      <c r="E42" s="3"/>
      <c r="F42" s="3"/>
      <c r="I42" s="275"/>
      <c r="J42" s="276"/>
      <c r="K42" s="251"/>
    </row>
    <row r="43" spans="1:11" x14ac:dyDescent="0.2">
      <c r="A43" s="138"/>
      <c r="B43" s="138"/>
      <c r="C43" s="140" t="s">
        <v>161</v>
      </c>
      <c r="D43" s="227">
        <f>D40+D41</f>
        <v>0</v>
      </c>
      <c r="E43" s="3"/>
      <c r="F43" s="3"/>
      <c r="I43" s="275"/>
      <c r="J43" s="276"/>
      <c r="K43" s="251"/>
    </row>
    <row r="44" spans="1:11" x14ac:dyDescent="0.2">
      <c r="A44" s="138"/>
      <c r="B44" s="138"/>
      <c r="C44" s="138"/>
      <c r="D44" s="138"/>
      <c r="E44" s="3"/>
      <c r="F44" s="3"/>
      <c r="I44" s="275"/>
      <c r="J44" s="276"/>
      <c r="K44" s="251"/>
    </row>
    <row r="45" spans="1:11" x14ac:dyDescent="0.2">
      <c r="A45" s="138"/>
      <c r="B45" s="138"/>
      <c r="C45" s="138"/>
      <c r="D45" s="138"/>
      <c r="E45" s="3"/>
      <c r="F45" s="3"/>
      <c r="I45" s="275"/>
      <c r="J45" s="276"/>
      <c r="K45" s="251"/>
    </row>
    <row r="46" spans="1:11" x14ac:dyDescent="0.2">
      <c r="A46" s="138"/>
      <c r="B46" s="138"/>
      <c r="C46" s="140" t="s">
        <v>162</v>
      </c>
      <c r="D46" s="138"/>
      <c r="E46" s="3"/>
      <c r="F46" s="3"/>
      <c r="I46" s="275"/>
      <c r="J46" s="276"/>
      <c r="K46" s="251"/>
    </row>
    <row r="47" spans="1:11" x14ac:dyDescent="0.2">
      <c r="A47" s="138"/>
      <c r="B47" s="138"/>
      <c r="C47" s="138" t="s">
        <v>55</v>
      </c>
      <c r="D47" s="226">
        <f>'IF2.3'!C6</f>
        <v>0</v>
      </c>
      <c r="E47" s="3"/>
      <c r="F47" s="3"/>
      <c r="I47" s="275"/>
      <c r="J47" s="276"/>
      <c r="K47" s="251"/>
    </row>
    <row r="48" spans="1:11" x14ac:dyDescent="0.2">
      <c r="A48" s="138"/>
      <c r="B48" s="138"/>
      <c r="C48" s="138" t="s">
        <v>56</v>
      </c>
      <c r="D48" s="226">
        <f>'IF2.3'!C7</f>
        <v>0</v>
      </c>
      <c r="E48" s="3"/>
      <c r="F48" s="3"/>
      <c r="I48" s="275"/>
      <c r="J48" s="276"/>
      <c r="K48" s="251"/>
    </row>
    <row r="49" spans="1:11" x14ac:dyDescent="0.2">
      <c r="A49" s="138"/>
      <c r="B49" s="138"/>
      <c r="C49" s="140" t="s">
        <v>59</v>
      </c>
      <c r="D49" s="228">
        <f>MAX(D47,D48)</f>
        <v>0</v>
      </c>
      <c r="E49" s="157"/>
      <c r="F49" s="3"/>
      <c r="I49" s="275"/>
      <c r="J49" s="276"/>
      <c r="K49" s="251"/>
    </row>
    <row r="50" spans="1:11" x14ac:dyDescent="0.2">
      <c r="A50" s="138"/>
      <c r="B50" s="138"/>
      <c r="C50" s="138"/>
      <c r="D50" s="138"/>
      <c r="E50" s="3"/>
      <c r="F50" s="3"/>
      <c r="I50" s="275"/>
      <c r="J50" s="276"/>
      <c r="K50" s="251"/>
    </row>
    <row r="51" spans="1:11" x14ac:dyDescent="0.2">
      <c r="A51" s="138"/>
      <c r="B51" s="138"/>
      <c r="C51" s="143" t="s">
        <v>62</v>
      </c>
      <c r="D51" s="158" t="e">
        <f>'IF2.4'!C5</f>
        <v>#DIV/0!</v>
      </c>
      <c r="E51" s="3"/>
      <c r="F51" s="3"/>
      <c r="I51" s="275"/>
      <c r="J51" s="276"/>
      <c r="K51" s="251"/>
    </row>
    <row r="52" spans="1:11" x14ac:dyDescent="0.2">
      <c r="A52" s="138"/>
      <c r="B52" s="138"/>
      <c r="C52" s="143" t="s">
        <v>63</v>
      </c>
      <c r="D52" s="158" t="e">
        <f>'IF2.4'!C7</f>
        <v>#DIV/0!</v>
      </c>
      <c r="E52" s="3"/>
      <c r="F52" s="3"/>
      <c r="I52" s="275"/>
      <c r="J52" s="276"/>
      <c r="K52" s="251"/>
    </row>
    <row r="53" spans="1:11" x14ac:dyDescent="0.2">
      <c r="A53" s="138"/>
      <c r="B53" s="138"/>
      <c r="C53" s="143" t="s">
        <v>64</v>
      </c>
      <c r="D53" s="158" t="e">
        <f>'IF2.4'!C9</f>
        <v>#DIV/0!</v>
      </c>
      <c r="E53" s="3"/>
      <c r="F53" s="3"/>
      <c r="I53" s="275"/>
      <c r="J53" s="276"/>
      <c r="K53" s="251"/>
    </row>
    <row r="54" spans="1:11" x14ac:dyDescent="0.2">
      <c r="A54" s="138"/>
      <c r="B54" s="138"/>
      <c r="C54" s="138"/>
      <c r="D54" s="138"/>
      <c r="E54" s="3"/>
      <c r="F54" s="3"/>
      <c r="I54" s="275"/>
      <c r="J54" s="276"/>
      <c r="K54" s="251"/>
    </row>
    <row r="55" spans="1:11" x14ac:dyDescent="0.2">
      <c r="A55" s="138"/>
      <c r="B55" s="138"/>
      <c r="C55" s="138" t="s">
        <v>181</v>
      </c>
      <c r="D55" s="226">
        <f>'IF2.3'!C9</f>
        <v>0</v>
      </c>
      <c r="E55" s="3"/>
      <c r="F55" s="3"/>
      <c r="I55" s="275"/>
      <c r="J55" s="276"/>
      <c r="K55" s="251"/>
    </row>
    <row r="56" spans="1:11" x14ac:dyDescent="0.2">
      <c r="A56" s="138"/>
      <c r="B56" s="138"/>
      <c r="C56" s="138" t="s">
        <v>182</v>
      </c>
      <c r="D56" s="226">
        <f>'IF2.3'!C10</f>
        <v>0</v>
      </c>
      <c r="E56" s="3"/>
      <c r="F56" s="3"/>
      <c r="I56" s="275"/>
      <c r="J56" s="276"/>
      <c r="K56" s="251"/>
    </row>
    <row r="57" spans="1:11" x14ac:dyDescent="0.2">
      <c r="A57" s="138"/>
      <c r="B57" s="138"/>
      <c r="C57" s="138" t="s">
        <v>183</v>
      </c>
      <c r="D57" s="226">
        <f>'IF2.3'!C11</f>
        <v>0</v>
      </c>
      <c r="E57" s="3"/>
      <c r="F57" s="3"/>
      <c r="I57" s="275"/>
      <c r="J57" s="276"/>
      <c r="K57" s="251"/>
    </row>
    <row r="58" spans="1:11" x14ac:dyDescent="0.2">
      <c r="A58" s="138"/>
      <c r="B58" s="138"/>
      <c r="C58" s="138" t="s">
        <v>184</v>
      </c>
      <c r="D58" s="226">
        <f>'IF2.3'!C12</f>
        <v>0</v>
      </c>
      <c r="E58" s="3"/>
      <c r="F58" s="3"/>
      <c r="I58" s="275"/>
      <c r="J58" s="276"/>
      <c r="K58" s="251"/>
    </row>
    <row r="59" spans="1:11" x14ac:dyDescent="0.2">
      <c r="A59" s="138"/>
      <c r="B59" s="138"/>
      <c r="C59" s="138" t="s">
        <v>185</v>
      </c>
      <c r="D59" s="226">
        <f>'IF2.3'!C13</f>
        <v>0</v>
      </c>
      <c r="E59" s="3"/>
      <c r="F59" s="3"/>
      <c r="I59" s="275"/>
      <c r="J59" s="276"/>
      <c r="K59" s="251"/>
    </row>
    <row r="60" spans="1:11" x14ac:dyDescent="0.2">
      <c r="A60" s="138"/>
      <c r="B60" s="138"/>
      <c r="C60" s="140" t="s">
        <v>229</v>
      </c>
      <c r="D60" s="229">
        <f>'IF2.3'!C17-SUM('IF2.3'!C15:C16)</f>
        <v>0</v>
      </c>
      <c r="E60" s="3"/>
      <c r="F60" s="3"/>
      <c r="I60" s="275"/>
      <c r="J60" s="276"/>
      <c r="K60" s="251"/>
    </row>
    <row r="61" spans="1:11" x14ac:dyDescent="0.2">
      <c r="A61" s="138"/>
      <c r="B61" s="138"/>
      <c r="C61" s="138"/>
      <c r="D61" s="138"/>
      <c r="E61" s="3"/>
      <c r="F61" s="3"/>
      <c r="I61" s="275"/>
      <c r="J61" s="276"/>
      <c r="K61" s="251"/>
    </row>
    <row r="62" spans="1:11" x14ac:dyDescent="0.2">
      <c r="A62" s="138"/>
      <c r="B62" s="138"/>
      <c r="C62" s="138"/>
      <c r="D62" s="138"/>
      <c r="E62" s="3"/>
      <c r="F62" s="3"/>
      <c r="I62" s="275"/>
      <c r="J62" s="276"/>
      <c r="K62" s="251"/>
    </row>
    <row r="63" spans="1:11" x14ac:dyDescent="0.2">
      <c r="A63" s="138"/>
      <c r="B63" s="138"/>
      <c r="C63" s="143" t="s">
        <v>230</v>
      </c>
      <c r="D63" s="144" t="e">
        <f>D38/$D$60</f>
        <v>#DIV/0!</v>
      </c>
      <c r="E63" s="3"/>
      <c r="F63" s="3"/>
      <c r="I63" s="275"/>
      <c r="J63" s="276"/>
      <c r="K63" s="251"/>
    </row>
    <row r="64" spans="1:11" x14ac:dyDescent="0.2">
      <c r="A64" s="138"/>
      <c r="B64" s="138"/>
      <c r="C64" s="143" t="s">
        <v>231</v>
      </c>
      <c r="D64" s="144" t="e">
        <f>D40/$D$60</f>
        <v>#DIV/0!</v>
      </c>
      <c r="E64" s="3"/>
      <c r="F64" s="3"/>
      <c r="I64" s="275"/>
      <c r="J64" s="276"/>
      <c r="K64" s="251"/>
    </row>
    <row r="65" spans="1:11" x14ac:dyDescent="0.2">
      <c r="A65" s="138"/>
      <c r="B65" s="138"/>
      <c r="C65" s="143" t="s">
        <v>232</v>
      </c>
      <c r="D65" s="144" t="e">
        <f>D43/$D$60</f>
        <v>#DIV/0!</v>
      </c>
      <c r="E65" s="3"/>
      <c r="F65" s="3"/>
      <c r="I65" s="275"/>
      <c r="J65" s="276"/>
      <c r="K65" s="251"/>
    </row>
    <row r="66" spans="1:11" x14ac:dyDescent="0.2">
      <c r="E66" s="3"/>
      <c r="F66" s="3"/>
      <c r="I66" s="275"/>
      <c r="J66" s="276"/>
      <c r="K66" s="251"/>
    </row>
    <row r="67" spans="1:11" x14ac:dyDescent="0.2">
      <c r="E67" s="3"/>
      <c r="F67" s="3"/>
      <c r="I67" s="275"/>
      <c r="J67" s="276"/>
      <c r="K67" s="251"/>
    </row>
    <row r="68" spans="1:11" x14ac:dyDescent="0.2">
      <c r="A68" s="137" t="s">
        <v>163</v>
      </c>
      <c r="B68" s="318" t="s">
        <v>279</v>
      </c>
      <c r="C68" s="318"/>
      <c r="D68" s="318"/>
      <c r="E68" s="3"/>
      <c r="F68" s="3"/>
      <c r="I68" s="275"/>
      <c r="J68" s="276"/>
      <c r="K68" s="251"/>
    </row>
    <row r="69" spans="1:11" ht="15" thickBot="1" x14ac:dyDescent="0.25">
      <c r="A69" s="138"/>
      <c r="B69" s="138"/>
      <c r="C69" s="138"/>
      <c r="D69" s="138"/>
      <c r="E69" s="3"/>
      <c r="F69" s="3"/>
      <c r="I69" s="275"/>
      <c r="J69" s="276"/>
      <c r="K69" s="251"/>
    </row>
    <row r="70" spans="1:11" ht="30" customHeight="1" thickBot="1" x14ac:dyDescent="0.25">
      <c r="A70" s="138"/>
      <c r="B70" s="162" t="e">
        <f>IF(AND(D72="YES",D75="YES",D76="YES",D78="YES",D80="YES",D82="YES",D84="YES",D86="YES",D88="YES",D90="YES",D92="YES"),"YES","NO")</f>
        <v>#DIV/0!</v>
      </c>
      <c r="C70" s="145"/>
      <c r="D70" s="138"/>
      <c r="E70" s="3"/>
      <c r="F70" s="3"/>
      <c r="I70" s="277" t="str">
        <f>IFERROR(IF(B70="","FALSE","TRUE"),"FALSE")</f>
        <v>FALSE</v>
      </c>
      <c r="J70" s="276"/>
      <c r="K70" s="249" t="e">
        <f>IF(B70="NO","The CIF should not fill this CoREP Form as it is NOT a Class 3 Investment Firm","")</f>
        <v>#DIV/0!</v>
      </c>
    </row>
    <row r="71" spans="1:11" x14ac:dyDescent="0.2">
      <c r="A71" s="138"/>
      <c r="B71" s="138"/>
      <c r="C71" s="138"/>
      <c r="D71" s="138"/>
      <c r="E71" s="3"/>
      <c r="F71" s="3"/>
      <c r="I71" s="275"/>
      <c r="J71" s="276"/>
      <c r="K71" s="251"/>
    </row>
    <row r="72" spans="1:11" x14ac:dyDescent="0.2">
      <c r="A72" s="138"/>
      <c r="B72" s="287" t="s">
        <v>296</v>
      </c>
      <c r="C72" s="287"/>
      <c r="D72" s="137" t="e">
        <f>IF('THRESHOLDS REVIEW'!C5/C21&lt;1200000,"YES","NO")</f>
        <v>#DIV/0!</v>
      </c>
      <c r="E72" s="3"/>
      <c r="F72" s="3"/>
      <c r="I72" s="275"/>
      <c r="J72" s="276"/>
      <c r="K72" s="251"/>
    </row>
    <row r="73" spans="1:11" x14ac:dyDescent="0.2">
      <c r="A73" s="138"/>
      <c r="B73" s="146"/>
      <c r="C73" s="146"/>
      <c r="D73" s="137"/>
      <c r="E73" s="3"/>
      <c r="F73" s="3"/>
      <c r="I73" s="275"/>
      <c r="J73" s="276"/>
      <c r="K73" s="251"/>
    </row>
    <row r="74" spans="1:11" x14ac:dyDescent="0.2">
      <c r="A74" s="138"/>
      <c r="B74" s="287" t="s">
        <v>297</v>
      </c>
      <c r="C74" s="287"/>
      <c r="D74" s="137"/>
      <c r="E74" s="3"/>
      <c r="F74" s="3"/>
      <c r="I74" s="275"/>
      <c r="J74" s="276"/>
      <c r="K74" s="251"/>
    </row>
    <row r="75" spans="1:11" x14ac:dyDescent="0.2">
      <c r="A75" s="138"/>
      <c r="B75" s="306" t="s">
        <v>178</v>
      </c>
      <c r="C75" s="306"/>
      <c r="D75" s="137" t="e">
        <f>IF('THRESHOLDS REVIEW'!C6/C21&lt;100000,"YES","NO")</f>
        <v>#DIV/0!</v>
      </c>
      <c r="E75" s="3"/>
      <c r="F75" s="3"/>
      <c r="I75" s="275"/>
      <c r="J75" s="276"/>
      <c r="K75" s="251"/>
    </row>
    <row r="76" spans="1:11" x14ac:dyDescent="0.2">
      <c r="A76" s="138"/>
      <c r="B76" s="306" t="s">
        <v>179</v>
      </c>
      <c r="C76" s="306"/>
      <c r="D76" s="137" t="e">
        <f>IF('THRESHOLDS REVIEW'!C7/C21&lt;1000000,"YES","NO")</f>
        <v>#DIV/0!</v>
      </c>
      <c r="E76" s="3"/>
      <c r="F76" s="3"/>
      <c r="I76" s="275"/>
      <c r="J76" s="276"/>
      <c r="K76" s="251"/>
    </row>
    <row r="77" spans="1:11" x14ac:dyDescent="0.2">
      <c r="A77" s="138"/>
      <c r="B77" s="146"/>
      <c r="C77" s="146"/>
      <c r="D77" s="137"/>
      <c r="E77" s="3"/>
      <c r="F77" s="3"/>
      <c r="I77" s="275"/>
      <c r="J77" s="276"/>
      <c r="K77" s="251"/>
    </row>
    <row r="78" spans="1:11" x14ac:dyDescent="0.2">
      <c r="A78" s="138"/>
      <c r="B78" s="287" t="s">
        <v>298</v>
      </c>
      <c r="C78" s="287"/>
      <c r="D78" s="137" t="e">
        <f>IF('THRESHOLDS REVIEW'!C8/C21=0,"YES","NO")</f>
        <v>#DIV/0!</v>
      </c>
      <c r="E78" s="3"/>
      <c r="F78" s="3"/>
      <c r="I78" s="275"/>
      <c r="J78" s="276"/>
      <c r="K78" s="251"/>
    </row>
    <row r="79" spans="1:11" x14ac:dyDescent="0.2">
      <c r="A79" s="138"/>
      <c r="B79" s="146"/>
      <c r="C79" s="146"/>
      <c r="D79" s="137"/>
      <c r="E79" s="3"/>
      <c r="F79" s="3"/>
      <c r="I79" s="275"/>
      <c r="J79" s="276"/>
      <c r="K79" s="251"/>
    </row>
    <row r="80" spans="1:11" x14ac:dyDescent="0.2">
      <c r="A80" s="138"/>
      <c r="B80" s="287" t="s">
        <v>299</v>
      </c>
      <c r="C80" s="287"/>
      <c r="D80" s="137" t="e">
        <f>IF('THRESHOLDS REVIEW'!C9/C21=0,"YES","NO")</f>
        <v>#DIV/0!</v>
      </c>
      <c r="E80" s="3"/>
      <c r="F80" s="3"/>
      <c r="I80" s="275"/>
      <c r="J80" s="276"/>
      <c r="K80" s="251"/>
    </row>
    <row r="81" spans="1:11" x14ac:dyDescent="0.2">
      <c r="A81" s="138"/>
      <c r="B81" s="146"/>
      <c r="C81" s="146"/>
      <c r="D81" s="137"/>
      <c r="E81" s="3"/>
      <c r="F81" s="3"/>
      <c r="I81" s="275"/>
      <c r="J81" s="276"/>
      <c r="K81" s="251"/>
    </row>
    <row r="82" spans="1:11" x14ac:dyDescent="0.2">
      <c r="A82" s="138"/>
      <c r="B82" s="287" t="s">
        <v>300</v>
      </c>
      <c r="C82" s="287"/>
      <c r="D82" s="137" t="e">
        <f>IF('THRESHOLDS REVIEW'!C10/C21=0,"YES","NO")</f>
        <v>#DIV/0!</v>
      </c>
      <c r="E82" s="3"/>
      <c r="F82" s="3"/>
      <c r="I82" s="275"/>
      <c r="J82" s="276"/>
      <c r="K82" s="251"/>
    </row>
    <row r="83" spans="1:11" x14ac:dyDescent="0.2">
      <c r="A83" s="138"/>
      <c r="B83" s="146"/>
      <c r="C83" s="146"/>
      <c r="D83" s="137"/>
      <c r="E83" s="3"/>
      <c r="F83" s="3"/>
      <c r="I83" s="275"/>
      <c r="J83" s="276"/>
      <c r="K83" s="251"/>
    </row>
    <row r="84" spans="1:11" x14ac:dyDescent="0.2">
      <c r="A84" s="138"/>
      <c r="B84" s="287" t="s">
        <v>301</v>
      </c>
      <c r="C84" s="287"/>
      <c r="D84" s="137" t="e">
        <f>IF('THRESHOLDS REVIEW'!C11/C21=0,"YES","NO")</f>
        <v>#DIV/0!</v>
      </c>
      <c r="E84" s="3"/>
      <c r="F84" s="3"/>
      <c r="I84" s="275"/>
      <c r="J84" s="276"/>
      <c r="K84" s="251"/>
    </row>
    <row r="85" spans="1:11" x14ac:dyDescent="0.2">
      <c r="A85" s="138"/>
      <c r="B85" s="146"/>
      <c r="C85" s="146"/>
      <c r="D85" s="137"/>
      <c r="E85" s="3"/>
      <c r="F85" s="3"/>
      <c r="I85" s="275"/>
      <c r="J85" s="276"/>
      <c r="K85" s="251"/>
    </row>
    <row r="86" spans="1:11" x14ac:dyDescent="0.2">
      <c r="A86" s="138"/>
      <c r="B86" s="287" t="s">
        <v>302</v>
      </c>
      <c r="C86" s="287"/>
      <c r="D86" s="137" t="e">
        <f>IF('THRESHOLDS REVIEW'!C12/C21=0,"YES","NO")</f>
        <v>#DIV/0!</v>
      </c>
      <c r="E86" s="3"/>
      <c r="F86" s="3"/>
      <c r="I86" s="275"/>
      <c r="J86" s="276"/>
      <c r="K86" s="251"/>
    </row>
    <row r="87" spans="1:11" x14ac:dyDescent="0.2">
      <c r="A87" s="138"/>
      <c r="B87" s="146"/>
      <c r="C87" s="146"/>
      <c r="D87" s="137"/>
      <c r="E87" s="3"/>
      <c r="F87" s="3"/>
      <c r="I87" s="275"/>
      <c r="J87" s="276"/>
      <c r="K87" s="251"/>
    </row>
    <row r="88" spans="1:11" x14ac:dyDescent="0.2">
      <c r="A88" s="138"/>
      <c r="B88" s="287" t="s">
        <v>303</v>
      </c>
      <c r="C88" s="287"/>
      <c r="D88" s="137" t="e">
        <f>IF('THRESHOLDS REVIEW'!C13/C21=0,"YES","NO")</f>
        <v>#DIV/0!</v>
      </c>
      <c r="E88" s="3"/>
      <c r="F88" s="3"/>
      <c r="I88" s="275"/>
      <c r="J88" s="276"/>
      <c r="K88" s="251"/>
    </row>
    <row r="89" spans="1:11" x14ac:dyDescent="0.2">
      <c r="A89" s="138"/>
      <c r="B89" s="146"/>
      <c r="C89" s="146"/>
      <c r="D89" s="137"/>
      <c r="E89" s="3"/>
      <c r="F89" s="3"/>
      <c r="I89" s="275"/>
      <c r="J89" s="276"/>
      <c r="K89" s="251"/>
    </row>
    <row r="90" spans="1:11" x14ac:dyDescent="0.2">
      <c r="A90" s="138"/>
      <c r="B90" s="288" t="s">
        <v>273</v>
      </c>
      <c r="C90" s="288"/>
      <c r="D90" s="137" t="e">
        <f>IF('THRESHOLDS REVIEW'!C14/C21&lt;100000,"YES","NO")</f>
        <v>#DIV/0!</v>
      </c>
      <c r="E90" s="3"/>
      <c r="F90" s="3"/>
      <c r="I90" s="275"/>
      <c r="J90" s="276"/>
      <c r="K90" s="251"/>
    </row>
    <row r="91" spans="1:11" x14ac:dyDescent="0.2">
      <c r="A91" s="138"/>
      <c r="B91" s="146"/>
      <c r="C91" s="146"/>
      <c r="D91" s="137"/>
      <c r="E91" s="3"/>
      <c r="F91" s="3"/>
      <c r="I91" s="275"/>
      <c r="J91" s="276"/>
      <c r="K91" s="251"/>
    </row>
    <row r="92" spans="1:11" ht="29.25" customHeight="1" x14ac:dyDescent="0.2">
      <c r="A92" s="138"/>
      <c r="B92" s="320" t="s">
        <v>180</v>
      </c>
      <c r="C92" s="320"/>
      <c r="D92" s="137" t="e">
        <f>IF('THRESHOLDS REVIEW'!C15/C21&lt;30000,"YES","NO")</f>
        <v>#DIV/0!</v>
      </c>
      <c r="E92" s="3"/>
      <c r="F92" s="3"/>
      <c r="I92" s="275"/>
      <c r="J92" s="276"/>
      <c r="K92" s="251"/>
    </row>
    <row r="93" spans="1:11" ht="29.25" customHeight="1" x14ac:dyDescent="0.2">
      <c r="A93" s="138"/>
      <c r="B93" s="215"/>
      <c r="C93" s="215"/>
      <c r="D93" s="137"/>
      <c r="E93" s="3"/>
      <c r="F93" s="3"/>
      <c r="I93" s="275"/>
      <c r="J93" s="276"/>
      <c r="K93" s="251"/>
    </row>
    <row r="94" spans="1:11" ht="29.25" customHeight="1" thickBot="1" x14ac:dyDescent="0.25">
      <c r="A94" s="138"/>
      <c r="B94" s="319" t="s">
        <v>280</v>
      </c>
      <c r="C94" s="319"/>
      <c r="D94" s="319"/>
      <c r="E94" s="219"/>
      <c r="F94" s="7"/>
      <c r="G94" s="7"/>
      <c r="H94" s="7"/>
      <c r="I94" s="280"/>
      <c r="J94" s="276"/>
      <c r="K94" s="251"/>
    </row>
    <row r="95" spans="1:11" ht="29.25" customHeight="1" thickBot="1" x14ac:dyDescent="0.25">
      <c r="A95" s="138"/>
      <c r="B95" s="256"/>
      <c r="C95" s="216"/>
      <c r="D95" s="159"/>
      <c r="E95" s="219"/>
      <c r="F95" s="7"/>
      <c r="G95" s="7"/>
      <c r="H95" s="7"/>
      <c r="I95" s="278" t="b">
        <f>IF(B95="", FALSE, TRUE)</f>
        <v>0</v>
      </c>
      <c r="J95" s="276"/>
      <c r="K95" s="251"/>
    </row>
    <row r="96" spans="1:11" ht="29.25" customHeight="1" x14ac:dyDescent="0.2">
      <c r="A96" s="138"/>
      <c r="B96" s="215"/>
      <c r="C96" s="215"/>
      <c r="D96" s="137"/>
      <c r="E96" s="3"/>
      <c r="F96" s="3"/>
      <c r="I96" s="275"/>
      <c r="J96" s="276"/>
      <c r="K96" s="251"/>
    </row>
    <row r="97" spans="1:11" ht="29.25" customHeight="1" thickBot="1" x14ac:dyDescent="0.25">
      <c r="A97" s="138"/>
      <c r="B97" s="319" t="s">
        <v>281</v>
      </c>
      <c r="C97" s="319"/>
      <c r="D97" s="319"/>
      <c r="E97" s="219"/>
      <c r="F97" s="7"/>
      <c r="G97" s="7"/>
      <c r="H97" s="7"/>
      <c r="I97" s="280"/>
      <c r="J97" s="276"/>
      <c r="K97" s="251"/>
    </row>
    <row r="98" spans="1:11" ht="29.25" customHeight="1" thickBot="1" x14ac:dyDescent="0.25">
      <c r="A98" s="138"/>
      <c r="B98" s="256"/>
      <c r="C98" s="216"/>
      <c r="D98" s="159"/>
      <c r="E98" s="219"/>
      <c r="F98" s="7"/>
      <c r="G98" s="7"/>
      <c r="H98" s="7"/>
      <c r="I98" s="278" t="b">
        <f>IF(B98="", FALSE, TRUE)</f>
        <v>0</v>
      </c>
      <c r="J98" s="276"/>
      <c r="K98" s="251"/>
    </row>
    <row r="99" spans="1:11" x14ac:dyDescent="0.2">
      <c r="A99" s="3"/>
      <c r="B99" s="3"/>
      <c r="C99" s="3"/>
      <c r="D99" s="3"/>
      <c r="E99" s="3"/>
      <c r="F99" s="3"/>
      <c r="I99" s="275"/>
      <c r="J99" s="276"/>
      <c r="K99" s="251"/>
    </row>
    <row r="100" spans="1:11" x14ac:dyDescent="0.2">
      <c r="A100" s="3"/>
      <c r="B100" s="3"/>
      <c r="C100" s="3"/>
      <c r="D100" s="3"/>
      <c r="E100" s="3"/>
      <c r="F100" s="3"/>
      <c r="I100" s="275"/>
      <c r="J100" s="276"/>
      <c r="K100" s="251"/>
    </row>
    <row r="101" spans="1:11" ht="51" customHeight="1" x14ac:dyDescent="0.2">
      <c r="A101" s="159" t="s">
        <v>164</v>
      </c>
      <c r="B101" s="321" t="s">
        <v>319</v>
      </c>
      <c r="C101" s="321"/>
      <c r="D101" s="321"/>
      <c r="E101" s="3"/>
      <c r="F101" s="3"/>
      <c r="I101" s="275"/>
      <c r="J101" s="276"/>
      <c r="K101" s="251"/>
    </row>
    <row r="102" spans="1:11" ht="15" thickBot="1" x14ac:dyDescent="0.25">
      <c r="A102" s="159"/>
      <c r="B102" s="150"/>
      <c r="C102" s="150"/>
      <c r="D102" s="150"/>
      <c r="E102" s="3"/>
      <c r="F102" s="3"/>
      <c r="I102" s="275"/>
      <c r="J102" s="276"/>
      <c r="K102" s="251"/>
    </row>
    <row r="103" spans="1:11" ht="15" thickBot="1" x14ac:dyDescent="0.25">
      <c r="A103" s="159"/>
      <c r="B103" s="230" t="str">
        <f>IFERROR(IF(D106&lt;D107, "YES, Complete actions taken to restore compliance below", "NO"), "")</f>
        <v/>
      </c>
      <c r="C103" s="150"/>
      <c r="D103" s="150"/>
      <c r="E103" s="3"/>
      <c r="F103" s="3"/>
      <c r="I103" s="275"/>
      <c r="J103" s="276"/>
      <c r="K103" s="251"/>
    </row>
    <row r="104" spans="1:11" x14ac:dyDescent="0.2">
      <c r="A104" s="159"/>
      <c r="B104" s="150"/>
      <c r="C104" s="150"/>
      <c r="D104" s="150"/>
      <c r="E104" s="3"/>
      <c r="F104" s="3"/>
      <c r="I104" s="275"/>
      <c r="J104" s="276"/>
      <c r="K104" s="251"/>
    </row>
    <row r="105" spans="1:11" x14ac:dyDescent="0.2">
      <c r="A105" s="159"/>
      <c r="B105" s="289"/>
      <c r="C105" s="290"/>
      <c r="D105" s="154" t="s">
        <v>170</v>
      </c>
      <c r="E105" s="3"/>
      <c r="F105" s="3"/>
      <c r="I105" s="275"/>
      <c r="J105" s="276"/>
      <c r="K105" s="251"/>
    </row>
    <row r="106" spans="1:11" x14ac:dyDescent="0.2">
      <c r="A106" s="159"/>
      <c r="B106" s="291" t="s">
        <v>175</v>
      </c>
      <c r="C106" s="291"/>
      <c r="D106" s="247" t="e">
        <f>D43/C21</f>
        <v>#DIV/0!</v>
      </c>
      <c r="E106" s="3"/>
      <c r="F106" s="3"/>
      <c r="I106" s="275"/>
      <c r="J106" s="276"/>
      <c r="K106" s="251"/>
    </row>
    <row r="107" spans="1:11" x14ac:dyDescent="0.2">
      <c r="A107" s="159"/>
      <c r="B107" s="291" t="s">
        <v>320</v>
      </c>
      <c r="C107" s="291"/>
      <c r="D107" s="248" t="e">
        <f>D60/C21</f>
        <v>#DIV/0!</v>
      </c>
      <c r="E107" s="3"/>
      <c r="F107" s="3"/>
      <c r="I107" s="275"/>
      <c r="J107" s="276"/>
      <c r="K107" s="251"/>
    </row>
    <row r="108" spans="1:11" ht="59.25" customHeight="1" x14ac:dyDescent="0.2">
      <c r="A108" s="159"/>
      <c r="B108" s="292" t="s">
        <v>321</v>
      </c>
      <c r="C108" s="293"/>
      <c r="D108" s="294"/>
      <c r="E108" s="3"/>
      <c r="F108" s="3"/>
      <c r="I108" s="275"/>
      <c r="J108" s="276"/>
      <c r="K108" s="251"/>
    </row>
    <row r="109" spans="1:11" ht="40.5" customHeight="1" x14ac:dyDescent="0.2">
      <c r="A109" s="159"/>
      <c r="B109" s="300"/>
      <c r="C109" s="301"/>
      <c r="D109" s="302"/>
      <c r="E109" s="3"/>
      <c r="F109" s="3"/>
      <c r="I109" s="277" t="b">
        <f>IF(B103="NO", TRUE, IF(B103="", FALSE, IF(B103="YES, Complete actions taken to restore compliance below", IF(B109="", FALSE, TRUE))))</f>
        <v>0</v>
      </c>
      <c r="J109" s="276"/>
      <c r="K109" s="251"/>
    </row>
    <row r="110" spans="1:11" x14ac:dyDescent="0.2">
      <c r="A110" s="156"/>
      <c r="B110" s="3"/>
      <c r="C110" s="3"/>
      <c r="D110" s="3"/>
      <c r="E110" s="3"/>
      <c r="F110" s="3"/>
      <c r="I110" s="275"/>
      <c r="J110" s="276"/>
      <c r="K110" s="251"/>
    </row>
    <row r="111" spans="1:11" x14ac:dyDescent="0.2">
      <c r="A111" s="156"/>
      <c r="B111" s="3"/>
      <c r="C111" s="3"/>
      <c r="D111" s="3"/>
      <c r="E111" s="3"/>
      <c r="F111" s="3"/>
      <c r="I111" s="275"/>
      <c r="J111" s="276"/>
      <c r="K111" s="251"/>
    </row>
    <row r="112" spans="1:11" x14ac:dyDescent="0.2">
      <c r="A112" s="137" t="s">
        <v>165</v>
      </c>
      <c r="B112" s="332" t="s">
        <v>276</v>
      </c>
      <c r="C112" s="332"/>
      <c r="D112" s="332"/>
      <c r="E112" s="3"/>
      <c r="F112" s="3"/>
      <c r="I112" s="275"/>
      <c r="J112" s="276"/>
      <c r="K112" s="251"/>
    </row>
    <row r="113" spans="1:11" x14ac:dyDescent="0.2">
      <c r="A113" s="137"/>
      <c r="B113" s="138"/>
      <c r="C113" s="138"/>
      <c r="D113" s="138"/>
      <c r="E113" s="3"/>
      <c r="F113" s="3"/>
      <c r="I113" s="275"/>
      <c r="J113" s="276"/>
      <c r="K113" s="251"/>
    </row>
    <row r="114" spans="1:11" x14ac:dyDescent="0.2">
      <c r="A114" s="137"/>
      <c r="B114" s="143" t="s">
        <v>62</v>
      </c>
      <c r="C114" s="138"/>
      <c r="D114" s="147">
        <v>0.56000000000000005</v>
      </c>
      <c r="E114" s="3"/>
      <c r="F114" s="3"/>
      <c r="I114" s="275"/>
      <c r="J114" s="276"/>
      <c r="K114" s="251"/>
    </row>
    <row r="115" spans="1:11" x14ac:dyDescent="0.2">
      <c r="A115" s="137"/>
      <c r="B115" s="143" t="s">
        <v>63</v>
      </c>
      <c r="C115" s="138"/>
      <c r="D115" s="147">
        <v>0.75</v>
      </c>
      <c r="E115" s="3"/>
      <c r="F115" s="3"/>
      <c r="I115" s="275"/>
      <c r="J115" s="276"/>
      <c r="K115" s="251"/>
    </row>
    <row r="116" spans="1:11" x14ac:dyDescent="0.2">
      <c r="A116" s="137"/>
      <c r="B116" s="214" t="s">
        <v>277</v>
      </c>
      <c r="C116" s="138"/>
      <c r="D116" s="147">
        <v>1</v>
      </c>
      <c r="E116" s="3"/>
      <c r="F116" s="3"/>
      <c r="I116" s="275"/>
      <c r="J116" s="276"/>
      <c r="K116" s="251"/>
    </row>
    <row r="117" spans="1:11" x14ac:dyDescent="0.2">
      <c r="A117" s="137"/>
      <c r="B117" s="138"/>
      <c r="C117" s="138"/>
      <c r="D117" s="138"/>
      <c r="E117" s="3"/>
      <c r="F117" s="3"/>
      <c r="I117" s="275"/>
      <c r="J117" s="276"/>
      <c r="K117" s="251"/>
    </row>
    <row r="118" spans="1:11" x14ac:dyDescent="0.2">
      <c r="A118" s="137"/>
      <c r="B118" s="176" t="s">
        <v>291</v>
      </c>
      <c r="C118" s="138"/>
      <c r="D118" s="138"/>
      <c r="E118" s="3"/>
      <c r="F118" s="3"/>
      <c r="I118" s="275"/>
      <c r="J118" s="276"/>
      <c r="K118" s="251"/>
    </row>
    <row r="119" spans="1:11" ht="15" thickBot="1" x14ac:dyDescent="0.25">
      <c r="A119" s="137"/>
      <c r="B119" s="138"/>
      <c r="C119" s="138"/>
      <c r="D119" s="138"/>
      <c r="E119" s="3"/>
      <c r="F119" s="3"/>
      <c r="I119" s="275"/>
      <c r="J119" s="276"/>
      <c r="K119" s="251"/>
    </row>
    <row r="120" spans="1:11" ht="15" thickBot="1" x14ac:dyDescent="0.25">
      <c r="A120" s="137"/>
      <c r="B120" s="230" t="str">
        <f>IFERROR(IF(OR(D114&gt;D63,D115&gt;D64,D116&gt;D65),"YES, Complete actions taken to restore compliance below","NO"), "")</f>
        <v/>
      </c>
      <c r="C120" s="138"/>
      <c r="D120" s="138"/>
      <c r="E120" s="3"/>
      <c r="F120" s="3"/>
      <c r="I120" s="275"/>
      <c r="J120" s="276"/>
      <c r="K120" s="251"/>
    </row>
    <row r="121" spans="1:11" x14ac:dyDescent="0.2">
      <c r="A121" s="137"/>
      <c r="B121" s="149"/>
      <c r="C121" s="138"/>
      <c r="D121" s="138"/>
      <c r="E121" s="3"/>
      <c r="F121" s="3"/>
      <c r="I121" s="275"/>
      <c r="J121" s="276"/>
      <c r="K121" s="251"/>
    </row>
    <row r="122" spans="1:11" ht="57.75" customHeight="1" x14ac:dyDescent="0.2">
      <c r="A122" s="137"/>
      <c r="B122" s="292" t="s">
        <v>292</v>
      </c>
      <c r="C122" s="293"/>
      <c r="D122" s="294"/>
      <c r="E122" s="3"/>
      <c r="F122" s="3"/>
      <c r="I122" s="275"/>
      <c r="J122" s="276"/>
      <c r="K122" s="251"/>
    </row>
    <row r="123" spans="1:11" ht="40.5" customHeight="1" x14ac:dyDescent="0.2">
      <c r="A123" s="137"/>
      <c r="B123" s="334"/>
      <c r="C123" s="335"/>
      <c r="D123" s="336"/>
      <c r="E123" s="3"/>
      <c r="F123" s="3"/>
      <c r="I123" s="277" t="b">
        <f>IF(B120="NO", TRUE, IF(B120="", FALSE, IF(B120="YES, Complete actions taken to restore compliance below", IF(B123="", FALSE, TRUE))))</f>
        <v>0</v>
      </c>
      <c r="J123" s="276"/>
      <c r="K123" s="251"/>
    </row>
    <row r="124" spans="1:11" x14ac:dyDescent="0.2">
      <c r="A124" s="89"/>
      <c r="E124" s="3"/>
      <c r="F124" s="3"/>
      <c r="I124" s="275"/>
      <c r="J124" s="276"/>
      <c r="K124" s="251"/>
    </row>
    <row r="125" spans="1:11" x14ac:dyDescent="0.2">
      <c r="A125" s="89"/>
      <c r="E125" s="3"/>
      <c r="F125" s="3"/>
      <c r="I125" s="275"/>
      <c r="J125" s="276"/>
      <c r="K125" s="251"/>
    </row>
    <row r="126" spans="1:11" ht="43.5" customHeight="1" x14ac:dyDescent="0.2">
      <c r="A126" s="137" t="s">
        <v>166</v>
      </c>
      <c r="B126" s="333" t="s">
        <v>278</v>
      </c>
      <c r="C126" s="297"/>
      <c r="D126" s="297"/>
      <c r="E126" s="3"/>
      <c r="F126" s="3"/>
      <c r="I126" s="275"/>
      <c r="J126" s="276"/>
      <c r="K126" s="251"/>
    </row>
    <row r="127" spans="1:11" x14ac:dyDescent="0.2">
      <c r="A127" s="137"/>
      <c r="B127" s="138"/>
      <c r="C127" s="138"/>
      <c r="D127" s="138"/>
      <c r="E127" s="3"/>
      <c r="F127" s="3"/>
      <c r="I127" s="275"/>
      <c r="J127" s="276"/>
      <c r="K127" s="251"/>
    </row>
    <row r="128" spans="1:11" x14ac:dyDescent="0.2">
      <c r="A128" s="137"/>
      <c r="B128" s="143" t="s">
        <v>176</v>
      </c>
      <c r="C128" s="143"/>
      <c r="D128" s="225">
        <f>'LIQ REQ'!C7+'LIQ REQ'!C6</f>
        <v>0</v>
      </c>
      <c r="E128" s="3"/>
      <c r="F128" s="3"/>
      <c r="I128" s="275"/>
      <c r="J128" s="276"/>
      <c r="K128" s="251"/>
    </row>
    <row r="129" spans="1:11" x14ac:dyDescent="0.2">
      <c r="A129" s="137"/>
      <c r="B129" s="143"/>
      <c r="C129" s="143"/>
      <c r="D129" s="225"/>
      <c r="E129" s="3"/>
      <c r="F129" s="3"/>
      <c r="I129" s="275"/>
      <c r="J129" s="276"/>
      <c r="K129" s="251"/>
    </row>
    <row r="130" spans="1:11" x14ac:dyDescent="0.2">
      <c r="A130" s="137"/>
      <c r="B130" s="143" t="s">
        <v>177</v>
      </c>
      <c r="C130" s="143"/>
      <c r="D130" s="225">
        <f>'LIQ REQ'!C5</f>
        <v>0</v>
      </c>
      <c r="E130" s="3"/>
      <c r="F130" s="3"/>
      <c r="I130" s="275"/>
      <c r="J130" s="276"/>
      <c r="K130" s="251"/>
    </row>
    <row r="131" spans="1:11" ht="15" thickBot="1" x14ac:dyDescent="0.25">
      <c r="A131" s="137"/>
      <c r="B131" s="143"/>
      <c r="C131" s="143"/>
      <c r="D131" s="143"/>
      <c r="E131" s="3"/>
      <c r="F131" s="3"/>
      <c r="I131" s="275"/>
      <c r="J131" s="276"/>
      <c r="K131" s="251"/>
    </row>
    <row r="132" spans="1:11" ht="15" thickBot="1" x14ac:dyDescent="0.25">
      <c r="A132" s="137"/>
      <c r="B132" s="214" t="s">
        <v>293</v>
      </c>
      <c r="C132" s="143"/>
      <c r="D132" s="161" t="str">
        <f>IF(AND(D128=0,D130=0),"",IF(D128&gt;=D130,"Yes",IF(D128&lt;D130,"NO","N/A")))</f>
        <v/>
      </c>
      <c r="E132" s="3"/>
      <c r="F132" s="3"/>
      <c r="I132" s="281" t="b">
        <f>IF(D132="",FALSE,TRUE)</f>
        <v>0</v>
      </c>
      <c r="J132" s="276"/>
      <c r="K132" s="251"/>
    </row>
    <row r="133" spans="1:11" x14ac:dyDescent="0.2">
      <c r="A133" s="137"/>
      <c r="B133" s="138"/>
      <c r="C133" s="138"/>
      <c r="D133" s="149"/>
      <c r="E133" s="3"/>
      <c r="F133" s="3"/>
      <c r="I133" s="275"/>
      <c r="J133" s="276"/>
      <c r="K133" s="251"/>
    </row>
    <row r="134" spans="1:11" x14ac:dyDescent="0.2">
      <c r="A134" s="137"/>
      <c r="B134" s="322" t="s">
        <v>294</v>
      </c>
      <c r="C134" s="290"/>
      <c r="D134" s="151"/>
      <c r="E134" s="3"/>
      <c r="F134" s="3"/>
      <c r="I134" s="275"/>
      <c r="J134" s="276"/>
      <c r="K134" s="251"/>
    </row>
    <row r="135" spans="1:11" x14ac:dyDescent="0.2">
      <c r="A135" s="137"/>
      <c r="B135" s="152"/>
      <c r="C135" s="140"/>
      <c r="D135" s="151"/>
      <c r="E135" s="3"/>
      <c r="F135" s="3"/>
      <c r="I135" s="275"/>
      <c r="J135" s="276"/>
      <c r="K135" s="251"/>
    </row>
    <row r="136" spans="1:11" ht="27.75" customHeight="1" thickBot="1" x14ac:dyDescent="0.25">
      <c r="A136" s="137"/>
      <c r="B136" s="297" t="s">
        <v>295</v>
      </c>
      <c r="C136" s="297"/>
      <c r="D136" s="297"/>
      <c r="E136" s="219"/>
      <c r="F136" s="7"/>
      <c r="G136" s="7"/>
      <c r="H136" s="7"/>
      <c r="I136" s="280"/>
      <c r="J136" s="279"/>
      <c r="K136" s="252"/>
    </row>
    <row r="137" spans="1:11" ht="42.75" customHeight="1" thickBot="1" x14ac:dyDescent="0.25">
      <c r="A137" s="137"/>
      <c r="B137" s="257"/>
      <c r="C137" s="258"/>
      <c r="D137" s="258"/>
      <c r="E137" s="219"/>
      <c r="F137" s="7"/>
      <c r="G137" s="7"/>
      <c r="H137" s="7"/>
      <c r="I137" s="281" t="b">
        <f>IF(AND(D132="YES",B137="N/A"),TRUE,IF(AND(D132="NO",B137="YES"),TRUE,IF(AND(D132="NO",B137="NO"),TRUE,FALSE)))</f>
        <v>0</v>
      </c>
      <c r="J137" s="279"/>
      <c r="K137" s="252" t="str">
        <f>IF(I137=FALSE, "Choose option from the drop down list","")</f>
        <v>Choose option from the drop down list</v>
      </c>
    </row>
    <row r="138" spans="1:11" x14ac:dyDescent="0.2">
      <c r="A138" s="89"/>
      <c r="E138" s="3"/>
      <c r="F138" s="3"/>
      <c r="I138" s="275"/>
      <c r="J138" s="276"/>
      <c r="K138" s="251"/>
    </row>
    <row r="139" spans="1:11" x14ac:dyDescent="0.2">
      <c r="A139" s="89"/>
      <c r="I139" s="275"/>
      <c r="J139" s="276"/>
      <c r="K139" s="251"/>
    </row>
    <row r="140" spans="1:11" ht="50.1" customHeight="1" x14ac:dyDescent="0.2">
      <c r="A140" s="137" t="s">
        <v>167</v>
      </c>
      <c r="B140" s="297" t="s">
        <v>234</v>
      </c>
      <c r="C140" s="297"/>
      <c r="D140" s="297"/>
      <c r="I140" s="275"/>
      <c r="J140" s="276"/>
      <c r="K140" s="251"/>
    </row>
    <row r="141" spans="1:11" ht="50.1" customHeight="1" x14ac:dyDescent="0.2">
      <c r="A141" s="137"/>
      <c r="B141" s="297"/>
      <c r="C141" s="297"/>
      <c r="D141" s="297"/>
      <c r="I141" s="275"/>
      <c r="J141" s="276"/>
      <c r="K141" s="251"/>
    </row>
    <row r="142" spans="1:11" ht="50.1" customHeight="1" x14ac:dyDescent="0.2">
      <c r="A142" s="137"/>
      <c r="B142" s="297"/>
      <c r="C142" s="297"/>
      <c r="D142" s="297"/>
      <c r="I142" s="275"/>
      <c r="J142" s="276"/>
      <c r="K142" s="251"/>
    </row>
    <row r="143" spans="1:11" ht="50.1" customHeight="1" x14ac:dyDescent="0.2">
      <c r="A143" s="137"/>
      <c r="B143" s="297"/>
      <c r="C143" s="297"/>
      <c r="D143" s="297"/>
      <c r="I143" s="275"/>
      <c r="J143" s="276"/>
      <c r="K143" s="251"/>
    </row>
    <row r="144" spans="1:11" ht="15" thickBot="1" x14ac:dyDescent="0.25">
      <c r="A144" s="137"/>
      <c r="B144" s="138"/>
      <c r="C144" s="138"/>
      <c r="D144" s="138"/>
      <c r="I144" s="275"/>
      <c r="J144" s="276"/>
      <c r="K144" s="251"/>
    </row>
    <row r="145" spans="1:11" ht="15" thickBot="1" x14ac:dyDescent="0.25">
      <c r="A145" s="137"/>
      <c r="B145" s="259"/>
      <c r="C145" s="138"/>
      <c r="D145" s="138"/>
      <c r="I145" s="281" t="b">
        <f>IF(B145="",FALSE,TRUE)</f>
        <v>0</v>
      </c>
      <c r="J145" s="279"/>
      <c r="K145" s="252" t="str">
        <f>IF(I145=FALSE, "Choose option from the drop down list","")</f>
        <v>Choose option from the drop down list</v>
      </c>
    </row>
    <row r="146" spans="1:11" x14ac:dyDescent="0.2">
      <c r="A146" s="137"/>
      <c r="B146" s="138"/>
      <c r="C146" s="138"/>
      <c r="D146" s="138"/>
      <c r="I146" s="275"/>
      <c r="J146" s="276"/>
      <c r="K146" s="251"/>
    </row>
    <row r="147" spans="1:11" ht="42.75" x14ac:dyDescent="0.2">
      <c r="A147" s="137"/>
      <c r="B147" s="150"/>
      <c r="C147" s="150"/>
      <c r="D147" s="163" t="s">
        <v>235</v>
      </c>
      <c r="I147" s="275"/>
      <c r="J147" s="276"/>
      <c r="K147" s="251"/>
    </row>
    <row r="148" spans="1:11" x14ac:dyDescent="0.2">
      <c r="A148" s="137"/>
      <c r="B148" s="150"/>
      <c r="C148" s="150"/>
      <c r="D148" s="163"/>
      <c r="I148" s="275"/>
      <c r="J148" s="276"/>
      <c r="K148" s="251"/>
    </row>
    <row r="149" spans="1:11" x14ac:dyDescent="0.2">
      <c r="A149" s="137"/>
      <c r="B149" s="164" t="s">
        <v>236</v>
      </c>
      <c r="C149" s="165"/>
      <c r="D149" s="166"/>
      <c r="I149" s="275"/>
      <c r="J149" s="276"/>
      <c r="K149" s="251"/>
    </row>
    <row r="150" spans="1:11" ht="28.5" x14ac:dyDescent="0.2">
      <c r="A150" s="137"/>
      <c r="B150" s="175" t="s">
        <v>237</v>
      </c>
      <c r="C150" s="167"/>
      <c r="D150" s="233" t="e">
        <f>D49/C21*D114</f>
        <v>#DIV/0!</v>
      </c>
      <c r="I150" s="282"/>
      <c r="J150" s="283"/>
      <c r="K150" s="253"/>
    </row>
    <row r="151" spans="1:11" x14ac:dyDescent="0.2">
      <c r="A151" s="137"/>
      <c r="B151" s="168" t="s">
        <v>238</v>
      </c>
      <c r="C151" s="169"/>
      <c r="D151" s="173" t="e">
        <f>'IF2.3'!C15/C21</f>
        <v>#DIV/0!</v>
      </c>
      <c r="I151" s="275"/>
      <c r="J151" s="276"/>
      <c r="K151" s="251"/>
    </row>
    <row r="152" spans="1:11" x14ac:dyDescent="0.2">
      <c r="A152" s="137"/>
      <c r="B152" s="170" t="s">
        <v>306</v>
      </c>
      <c r="C152" s="169"/>
      <c r="D152" s="173">
        <f>IF(B145="YES",IF(2%*(D49/C21)&gt;2000,2%*(D49/C21),2000),0)</f>
        <v>0</v>
      </c>
      <c r="I152" s="284"/>
      <c r="J152" s="285"/>
      <c r="K152" s="254"/>
    </row>
    <row r="153" spans="1:11" x14ac:dyDescent="0.2">
      <c r="A153" s="137"/>
      <c r="B153" s="171" t="s">
        <v>239</v>
      </c>
      <c r="C153" s="169"/>
      <c r="D153" s="234" t="e">
        <f>SUM(D150:D152)</f>
        <v>#DIV/0!</v>
      </c>
      <c r="I153" s="275"/>
      <c r="J153" s="276"/>
      <c r="K153" s="251"/>
    </row>
    <row r="154" spans="1:11" x14ac:dyDescent="0.2">
      <c r="A154" s="137"/>
      <c r="B154" s="176"/>
      <c r="C154" s="172"/>
      <c r="D154" s="174"/>
      <c r="I154" s="275"/>
      <c r="J154" s="276"/>
      <c r="K154" s="251"/>
    </row>
    <row r="155" spans="1:11" x14ac:dyDescent="0.2">
      <c r="A155" s="137"/>
      <c r="B155" s="177" t="s">
        <v>240</v>
      </c>
      <c r="C155" s="172"/>
      <c r="D155" s="235" t="e">
        <f>D38/C21</f>
        <v>#DIV/0!</v>
      </c>
      <c r="I155" s="275"/>
      <c r="J155" s="276"/>
      <c r="K155" s="251"/>
    </row>
    <row r="156" spans="1:11" x14ac:dyDescent="0.2">
      <c r="A156" s="137"/>
      <c r="B156" s="176"/>
      <c r="C156" s="172"/>
      <c r="D156" s="174"/>
      <c r="I156" s="275"/>
      <c r="J156" s="276"/>
      <c r="K156" s="251"/>
    </row>
    <row r="157" spans="1:11" ht="45" customHeight="1" x14ac:dyDescent="0.2">
      <c r="A157" s="137"/>
      <c r="B157" s="325" t="s">
        <v>241</v>
      </c>
      <c r="C157" s="325"/>
      <c r="D157" s="234" t="e">
        <f>IF(D155&lt;D153,(D153-D155),"No additional capital required")</f>
        <v>#DIV/0!</v>
      </c>
      <c r="I157" s="275"/>
      <c r="J157" s="276"/>
      <c r="K157" s="251"/>
    </row>
    <row r="158" spans="1:11" ht="14.25" customHeight="1" x14ac:dyDescent="0.2">
      <c r="A158" s="137"/>
      <c r="B158" s="150"/>
      <c r="C158" s="150"/>
      <c r="D158" s="150"/>
      <c r="I158" s="275"/>
      <c r="J158" s="276"/>
      <c r="K158" s="251"/>
    </row>
    <row r="159" spans="1:11" ht="14.25" customHeight="1" x14ac:dyDescent="0.2">
      <c r="A159" s="137"/>
      <c r="B159" s="150" t="s">
        <v>242</v>
      </c>
      <c r="C159" s="150"/>
      <c r="D159" s="150"/>
      <c r="I159" s="275"/>
      <c r="J159" s="276"/>
      <c r="K159" s="251"/>
    </row>
    <row r="160" spans="1:11" ht="14.25" customHeight="1" x14ac:dyDescent="0.2">
      <c r="A160" s="137"/>
      <c r="B160" s="150"/>
      <c r="C160" s="150"/>
      <c r="D160" s="150"/>
      <c r="I160" s="275"/>
      <c r="J160" s="276"/>
      <c r="K160" s="251"/>
    </row>
    <row r="161" spans="1:11" ht="14.25" customHeight="1" x14ac:dyDescent="0.2">
      <c r="A161" s="137"/>
      <c r="B161" s="326" t="s">
        <v>243</v>
      </c>
      <c r="C161" s="327"/>
      <c r="D161" s="328"/>
      <c r="I161" s="275"/>
      <c r="J161" s="276"/>
      <c r="K161" s="251"/>
    </row>
    <row r="162" spans="1:11" ht="50.1" customHeight="1" x14ac:dyDescent="0.2">
      <c r="A162" s="137"/>
      <c r="B162" s="329"/>
      <c r="C162" s="330"/>
      <c r="D162" s="331"/>
      <c r="I162" s="277" t="b">
        <f>IFERROR(IF(D157="No additional capital required", TRUE, IF((B162=""), FALSE, TRUE)),FALSE)</f>
        <v>0</v>
      </c>
      <c r="J162" s="276"/>
      <c r="K162" s="251"/>
    </row>
    <row r="163" spans="1:11" x14ac:dyDescent="0.2">
      <c r="A163" s="89"/>
      <c r="I163" s="275"/>
      <c r="J163" s="276"/>
      <c r="K163" s="251"/>
    </row>
    <row r="164" spans="1:11" x14ac:dyDescent="0.2">
      <c r="A164" s="89"/>
      <c r="I164" s="275"/>
      <c r="J164" s="276"/>
      <c r="K164" s="251"/>
    </row>
    <row r="165" spans="1:11" x14ac:dyDescent="0.2">
      <c r="A165" s="137" t="s">
        <v>233</v>
      </c>
      <c r="B165" s="318" t="s">
        <v>168</v>
      </c>
      <c r="C165" s="318"/>
      <c r="D165" s="318"/>
      <c r="I165" s="275"/>
      <c r="J165" s="276"/>
      <c r="K165" s="251"/>
    </row>
    <row r="166" spans="1:11" ht="15" thickBot="1" x14ac:dyDescent="0.25">
      <c r="A166" s="138"/>
      <c r="B166" s="138"/>
      <c r="C166" s="138"/>
      <c r="D166" s="138"/>
      <c r="I166" s="275"/>
      <c r="J166" s="276"/>
      <c r="K166" s="251"/>
    </row>
    <row r="167" spans="1:11" ht="15" thickBot="1" x14ac:dyDescent="0.25">
      <c r="A167" s="138"/>
      <c r="B167" s="135" t="s">
        <v>169</v>
      </c>
      <c r="C167" s="153"/>
      <c r="D167" s="160"/>
      <c r="I167" s="277" t="b">
        <f>IF(D167="",FALSE,IF(D167="NO",TRUE,IF(OR(D170="",D171="",D172="",D173="",D174=""),FALSE,TRUE)))</f>
        <v>0</v>
      </c>
      <c r="J167" s="276"/>
      <c r="K167" s="252" t="str">
        <f>IF(I167=FALSE, "Choose option from the drop down list","")</f>
        <v>Choose option from the drop down list</v>
      </c>
    </row>
    <row r="168" spans="1:11" x14ac:dyDescent="0.2">
      <c r="A168" s="138"/>
      <c r="B168" s="322" t="s">
        <v>186</v>
      </c>
      <c r="C168" s="290"/>
      <c r="D168" s="153"/>
      <c r="I168" s="275"/>
      <c r="J168" s="276"/>
      <c r="K168" s="251"/>
    </row>
    <row r="169" spans="1:11" x14ac:dyDescent="0.2">
      <c r="A169" s="138"/>
      <c r="B169" s="135"/>
      <c r="C169" s="153"/>
      <c r="D169" s="154" t="s">
        <v>170</v>
      </c>
      <c r="I169" s="275"/>
      <c r="J169" s="276"/>
      <c r="K169" s="251"/>
    </row>
    <row r="170" spans="1:11" x14ac:dyDescent="0.2">
      <c r="A170" s="138"/>
      <c r="B170" s="298" t="s">
        <v>187</v>
      </c>
      <c r="C170" s="299"/>
      <c r="D170" s="240"/>
      <c r="I170" s="275"/>
      <c r="J170" s="276"/>
      <c r="K170" s="251"/>
    </row>
    <row r="171" spans="1:11" x14ac:dyDescent="0.2">
      <c r="A171" s="138"/>
      <c r="B171" s="295" t="s">
        <v>171</v>
      </c>
      <c r="C171" s="296"/>
      <c r="D171" s="241"/>
      <c r="I171" s="275"/>
      <c r="J171" s="276"/>
      <c r="K171" s="251"/>
    </row>
    <row r="172" spans="1:11" x14ac:dyDescent="0.2">
      <c r="A172" s="138"/>
      <c r="B172" s="323" t="s">
        <v>172</v>
      </c>
      <c r="C172" s="324"/>
      <c r="D172" s="242"/>
      <c r="I172" s="275"/>
      <c r="J172" s="276"/>
      <c r="K172" s="251"/>
    </row>
    <row r="173" spans="1:11" x14ac:dyDescent="0.2">
      <c r="A173" s="138"/>
      <c r="B173" s="295" t="s">
        <v>173</v>
      </c>
      <c r="C173" s="296"/>
      <c r="D173" s="155"/>
      <c r="I173" s="275"/>
      <c r="J173" s="276"/>
      <c r="K173" s="251"/>
    </row>
    <row r="174" spans="1:11" x14ac:dyDescent="0.2">
      <c r="A174" s="138"/>
      <c r="B174" s="295" t="s">
        <v>174</v>
      </c>
      <c r="C174" s="296"/>
      <c r="D174" s="155"/>
      <c r="I174" s="102"/>
      <c r="J174" s="103"/>
      <c r="K174" s="255"/>
    </row>
    <row r="175" spans="1:11" x14ac:dyDescent="0.2">
      <c r="B175" s="100"/>
      <c r="C175" s="100"/>
      <c r="D175" s="101"/>
    </row>
    <row r="176" spans="1:11" x14ac:dyDescent="0.2">
      <c r="B176" s="100"/>
      <c r="C176" s="100"/>
      <c r="D176" s="101"/>
    </row>
    <row r="177" spans="2:4" x14ac:dyDescent="0.2">
      <c r="B177" s="104"/>
      <c r="C177" s="93"/>
      <c r="D177" s="93"/>
    </row>
    <row r="178" spans="2:4" x14ac:dyDescent="0.2">
      <c r="B178" s="104"/>
      <c r="C178" s="93"/>
      <c r="D178" s="93"/>
    </row>
    <row r="179" spans="2:4" x14ac:dyDescent="0.2">
      <c r="B179" s="212" t="s">
        <v>274</v>
      </c>
      <c r="C179" s="213"/>
      <c r="D179" s="7"/>
    </row>
    <row r="180" spans="2:4" ht="37.5" customHeight="1" x14ac:dyDescent="0.2">
      <c r="B180" s="286" t="s">
        <v>275</v>
      </c>
      <c r="C180" s="286"/>
      <c r="D180" s="286"/>
    </row>
  </sheetData>
  <sheetProtection algorithmName="SHA-512" hashValue="LJjQH+xVnDfQZTt/0lnAgnq/bTbyRVMHAPSNd+G+eIP+7nHaZFaxEhH266F2SPdM/fM4nwHDBH6wIMHxS2uW0w==" saltValue="g8d6m4K6ikE2uLRDioR+tw==" spinCount="100000" sheet="1" objects="1" scenarios="1"/>
  <mergeCells count="51">
    <mergeCell ref="B101:D101"/>
    <mergeCell ref="B168:C168"/>
    <mergeCell ref="B97:D97"/>
    <mergeCell ref="B172:C172"/>
    <mergeCell ref="B165:D165"/>
    <mergeCell ref="B157:C157"/>
    <mergeCell ref="B161:D161"/>
    <mergeCell ref="B162:D162"/>
    <mergeCell ref="B112:D112"/>
    <mergeCell ref="B126:D126"/>
    <mergeCell ref="B140:D143"/>
    <mergeCell ref="B134:C134"/>
    <mergeCell ref="B123:D123"/>
    <mergeCell ref="B171:C171"/>
    <mergeCell ref="B68:D68"/>
    <mergeCell ref="B94:D94"/>
    <mergeCell ref="B78:C78"/>
    <mergeCell ref="B80:C80"/>
    <mergeCell ref="B92:C92"/>
    <mergeCell ref="I3:K3"/>
    <mergeCell ref="B72:C72"/>
    <mergeCell ref="B74:C74"/>
    <mergeCell ref="B75:C75"/>
    <mergeCell ref="B76:C76"/>
    <mergeCell ref="C7:D7"/>
    <mergeCell ref="C9:D9"/>
    <mergeCell ref="C11:D11"/>
    <mergeCell ref="B33:D33"/>
    <mergeCell ref="C17:D17"/>
    <mergeCell ref="C19:D19"/>
    <mergeCell ref="C13:D13"/>
    <mergeCell ref="C15:D15"/>
    <mergeCell ref="C21:D21"/>
    <mergeCell ref="C30:D30"/>
    <mergeCell ref="B32:D32"/>
    <mergeCell ref="B180:D180"/>
    <mergeCell ref="B82:C82"/>
    <mergeCell ref="B84:C84"/>
    <mergeCell ref="B88:C88"/>
    <mergeCell ref="B86:C86"/>
    <mergeCell ref="B90:C90"/>
    <mergeCell ref="B105:C105"/>
    <mergeCell ref="B106:C106"/>
    <mergeCell ref="B107:C107"/>
    <mergeCell ref="B108:D108"/>
    <mergeCell ref="B173:C173"/>
    <mergeCell ref="B122:D122"/>
    <mergeCell ref="B136:D136"/>
    <mergeCell ref="B174:C174"/>
    <mergeCell ref="B170:C170"/>
    <mergeCell ref="B109:D109"/>
  </mergeCells>
  <conditionalFormatting sqref="I7">
    <cfRule type="containsText" dxfId="46" priority="52" operator="containsText" text="true">
      <formula>NOT(ISERROR(SEARCH("true",I7)))</formula>
    </cfRule>
    <cfRule type="containsText" dxfId="45" priority="53" operator="containsText" text="false">
      <formula>NOT(ISERROR(SEARCH("false",I7)))</formula>
    </cfRule>
  </conditionalFormatting>
  <conditionalFormatting sqref="I9">
    <cfRule type="containsText" dxfId="44" priority="50" operator="containsText" text="true">
      <formula>NOT(ISERROR(SEARCH("true",I9)))</formula>
    </cfRule>
    <cfRule type="containsText" dxfId="43" priority="51" operator="containsText" text="false">
      <formula>NOT(ISERROR(SEARCH("false",I9)))</formula>
    </cfRule>
  </conditionalFormatting>
  <conditionalFormatting sqref="I11">
    <cfRule type="containsText" dxfId="42" priority="46" operator="containsText" text="true">
      <formula>NOT(ISERROR(SEARCH("true",I11)))</formula>
    </cfRule>
    <cfRule type="containsText" dxfId="41" priority="47" operator="containsText" text="false">
      <formula>NOT(ISERROR(SEARCH("false",I11)))</formula>
    </cfRule>
  </conditionalFormatting>
  <conditionalFormatting sqref="I13">
    <cfRule type="containsText" dxfId="40" priority="44" operator="containsText" text="true">
      <formula>NOT(ISERROR(SEARCH("true",I13)))</formula>
    </cfRule>
    <cfRule type="containsText" dxfId="39" priority="45" operator="containsText" text="false">
      <formula>NOT(ISERROR(SEARCH("false",I13)))</formula>
    </cfRule>
  </conditionalFormatting>
  <conditionalFormatting sqref="I15">
    <cfRule type="containsText" dxfId="38" priority="42" operator="containsText" text="true">
      <formula>NOT(ISERROR(SEARCH("true",I15)))</formula>
    </cfRule>
    <cfRule type="containsText" dxfId="37" priority="43" operator="containsText" text="false">
      <formula>NOT(ISERROR(SEARCH("false",I15)))</formula>
    </cfRule>
  </conditionalFormatting>
  <conditionalFormatting sqref="I21">
    <cfRule type="containsText" dxfId="36" priority="40" operator="containsText" text="true">
      <formula>NOT(ISERROR(SEARCH("true",I21)))</formula>
    </cfRule>
    <cfRule type="containsText" dxfId="35" priority="41" operator="containsText" text="false">
      <formula>NOT(ISERROR(SEARCH("false",I21)))</formula>
    </cfRule>
  </conditionalFormatting>
  <conditionalFormatting sqref="I24">
    <cfRule type="containsText" dxfId="34" priority="38" operator="containsText" text="true">
      <formula>NOT(ISERROR(SEARCH("true",I24)))</formula>
    </cfRule>
    <cfRule type="containsText" dxfId="33" priority="39" operator="containsText" text="false">
      <formula>NOT(ISERROR(SEARCH("false",I24)))</formula>
    </cfRule>
  </conditionalFormatting>
  <conditionalFormatting sqref="I26">
    <cfRule type="containsText" dxfId="32" priority="36" operator="containsText" text="true">
      <formula>NOT(ISERROR(SEARCH("true",I26)))</formula>
    </cfRule>
    <cfRule type="containsText" dxfId="31" priority="37" operator="containsText" text="false">
      <formula>NOT(ISERROR(SEARCH("false",I26)))</formula>
    </cfRule>
  </conditionalFormatting>
  <conditionalFormatting sqref="I28">
    <cfRule type="containsText" dxfId="30" priority="34" operator="containsText" text="true">
      <formula>NOT(ISERROR(SEARCH("true",I28)))</formula>
    </cfRule>
    <cfRule type="containsText" dxfId="29" priority="35" operator="containsText" text="false">
      <formula>NOT(ISERROR(SEARCH("false",I28)))</formula>
    </cfRule>
  </conditionalFormatting>
  <conditionalFormatting sqref="I30">
    <cfRule type="containsText" dxfId="28" priority="32" operator="containsText" text="true">
      <formula>NOT(ISERROR(SEARCH("true",I30)))</formula>
    </cfRule>
    <cfRule type="containsText" dxfId="27" priority="33" operator="containsText" text="false">
      <formula>NOT(ISERROR(SEARCH("false",I30)))</formula>
    </cfRule>
  </conditionalFormatting>
  <conditionalFormatting sqref="I109">
    <cfRule type="containsText" dxfId="26" priority="30" operator="containsText" text="true">
      <formula>NOT(ISERROR(SEARCH("true",I109)))</formula>
    </cfRule>
    <cfRule type="containsText" dxfId="25" priority="31" operator="containsText" text="false">
      <formula>NOT(ISERROR(SEARCH("false",I109)))</formula>
    </cfRule>
  </conditionalFormatting>
  <conditionalFormatting sqref="I123">
    <cfRule type="containsText" dxfId="24" priority="28" operator="containsText" text="true">
      <formula>NOT(ISERROR(SEARCH("true",I123)))</formula>
    </cfRule>
    <cfRule type="containsText" dxfId="23" priority="29" operator="containsText" text="false">
      <formula>NOT(ISERROR(SEARCH("false",I123)))</formula>
    </cfRule>
  </conditionalFormatting>
  <conditionalFormatting sqref="I167">
    <cfRule type="containsText" dxfId="22" priority="22" operator="containsText" text="true">
      <formula>NOT(ISERROR(SEARCH("true",I167)))</formula>
    </cfRule>
    <cfRule type="containsText" dxfId="21" priority="23" operator="containsText" text="false">
      <formula>NOT(ISERROR(SEARCH("false",I167)))</formula>
    </cfRule>
  </conditionalFormatting>
  <conditionalFormatting sqref="I70">
    <cfRule type="containsText" dxfId="20" priority="18" operator="containsText" text="true">
      <formula>NOT(ISERROR(SEARCH("true",I70)))</formula>
    </cfRule>
    <cfRule type="containsText" dxfId="19" priority="19" operator="containsText" text="false">
      <formula>NOT(ISERROR(SEARCH("false",I70)))</formula>
    </cfRule>
  </conditionalFormatting>
  <conditionalFormatting sqref="K5">
    <cfRule type="containsText" dxfId="18" priority="20" operator="containsText" text="validated ">
      <formula>NOT(ISERROR(SEARCH("validated ",K5)))</formula>
    </cfRule>
    <cfRule type="containsText" dxfId="17" priority="21" operator="containsText" text="NOT">
      <formula>NOT(ISERROR(SEARCH("NOT",K5)))</formula>
    </cfRule>
  </conditionalFormatting>
  <conditionalFormatting sqref="I162">
    <cfRule type="containsText" dxfId="16" priority="16" operator="containsText" text="true">
      <formula>NOT(ISERROR(SEARCH("true",I162)))</formula>
    </cfRule>
    <cfRule type="containsText" dxfId="15" priority="17" operator="containsText" text="false">
      <formula>NOT(ISERROR(SEARCH("false",I162)))</formula>
    </cfRule>
  </conditionalFormatting>
  <conditionalFormatting sqref="K70">
    <cfRule type="containsText" dxfId="14" priority="15" operator="containsText" text="NOT">
      <formula>NOT(ISERROR(SEARCH("NOT",K70)))</formula>
    </cfRule>
  </conditionalFormatting>
  <conditionalFormatting sqref="I17">
    <cfRule type="containsText" dxfId="13" priority="13" operator="containsText" text="true">
      <formula>NOT(ISERROR(SEARCH("true",I17)))</formula>
    </cfRule>
    <cfRule type="containsText" dxfId="12" priority="14" operator="containsText" text="false">
      <formula>NOT(ISERROR(SEARCH("false",I17)))</formula>
    </cfRule>
  </conditionalFormatting>
  <conditionalFormatting sqref="I19">
    <cfRule type="containsText" dxfId="11" priority="11" operator="containsText" text="true">
      <formula>NOT(ISERROR(SEARCH("true",I19)))</formula>
    </cfRule>
    <cfRule type="containsText" dxfId="10" priority="12" operator="containsText" text="false">
      <formula>NOT(ISERROR(SEARCH("false",I19)))</formula>
    </cfRule>
  </conditionalFormatting>
  <conditionalFormatting sqref="I95">
    <cfRule type="containsText" dxfId="9" priority="9" operator="containsText" text="true">
      <formula>NOT(ISERROR(SEARCH("true",I95)))</formula>
    </cfRule>
    <cfRule type="containsText" dxfId="8" priority="10" operator="containsText" text="false">
      <formula>NOT(ISERROR(SEARCH("false",I95)))</formula>
    </cfRule>
  </conditionalFormatting>
  <conditionalFormatting sqref="I98">
    <cfRule type="containsText" dxfId="7" priority="7" operator="containsText" text="true">
      <formula>NOT(ISERROR(SEARCH("true",I98)))</formula>
    </cfRule>
    <cfRule type="containsText" dxfId="6" priority="8" operator="containsText" text="false">
      <formula>NOT(ISERROR(SEARCH("false",I98)))</formula>
    </cfRule>
  </conditionalFormatting>
  <conditionalFormatting sqref="I137">
    <cfRule type="containsText" dxfId="5" priority="5" operator="containsText" text="true">
      <formula>NOT(ISERROR(SEARCH("true",I137)))</formula>
    </cfRule>
    <cfRule type="containsText" dxfId="4" priority="6" operator="containsText" text="false">
      <formula>NOT(ISERROR(SEARCH("false",I137)))</formula>
    </cfRule>
  </conditionalFormatting>
  <conditionalFormatting sqref="I132">
    <cfRule type="containsText" dxfId="3" priority="3" operator="containsText" text="true">
      <formula>NOT(ISERROR(SEARCH("true",I132)))</formula>
    </cfRule>
    <cfRule type="containsText" dxfId="2" priority="4" operator="containsText" text="false">
      <formula>NOT(ISERROR(SEARCH("false",I132)))</formula>
    </cfRule>
  </conditionalFormatting>
  <conditionalFormatting sqref="I145">
    <cfRule type="containsText" dxfId="1" priority="1" operator="containsText" text="true">
      <formula>NOT(ISERROR(SEARCH("true",I145)))</formula>
    </cfRule>
    <cfRule type="containsText" dxfId="0" priority="2" operator="containsText" text="false">
      <formula>NOT(ISERROR(SEARCH("false",I145)))</formula>
    </cfRule>
  </conditionalFormatting>
  <dataValidations count="10">
    <dataValidation type="list" allowBlank="1" showInputMessage="1" showErrorMessage="1" sqref="C30:D30" xr:uid="{00000000-0002-0000-0000-000000000000}">
      <formula1>"75,150,750"</formula1>
    </dataValidation>
    <dataValidation type="date" operator="greaterThan" allowBlank="1" showInputMessage="1" showErrorMessage="1" sqref="D173:D174" xr:uid="{00000000-0002-0000-0000-000001000000}">
      <formula1>42736</formula1>
    </dataValidation>
    <dataValidation type="list" showInputMessage="1" showErrorMessage="1" prompt="Please select from the drop down list &quot;Yes&quot; or &quot;No&quot;. If &quot;Yes&quot; please complete the table below. " sqref="D167" xr:uid="{00000000-0002-0000-0000-000002000000}">
      <formula1>"YES,NO"</formula1>
    </dataValidation>
    <dataValidation showErrorMessage="1" prompt="Please select from the drop down list &quot;Yes&quot; or &quot;No&quot;. If &quot;Yes&quot; please complete the table below with details on the remedial actions to be in compliance and the deadline by which the CIF will comply with the limits." sqref="B103 B70 B95 B98" xr:uid="{00000000-0002-0000-0000-000003000000}"/>
    <dataValidation type="list" allowBlank="1" showInputMessage="1" showErrorMessage="1" sqref="C11:D11" xr:uid="{00000000-0002-0000-0000-000004000000}">
      <formula1>"EUR,USD,RUB,GBP,AUD,"</formula1>
    </dataValidation>
    <dataValidation type="list" allowBlank="1" showInputMessage="1" showErrorMessage="1" sqref="B145" xr:uid="{00000000-0002-0000-0000-000005000000}">
      <formula1>"YES,NO,NOT APPLICABLE,"</formula1>
    </dataValidation>
    <dataValidation type="list" allowBlank="1" showInputMessage="1" showErrorMessage="1" sqref="C13:D13" xr:uid="{00000000-0002-0000-0000-000006000000}">
      <formula1>"IFRS,UK Gaap,"</formula1>
    </dataValidation>
    <dataValidation type="list" showInputMessage="1" showErrorMessage="1" prompt="Insert level of application" sqref="C15:D15" xr:uid="{00000000-0002-0000-0000-000007000000}">
      <formula1>"Solo,Consolidated,"</formula1>
    </dataValidation>
    <dataValidation type="list" showInputMessage="1" showErrorMessage="1" prompt="Insert level of application" sqref="C19:D19" xr:uid="{00000000-0002-0000-0000-000008000000}">
      <formula1>"Union Parent Investment Firm,Union Parent Investment Holding Company,Union Parent Mixed Financial Holding Company,N/A"</formula1>
    </dataValidation>
    <dataValidation type="list" allowBlank="1" showInputMessage="1" showErrorMessage="1" sqref="B137" xr:uid="{00000000-0002-0000-0000-000009000000}">
      <formula1>"YES,NO,N/A"</formula1>
    </dataValidation>
  </dataValidations>
  <pageMargins left="0.7" right="0.7" top="0.75" bottom="0.75" header="0.3" footer="0.3"/>
  <pageSetup paperSize="9" orientation="portrait" horizontalDpi="1200" verticalDpi="1200" r:id="rId1"/>
  <ignoredErrors>
    <ignoredError sqref="D105 D16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F30"/>
  <sheetViews>
    <sheetView showGridLines="0" zoomScaleNormal="100" workbookViewId="0">
      <selection activeCell="C29" sqref="C29"/>
    </sheetView>
  </sheetViews>
  <sheetFormatPr defaultColWidth="9.25" defaultRowHeight="14.25" x14ac:dyDescent="0.2"/>
  <cols>
    <col min="1" max="1" width="4" style="2" customWidth="1"/>
    <col min="2" max="3" width="10.75" style="2" customWidth="1"/>
    <col min="4" max="4" width="62.125" style="2" bestFit="1" customWidth="1"/>
    <col min="5" max="6" width="15.625" style="2" customWidth="1"/>
    <col min="7" max="16384" width="9.25" style="2"/>
  </cols>
  <sheetData>
    <row r="1" spans="1:6" x14ac:dyDescent="0.2">
      <c r="A1" s="109"/>
      <c r="B1" s="109"/>
      <c r="C1" s="109"/>
      <c r="D1" s="109"/>
      <c r="E1" s="109"/>
    </row>
    <row r="2" spans="1:6" x14ac:dyDescent="0.2">
      <c r="A2" s="110"/>
      <c r="B2" s="111" t="s">
        <v>190</v>
      </c>
      <c r="C2" s="110"/>
      <c r="D2" s="110"/>
      <c r="E2" s="110"/>
    </row>
    <row r="3" spans="1:6" x14ac:dyDescent="0.2">
      <c r="A3" s="109"/>
      <c r="B3" s="109"/>
      <c r="C3" s="109"/>
      <c r="D3" s="109"/>
      <c r="E3" s="109"/>
    </row>
    <row r="5" spans="1:6" x14ac:dyDescent="0.2">
      <c r="B5" s="340" t="s">
        <v>0</v>
      </c>
      <c r="C5" s="340"/>
      <c r="D5" s="340"/>
      <c r="E5" s="340"/>
      <c r="F5" s="340"/>
    </row>
    <row r="6" spans="1:6" ht="28.5" x14ac:dyDescent="0.2">
      <c r="B6" s="112" t="s">
        <v>1</v>
      </c>
      <c r="C6" s="112" t="s">
        <v>2</v>
      </c>
      <c r="D6" s="113" t="s">
        <v>3</v>
      </c>
      <c r="E6" s="112" t="s">
        <v>4</v>
      </c>
      <c r="F6" s="122" t="s">
        <v>189</v>
      </c>
    </row>
    <row r="7" spans="1:6" x14ac:dyDescent="0.2">
      <c r="B7" s="114"/>
      <c r="C7" s="114"/>
      <c r="D7" s="115" t="s">
        <v>5</v>
      </c>
      <c r="E7" s="128"/>
      <c r="F7" s="131"/>
    </row>
    <row r="8" spans="1:6" ht="12.75" customHeight="1" x14ac:dyDescent="0.2">
      <c r="B8" s="116">
        <v>1</v>
      </c>
      <c r="C8" s="116" t="s">
        <v>81</v>
      </c>
      <c r="D8" s="117" t="s">
        <v>6</v>
      </c>
      <c r="E8" s="129" t="s">
        <v>88</v>
      </c>
      <c r="F8" s="134" t="s">
        <v>88</v>
      </c>
    </row>
    <row r="9" spans="1:6" x14ac:dyDescent="0.2">
      <c r="B9" s="118">
        <v>2.2999999999999998</v>
      </c>
      <c r="C9" s="118" t="s">
        <v>82</v>
      </c>
      <c r="D9" s="119" t="s">
        <v>7</v>
      </c>
      <c r="E9" s="129" t="s">
        <v>87</v>
      </c>
      <c r="F9" s="134" t="s">
        <v>87</v>
      </c>
    </row>
    <row r="10" spans="1:6" x14ac:dyDescent="0.2">
      <c r="B10" s="118">
        <v>2.4</v>
      </c>
      <c r="C10" s="118" t="s">
        <v>83</v>
      </c>
      <c r="D10" s="119" t="s">
        <v>8</v>
      </c>
      <c r="E10" s="129" t="s">
        <v>86</v>
      </c>
      <c r="F10" s="134" t="s">
        <v>86</v>
      </c>
    </row>
    <row r="11" spans="1:6" x14ac:dyDescent="0.2">
      <c r="B11" s="118">
        <v>3.1</v>
      </c>
      <c r="C11" s="118" t="s">
        <v>84</v>
      </c>
      <c r="D11" s="119" t="s">
        <v>9</v>
      </c>
      <c r="E11" s="129" t="s">
        <v>85</v>
      </c>
      <c r="F11" s="134" t="s">
        <v>85</v>
      </c>
    </row>
    <row r="12" spans="1:6" x14ac:dyDescent="0.2">
      <c r="B12" s="114"/>
      <c r="C12" s="114"/>
      <c r="D12" s="115" t="s">
        <v>10</v>
      </c>
      <c r="E12" s="128"/>
      <c r="F12" s="132"/>
    </row>
    <row r="13" spans="1:6" ht="42.75" x14ac:dyDescent="0.2">
      <c r="B13" s="118">
        <v>5</v>
      </c>
      <c r="C13" s="118" t="s">
        <v>98</v>
      </c>
      <c r="D13" s="119" t="s">
        <v>11</v>
      </c>
      <c r="E13" s="129" t="s">
        <v>99</v>
      </c>
      <c r="F13" s="178" t="s">
        <v>244</v>
      </c>
    </row>
    <row r="14" spans="1:6" x14ac:dyDescent="0.2">
      <c r="B14" s="114"/>
      <c r="C14" s="114"/>
      <c r="D14" s="115" t="s">
        <v>12</v>
      </c>
      <c r="E14" s="128"/>
      <c r="F14" s="131"/>
    </row>
    <row r="15" spans="1:6" x14ac:dyDescent="0.2">
      <c r="B15" s="120">
        <v>9.1</v>
      </c>
      <c r="C15" s="120" t="s">
        <v>89</v>
      </c>
      <c r="D15" s="121" t="s">
        <v>13</v>
      </c>
      <c r="E15" s="130" t="s">
        <v>90</v>
      </c>
      <c r="F15" s="133" t="s">
        <v>245</v>
      </c>
    </row>
    <row r="16" spans="1:6" x14ac:dyDescent="0.2">
      <c r="E16" s="90"/>
      <c r="F16" s="90"/>
    </row>
    <row r="17" spans="2:6" x14ac:dyDescent="0.2">
      <c r="B17" s="114"/>
      <c r="C17" s="114"/>
      <c r="D17" s="115" t="s">
        <v>214</v>
      </c>
      <c r="E17" s="128"/>
      <c r="F17" s="131"/>
    </row>
    <row r="18" spans="2:6" x14ac:dyDescent="0.2">
      <c r="B18" s="120"/>
      <c r="C18" s="120" t="s">
        <v>215</v>
      </c>
      <c r="D18" s="121" t="s">
        <v>216</v>
      </c>
      <c r="E18" s="130" t="s">
        <v>217</v>
      </c>
      <c r="F18" s="133" t="s">
        <v>217</v>
      </c>
    </row>
    <row r="22" spans="2:6" ht="15" x14ac:dyDescent="0.2">
      <c r="C22" s="337" t="s">
        <v>246</v>
      </c>
      <c r="D22" s="338"/>
      <c r="E22" s="339"/>
    </row>
    <row r="23" spans="2:6" ht="25.5" x14ac:dyDescent="0.2">
      <c r="C23" s="180" t="s">
        <v>247</v>
      </c>
      <c r="D23" s="180" t="s">
        <v>248</v>
      </c>
      <c r="E23" s="236" t="s">
        <v>249</v>
      </c>
    </row>
    <row r="24" spans="2:6" x14ac:dyDescent="0.2">
      <c r="C24" s="181"/>
      <c r="D24" s="182" t="s">
        <v>250</v>
      </c>
      <c r="E24" s="237" t="s">
        <v>251</v>
      </c>
    </row>
    <row r="25" spans="2:6" x14ac:dyDescent="0.2">
      <c r="C25" s="183"/>
      <c r="D25" s="182" t="s">
        <v>308</v>
      </c>
      <c r="E25" s="237" t="s">
        <v>251</v>
      </c>
    </row>
    <row r="26" spans="2:6" x14ac:dyDescent="0.2">
      <c r="C26" s="184"/>
      <c r="D26" s="182" t="s">
        <v>252</v>
      </c>
      <c r="E26" s="237" t="s">
        <v>251</v>
      </c>
    </row>
    <row r="27" spans="2:6" x14ac:dyDescent="0.2">
      <c r="C27" s="185"/>
      <c r="D27" s="182" t="s">
        <v>253</v>
      </c>
      <c r="E27" s="237" t="s">
        <v>251</v>
      </c>
    </row>
    <row r="28" spans="2:6" ht="15" x14ac:dyDescent="0.2">
      <c r="C28" s="186"/>
      <c r="D28" s="182" t="s">
        <v>254</v>
      </c>
      <c r="E28" s="237" t="s">
        <v>251</v>
      </c>
    </row>
    <row r="29" spans="2:6" x14ac:dyDescent="0.2">
      <c r="C29" s="260"/>
      <c r="D29" s="187" t="s">
        <v>255</v>
      </c>
      <c r="E29" s="237" t="s">
        <v>256</v>
      </c>
    </row>
    <row r="30" spans="2:6" x14ac:dyDescent="0.2">
      <c r="C30" s="182"/>
      <c r="D30" s="182" t="s">
        <v>257</v>
      </c>
      <c r="E30" s="237" t="s">
        <v>256</v>
      </c>
    </row>
  </sheetData>
  <sheetProtection algorithmName="SHA-512" hashValue="UDuTJxGZxwAa+JlSJX9q9sQMAU6XOAXwBDn8TPmlI3N9AXnDmi4XxwA0gJ0kO5gXNbgQU6g1NXG3vjg5Y169cA==" saltValue="WO+FEipvwHmXy1W1GK1Acg==" spinCount="100000" sheet="1" objects="1" scenarios="1"/>
  <mergeCells count="2">
    <mergeCell ref="C22:E22"/>
    <mergeCell ref="B5:F5"/>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U56"/>
  <sheetViews>
    <sheetView showGridLines="0" topLeftCell="A2" zoomScaleNormal="100" workbookViewId="0">
      <selection activeCell="J31" sqref="J31"/>
    </sheetView>
  </sheetViews>
  <sheetFormatPr defaultColWidth="9" defaultRowHeight="12.75" x14ac:dyDescent="0.2"/>
  <cols>
    <col min="1" max="1" width="8.875" style="41" customWidth="1"/>
    <col min="2" max="2" width="85" style="45" customWidth="1"/>
    <col min="3" max="3" width="10.5" style="45" bestFit="1" customWidth="1"/>
    <col min="4" max="16384" width="9" style="45"/>
  </cols>
  <sheetData>
    <row r="1" spans="1:3" x14ac:dyDescent="0.2">
      <c r="A1" s="341" t="s">
        <v>100</v>
      </c>
      <c r="B1" s="341"/>
      <c r="C1" s="341"/>
    </row>
    <row r="2" spans="1:3" s="47" customFormat="1" x14ac:dyDescent="0.2">
      <c r="A2" s="46"/>
      <c r="B2" s="46"/>
      <c r="C2" s="46"/>
    </row>
    <row r="3" spans="1:3" x14ac:dyDescent="0.2">
      <c r="A3" s="342" t="s">
        <v>14</v>
      </c>
      <c r="B3" s="344" t="s">
        <v>15</v>
      </c>
      <c r="C3" s="23" t="s">
        <v>16</v>
      </c>
    </row>
    <row r="4" spans="1:3" x14ac:dyDescent="0.2">
      <c r="A4" s="343"/>
      <c r="B4" s="345"/>
      <c r="C4" s="65" t="s">
        <v>17</v>
      </c>
    </row>
    <row r="5" spans="1:3" ht="18" customHeight="1" x14ac:dyDescent="0.2">
      <c r="A5" s="64" t="s">
        <v>17</v>
      </c>
      <c r="B5" s="27" t="s">
        <v>18</v>
      </c>
      <c r="C5" s="188">
        <f>C6+C32</f>
        <v>0</v>
      </c>
    </row>
    <row r="6" spans="1:3" ht="18" customHeight="1" x14ac:dyDescent="0.2">
      <c r="A6" s="64" t="s">
        <v>19</v>
      </c>
      <c r="B6" s="48" t="s">
        <v>20</v>
      </c>
      <c r="C6" s="189">
        <f>C7+C27</f>
        <v>0</v>
      </c>
    </row>
    <row r="7" spans="1:3" ht="18" customHeight="1" x14ac:dyDescent="0.2">
      <c r="A7" s="64" t="s">
        <v>21</v>
      </c>
      <c r="B7" s="66" t="s">
        <v>22</v>
      </c>
      <c r="C7" s="190">
        <f>C8+C9+C10+C13+C14+C15+C16+C17+C18+C26</f>
        <v>0</v>
      </c>
    </row>
    <row r="8" spans="1:3" ht="18" customHeight="1" x14ac:dyDescent="0.2">
      <c r="A8" s="64" t="s">
        <v>23</v>
      </c>
      <c r="B8" s="69" t="s">
        <v>114</v>
      </c>
      <c r="C8" s="264"/>
    </row>
    <row r="9" spans="1:3" ht="18" customHeight="1" x14ac:dyDescent="0.2">
      <c r="A9" s="64" t="s">
        <v>24</v>
      </c>
      <c r="B9" s="62" t="s">
        <v>25</v>
      </c>
      <c r="C9" s="264"/>
    </row>
    <row r="10" spans="1:3" ht="18" customHeight="1" x14ac:dyDescent="0.2">
      <c r="A10" s="64" t="s">
        <v>26</v>
      </c>
      <c r="B10" s="63" t="s">
        <v>27</v>
      </c>
      <c r="C10" s="191">
        <f>C11+C12</f>
        <v>0</v>
      </c>
    </row>
    <row r="11" spans="1:3" ht="18" customHeight="1" x14ac:dyDescent="0.2">
      <c r="A11" s="64" t="s">
        <v>28</v>
      </c>
      <c r="B11" s="49" t="s">
        <v>91</v>
      </c>
      <c r="C11" s="264"/>
    </row>
    <row r="12" spans="1:3" ht="18" customHeight="1" x14ac:dyDescent="0.2">
      <c r="A12" s="64" t="s">
        <v>30</v>
      </c>
      <c r="B12" s="49" t="s">
        <v>125</v>
      </c>
      <c r="C12" s="264"/>
    </row>
    <row r="13" spans="1:3" ht="18" customHeight="1" x14ac:dyDescent="0.2">
      <c r="A13" s="64" t="s">
        <v>60</v>
      </c>
      <c r="B13" s="55" t="s">
        <v>29</v>
      </c>
      <c r="C13" s="264"/>
    </row>
    <row r="14" spans="1:3" ht="18" customHeight="1" x14ac:dyDescent="0.2">
      <c r="A14" s="64" t="s">
        <v>32</v>
      </c>
      <c r="B14" s="55" t="s">
        <v>31</v>
      </c>
      <c r="C14" s="264"/>
    </row>
    <row r="15" spans="1:3" ht="18" customHeight="1" x14ac:dyDescent="0.2">
      <c r="A15" s="64" t="s">
        <v>33</v>
      </c>
      <c r="B15" s="32" t="s">
        <v>97</v>
      </c>
      <c r="C15" s="264"/>
    </row>
    <row r="16" spans="1:3" ht="18" customHeight="1" x14ac:dyDescent="0.2">
      <c r="A16" s="64" t="s">
        <v>61</v>
      </c>
      <c r="B16" s="32" t="s">
        <v>113</v>
      </c>
      <c r="C16" s="264"/>
    </row>
    <row r="17" spans="1:21" ht="18" customHeight="1" x14ac:dyDescent="0.2">
      <c r="A17" s="64" t="s">
        <v>68</v>
      </c>
      <c r="B17" s="69" t="s">
        <v>140</v>
      </c>
      <c r="C17" s="264"/>
    </row>
    <row r="18" spans="1:21" ht="18" customHeight="1" x14ac:dyDescent="0.2">
      <c r="A18" s="64" t="s">
        <v>69</v>
      </c>
      <c r="B18" s="32" t="s">
        <v>34</v>
      </c>
      <c r="C18" s="191">
        <f>C19+C20+C21+C22+C23+C24+C25</f>
        <v>0</v>
      </c>
      <c r="E18" s="47"/>
      <c r="F18" s="47"/>
      <c r="G18" s="47"/>
      <c r="H18" s="47"/>
      <c r="I18" s="47"/>
      <c r="J18" s="47"/>
      <c r="K18" s="47"/>
      <c r="L18" s="47"/>
      <c r="M18" s="47"/>
      <c r="N18" s="47"/>
      <c r="O18" s="47"/>
      <c r="P18" s="47"/>
      <c r="Q18" s="47"/>
      <c r="R18" s="47"/>
      <c r="S18" s="47"/>
      <c r="T18" s="47"/>
      <c r="U18" s="47"/>
    </row>
    <row r="19" spans="1:21" ht="18" customHeight="1" x14ac:dyDescent="0.2">
      <c r="A19" s="64" t="s">
        <v>41</v>
      </c>
      <c r="B19" s="50" t="s">
        <v>36</v>
      </c>
      <c r="C19" s="265"/>
      <c r="D19"/>
      <c r="E19" s="47"/>
      <c r="F19" s="47"/>
      <c r="G19" s="47"/>
      <c r="H19" s="47"/>
      <c r="I19" s="47"/>
      <c r="J19" s="47"/>
      <c r="K19" s="47"/>
      <c r="L19" s="47"/>
      <c r="M19" s="47"/>
      <c r="N19" s="47"/>
      <c r="O19" s="47"/>
      <c r="P19" s="47"/>
      <c r="Q19" s="47"/>
      <c r="R19" s="47"/>
      <c r="S19" s="47"/>
      <c r="T19" s="47"/>
      <c r="U19" s="47"/>
    </row>
    <row r="20" spans="1:21" ht="18" customHeight="1" x14ac:dyDescent="0.2">
      <c r="A20" s="64" t="s">
        <v>43</v>
      </c>
      <c r="B20" s="50" t="s">
        <v>38</v>
      </c>
      <c r="C20" s="265"/>
    </row>
    <row r="21" spans="1:21" ht="18" customHeight="1" x14ac:dyDescent="0.2">
      <c r="A21" s="64" t="s">
        <v>72</v>
      </c>
      <c r="B21" s="50" t="s">
        <v>40</v>
      </c>
      <c r="C21" s="265"/>
    </row>
    <row r="22" spans="1:21" ht="30" customHeight="1" x14ac:dyDescent="0.2">
      <c r="A22" s="64" t="s">
        <v>73</v>
      </c>
      <c r="B22" s="49" t="s">
        <v>42</v>
      </c>
      <c r="C22" s="265"/>
    </row>
    <row r="23" spans="1:21" ht="18" customHeight="1" x14ac:dyDescent="0.2">
      <c r="A23" s="64" t="s">
        <v>74</v>
      </c>
      <c r="B23" s="50" t="s">
        <v>94</v>
      </c>
      <c r="C23" s="265"/>
    </row>
    <row r="24" spans="1:21" ht="30" customHeight="1" x14ac:dyDescent="0.2">
      <c r="A24" s="64" t="s">
        <v>44</v>
      </c>
      <c r="B24" s="49" t="s">
        <v>95</v>
      </c>
      <c r="C24" s="265"/>
    </row>
    <row r="25" spans="1:21" ht="18" customHeight="1" x14ac:dyDescent="0.2">
      <c r="A25" s="64" t="s">
        <v>121</v>
      </c>
      <c r="B25" s="50" t="s">
        <v>45</v>
      </c>
      <c r="C25" s="265"/>
    </row>
    <row r="26" spans="1:21" ht="18" customHeight="1" x14ac:dyDescent="0.2">
      <c r="A26" s="64" t="s">
        <v>75</v>
      </c>
      <c r="B26" s="70" t="s">
        <v>304</v>
      </c>
      <c r="C26" s="192"/>
    </row>
    <row r="27" spans="1:21" ht="18" customHeight="1" x14ac:dyDescent="0.2">
      <c r="A27" s="64" t="s">
        <v>76</v>
      </c>
      <c r="B27" s="34" t="s">
        <v>47</v>
      </c>
      <c r="C27" s="193">
        <f>C28+C29+C30+C31</f>
        <v>0</v>
      </c>
    </row>
    <row r="28" spans="1:21" ht="18" customHeight="1" x14ac:dyDescent="0.2">
      <c r="A28" s="64" t="s">
        <v>107</v>
      </c>
      <c r="B28" s="69" t="s">
        <v>115</v>
      </c>
      <c r="C28" s="264"/>
    </row>
    <row r="29" spans="1:21" ht="18" customHeight="1" x14ac:dyDescent="0.2">
      <c r="A29" s="64" t="s">
        <v>119</v>
      </c>
      <c r="B29" s="62" t="s">
        <v>25</v>
      </c>
      <c r="C29" s="264"/>
    </row>
    <row r="30" spans="1:21" ht="18" customHeight="1" x14ac:dyDescent="0.2">
      <c r="A30" s="64" t="s">
        <v>120</v>
      </c>
      <c r="B30" s="62" t="s">
        <v>51</v>
      </c>
      <c r="C30" s="265"/>
    </row>
    <row r="31" spans="1:21" ht="18" customHeight="1" x14ac:dyDescent="0.2">
      <c r="A31" s="64" t="s">
        <v>96</v>
      </c>
      <c r="B31" s="71" t="s">
        <v>116</v>
      </c>
      <c r="C31" s="266"/>
    </row>
    <row r="32" spans="1:21" ht="18" customHeight="1" x14ac:dyDescent="0.2">
      <c r="A32" s="64" t="s">
        <v>108</v>
      </c>
      <c r="B32" s="66" t="s">
        <v>52</v>
      </c>
      <c r="C32" s="190">
        <f>C33+C34+C35+C36</f>
        <v>0</v>
      </c>
    </row>
    <row r="33" spans="1:3" ht="18" customHeight="1" x14ac:dyDescent="0.2">
      <c r="A33" s="64" t="s">
        <v>122</v>
      </c>
      <c r="B33" s="69" t="s">
        <v>115</v>
      </c>
      <c r="C33" s="264"/>
    </row>
    <row r="34" spans="1:3" ht="18" customHeight="1" x14ac:dyDescent="0.2">
      <c r="A34" s="64" t="s">
        <v>123</v>
      </c>
      <c r="B34" s="62" t="s">
        <v>25</v>
      </c>
      <c r="C34" s="264"/>
    </row>
    <row r="35" spans="1:3" ht="18" customHeight="1" x14ac:dyDescent="0.2">
      <c r="A35" s="64" t="s">
        <v>124</v>
      </c>
      <c r="B35" s="75" t="s">
        <v>53</v>
      </c>
      <c r="C35" s="265"/>
    </row>
    <row r="36" spans="1:3" ht="18" customHeight="1" x14ac:dyDescent="0.2">
      <c r="A36" s="64" t="s">
        <v>117</v>
      </c>
      <c r="B36" s="72" t="s">
        <v>118</v>
      </c>
      <c r="C36" s="266"/>
    </row>
    <row r="37" spans="1:3" x14ac:dyDescent="0.2">
      <c r="B37" s="51"/>
    </row>
    <row r="39" spans="1:3" x14ac:dyDescent="0.2">
      <c r="A39" s="231" t="s">
        <v>274</v>
      </c>
      <c r="B39" s="232"/>
      <c r="C39" s="7"/>
    </row>
    <row r="40" spans="1:3" ht="75.75" customHeight="1" x14ac:dyDescent="0.2">
      <c r="A40" s="346" t="s">
        <v>305</v>
      </c>
      <c r="B40" s="346"/>
      <c r="C40" s="346"/>
    </row>
    <row r="54" spans="2:2" x14ac:dyDescent="0.2">
      <c r="B54" s="52"/>
    </row>
    <row r="56" spans="2:2" x14ac:dyDescent="0.2">
      <c r="B56" s="53"/>
    </row>
  </sheetData>
  <sheetProtection algorithmName="SHA-512" hashValue="NYI1+7nUcaBAKdzG+06uzbVCBUeoMgQp+6H2u/0vlCa4HuFiGpFfvyLJ2B/+pIYQR3wWq3k8jhNFlHVSFGh6lA==" saltValue="nwGRMJvoXHiWcvv74do1vg==" spinCount="100000" sheet="1" objects="1" scenarios="1"/>
  <mergeCells count="4">
    <mergeCell ref="A1:C1"/>
    <mergeCell ref="A3:A4"/>
    <mergeCell ref="B3:B4"/>
    <mergeCell ref="A40:C40"/>
  </mergeCells>
  <dataValidations count="3">
    <dataValidation type="decimal" operator="lessThanOrEqual" allowBlank="1" showInputMessage="1" showErrorMessage="1" error="The value you entered is not valid_x000a__x000a_Please enter a negative or zero value_x000a_" promptTitle="Data Input" prompt="Insert negtaive numbers only" sqref="C5" xr:uid="{00000000-0002-0000-0200-000000000000}">
      <formula1>0</formula1>
    </dataValidation>
    <dataValidation operator="lessThanOrEqual" allowBlank="1" showErrorMessage="1" error="The value you entered is not valid_x000a__x000a_Please enter a negative or zero value_x000a_" promptTitle="Data Input" prompt="Insert negtaive numbers only" sqref="C8" xr:uid="{00000000-0002-0000-0200-000001000000}"/>
    <dataValidation type="decimal" operator="lessThanOrEqual" allowBlank="1" showInputMessage="1" showErrorMessage="1" error="The value inserted is not valid._x000a_Please insert a negative or zero value." prompt="Insert negative numbers only" sqref="C19:C25 C30 C35" xr:uid="{00000000-0002-0000-0200-000002000000}">
      <formula1>0</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F39"/>
  <sheetViews>
    <sheetView showGridLines="0" zoomScaleNormal="100" workbookViewId="0">
      <selection activeCell="B29" sqref="B29"/>
    </sheetView>
  </sheetViews>
  <sheetFormatPr defaultColWidth="9" defaultRowHeight="14.25" x14ac:dyDescent="0.2"/>
  <cols>
    <col min="1" max="1" width="9" style="2"/>
    <col min="2" max="2" width="70.875" style="2" customWidth="1"/>
    <col min="3" max="3" width="16.125" style="2" bestFit="1" customWidth="1"/>
    <col min="4" max="4" width="119.5" style="2" customWidth="1"/>
    <col min="5" max="16384" width="9" style="2"/>
  </cols>
  <sheetData>
    <row r="1" spans="1:6" x14ac:dyDescent="0.2">
      <c r="A1" s="347" t="s">
        <v>92</v>
      </c>
      <c r="B1" s="348"/>
      <c r="C1" s="349"/>
    </row>
    <row r="2" spans="1:6" s="3" customFormat="1" x14ac:dyDescent="0.2">
      <c r="A2" s="40"/>
      <c r="B2" s="40"/>
      <c r="C2" s="40"/>
    </row>
    <row r="3" spans="1:6" ht="18" customHeight="1" x14ac:dyDescent="0.2">
      <c r="A3" s="350" t="s">
        <v>14</v>
      </c>
      <c r="B3" s="351" t="s">
        <v>15</v>
      </c>
      <c r="C3" s="61" t="s">
        <v>16</v>
      </c>
    </row>
    <row r="4" spans="1:6" ht="18" customHeight="1" x14ac:dyDescent="0.2">
      <c r="A4" s="350"/>
      <c r="B4" s="351"/>
      <c r="C4" s="65" t="s">
        <v>17</v>
      </c>
    </row>
    <row r="5" spans="1:6" ht="18" customHeight="1" x14ac:dyDescent="0.2">
      <c r="A5" s="65" t="s">
        <v>17</v>
      </c>
      <c r="B5" s="27" t="s">
        <v>54</v>
      </c>
      <c r="C5" s="194">
        <f>MAX(C6,C7)</f>
        <v>0</v>
      </c>
    </row>
    <row r="6" spans="1:6" ht="18" customHeight="1" x14ac:dyDescent="0.2">
      <c r="A6" s="65" t="s">
        <v>19</v>
      </c>
      <c r="B6" s="43" t="s">
        <v>309</v>
      </c>
      <c r="C6" s="261"/>
    </row>
    <row r="7" spans="1:6" ht="18" customHeight="1" x14ac:dyDescent="0.2">
      <c r="A7" s="65" t="s">
        <v>21</v>
      </c>
      <c r="B7" s="43" t="s">
        <v>56</v>
      </c>
      <c r="C7" s="195">
        <f>'IF3.1'!C5</f>
        <v>0</v>
      </c>
    </row>
    <row r="8" spans="1:6" ht="18" customHeight="1" x14ac:dyDescent="0.2">
      <c r="A8" s="65"/>
      <c r="B8" s="68" t="s">
        <v>126</v>
      </c>
      <c r="C8" s="238"/>
      <c r="E8" s="3"/>
      <c r="F8" s="67"/>
    </row>
    <row r="9" spans="1:6" ht="27.95" customHeight="1" x14ac:dyDescent="0.2">
      <c r="A9" s="65" t="s">
        <v>24</v>
      </c>
      <c r="B9" s="73" t="s">
        <v>348</v>
      </c>
      <c r="C9" s="261"/>
    </row>
    <row r="10" spans="1:6" ht="25.5" x14ac:dyDescent="0.2">
      <c r="A10" s="65" t="s">
        <v>26</v>
      </c>
      <c r="B10" s="73" t="s">
        <v>349</v>
      </c>
      <c r="C10" s="262"/>
    </row>
    <row r="11" spans="1:6" ht="30" customHeight="1" x14ac:dyDescent="0.2">
      <c r="A11" s="65" t="s">
        <v>28</v>
      </c>
      <c r="B11" s="73" t="s">
        <v>350</v>
      </c>
      <c r="C11" s="262"/>
    </row>
    <row r="12" spans="1:6" ht="30" customHeight="1" x14ac:dyDescent="0.2">
      <c r="A12" s="65" t="s">
        <v>30</v>
      </c>
      <c r="B12" s="73" t="s">
        <v>351</v>
      </c>
      <c r="C12" s="262"/>
    </row>
    <row r="13" spans="1:6" ht="36" customHeight="1" x14ac:dyDescent="0.2">
      <c r="A13" s="65" t="s">
        <v>60</v>
      </c>
      <c r="B13" s="73" t="s">
        <v>352</v>
      </c>
      <c r="C13" s="263"/>
    </row>
    <row r="14" spans="1:6" ht="18" customHeight="1" x14ac:dyDescent="0.2">
      <c r="A14" s="65"/>
      <c r="B14" s="68" t="s">
        <v>127</v>
      </c>
      <c r="C14" s="238"/>
    </row>
    <row r="15" spans="1:6" ht="18" customHeight="1" x14ac:dyDescent="0.2">
      <c r="A15" s="65" t="s">
        <v>33</v>
      </c>
      <c r="B15" s="44" t="s">
        <v>57</v>
      </c>
      <c r="C15" s="261"/>
    </row>
    <row r="16" spans="1:6" ht="18" customHeight="1" x14ac:dyDescent="0.2">
      <c r="A16" s="65" t="s">
        <v>61</v>
      </c>
      <c r="B16" s="44" t="s">
        <v>58</v>
      </c>
      <c r="C16" s="262"/>
    </row>
    <row r="17" spans="1:4" x14ac:dyDescent="0.2">
      <c r="A17" s="65" t="s">
        <v>68</v>
      </c>
      <c r="B17" s="44" t="s">
        <v>59</v>
      </c>
      <c r="C17" s="196">
        <f>IF(AND(C9="",C10="",C11="",C12="",C13=""),SUM(C5,C15:C16),SUM(C9:C13,C15:C16))</f>
        <v>0</v>
      </c>
    </row>
    <row r="18" spans="1:4" s="3" customFormat="1" x14ac:dyDescent="0.2">
      <c r="D18" s="2"/>
    </row>
    <row r="20" spans="1:4" x14ac:dyDescent="0.2">
      <c r="A20" s="212" t="s">
        <v>274</v>
      </c>
      <c r="B20" s="213"/>
      <c r="C20" s="7"/>
    </row>
    <row r="21" spans="1:4" ht="341.25" customHeight="1" x14ac:dyDescent="0.2">
      <c r="A21" s="352" t="s">
        <v>353</v>
      </c>
      <c r="B21" s="352"/>
      <c r="C21" s="352"/>
    </row>
    <row r="27" spans="1:4" x14ac:dyDescent="0.2">
      <c r="C27" s="5"/>
      <c r="D27" s="1"/>
    </row>
    <row r="29" spans="1:4" x14ac:dyDescent="0.2">
      <c r="B29" s="4"/>
    </row>
    <row r="30" spans="1:4" x14ac:dyDescent="0.2">
      <c r="B30" s="4"/>
    </row>
    <row r="31" spans="1:4" x14ac:dyDescent="0.2">
      <c r="B31" s="4"/>
    </row>
    <row r="32" spans="1:4" x14ac:dyDescent="0.2">
      <c r="B32" s="4"/>
    </row>
    <row r="33" spans="2:2" x14ac:dyDescent="0.2">
      <c r="B33" s="4"/>
    </row>
    <row r="34" spans="2:2" x14ac:dyDescent="0.2">
      <c r="B34" s="4"/>
    </row>
    <row r="35" spans="2:2" x14ac:dyDescent="0.2">
      <c r="B35" s="4"/>
    </row>
    <row r="36" spans="2:2" x14ac:dyDescent="0.2">
      <c r="B36" s="6"/>
    </row>
    <row r="37" spans="2:2" x14ac:dyDescent="0.2">
      <c r="B37" s="4"/>
    </row>
    <row r="38" spans="2:2" x14ac:dyDescent="0.2">
      <c r="B38" s="4"/>
    </row>
    <row r="39" spans="2:2" x14ac:dyDescent="0.2">
      <c r="B39" s="4"/>
    </row>
  </sheetData>
  <sheetProtection algorithmName="SHA-512" hashValue="sfcmPXqJ2Xs2pzE0hK2Yy8rIZD/PU7N01Xcg7CwrUf2ctVnr0YpcwT2RONC0I1fYypDpeGtmfghdYg587xpo9g==" saltValue="su1YnyIaHz5q7f6/El+ZsA==" spinCount="100000" sheet="1" objects="1" scenarios="1"/>
  <mergeCells count="4">
    <mergeCell ref="A1:C1"/>
    <mergeCell ref="A3:A4"/>
    <mergeCell ref="B3:B4"/>
    <mergeCell ref="A21:C2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C10"/>
  <sheetViews>
    <sheetView showGridLines="0" zoomScale="115" zoomScaleNormal="115" workbookViewId="0">
      <selection activeCell="B48" sqref="B48"/>
    </sheetView>
  </sheetViews>
  <sheetFormatPr defaultColWidth="9" defaultRowHeight="12.75" x14ac:dyDescent="0.2"/>
  <cols>
    <col min="1" max="1" width="9" style="45"/>
    <col min="2" max="2" width="44.125" style="45" customWidth="1"/>
    <col min="3" max="3" width="9" style="45"/>
    <col min="4" max="4" width="103.75" style="45" customWidth="1"/>
    <col min="5" max="16384" width="9" style="45"/>
  </cols>
  <sheetData>
    <row r="1" spans="1:3" x14ac:dyDescent="0.2">
      <c r="A1" s="353" t="s">
        <v>93</v>
      </c>
      <c r="B1" s="353"/>
      <c r="C1" s="353"/>
    </row>
    <row r="2" spans="1:3" s="47" customFormat="1" x14ac:dyDescent="0.2">
      <c r="A2" s="54"/>
      <c r="B2" s="54"/>
      <c r="C2" s="54"/>
    </row>
    <row r="3" spans="1:3" x14ac:dyDescent="0.2">
      <c r="A3" s="54"/>
      <c r="B3" s="54"/>
      <c r="C3" s="39" t="s">
        <v>16</v>
      </c>
    </row>
    <row r="4" spans="1:3" x14ac:dyDescent="0.2">
      <c r="A4" s="22" t="s">
        <v>14</v>
      </c>
      <c r="B4" s="23" t="s">
        <v>15</v>
      </c>
      <c r="C4" s="11" t="s">
        <v>17</v>
      </c>
    </row>
    <row r="5" spans="1:3" x14ac:dyDescent="0.2">
      <c r="A5" s="9" t="s">
        <v>17</v>
      </c>
      <c r="B5" s="32" t="s">
        <v>62</v>
      </c>
      <c r="C5" s="198" t="e">
        <f>'IF1.1'!C7/'IF2.3'!C5</f>
        <v>#DIV/0!</v>
      </c>
    </row>
    <row r="6" spans="1:3" x14ac:dyDescent="0.2">
      <c r="A6" s="9" t="s">
        <v>19</v>
      </c>
      <c r="B6" s="32" t="s">
        <v>105</v>
      </c>
      <c r="C6" s="195">
        <f>'IF1.1'!C7-('IF2.3'!C5*56%)</f>
        <v>0</v>
      </c>
    </row>
    <row r="7" spans="1:3" x14ac:dyDescent="0.2">
      <c r="A7" s="9" t="s">
        <v>21</v>
      </c>
      <c r="B7" s="32" t="s">
        <v>63</v>
      </c>
      <c r="C7" s="199" t="e">
        <f>'IF1.1'!C6/'IF2.3'!C5</f>
        <v>#DIV/0!</v>
      </c>
    </row>
    <row r="8" spans="1:3" x14ac:dyDescent="0.2">
      <c r="A8" s="9" t="s">
        <v>23</v>
      </c>
      <c r="B8" s="32" t="s">
        <v>106</v>
      </c>
      <c r="C8" s="200">
        <f>'IF1.1'!C6-('IF2.3'!C5*75%)</f>
        <v>0</v>
      </c>
    </row>
    <row r="9" spans="1:3" x14ac:dyDescent="0.2">
      <c r="A9" s="9" t="s">
        <v>24</v>
      </c>
      <c r="B9" s="32" t="s">
        <v>64</v>
      </c>
      <c r="C9" s="198" t="e">
        <f>'IF1.1'!C5/'IF2.3'!C5</f>
        <v>#DIV/0!</v>
      </c>
    </row>
    <row r="10" spans="1:3" x14ac:dyDescent="0.2">
      <c r="A10" s="9" t="s">
        <v>26</v>
      </c>
      <c r="B10" s="32" t="s">
        <v>65</v>
      </c>
      <c r="C10" s="195">
        <f>'IF1.1'!C5-('IF2.3'!C5*100%)</f>
        <v>0</v>
      </c>
    </row>
  </sheetData>
  <sheetProtection algorithmName="SHA-512" hashValue="Xux88iEVQsCyUUliC9NZKWc6z/9ZSaSSWsnegiUM6FHhLUpmGsmI3fmubpRpmsYxV3vjFtqbkMWsSpoISXDNrw==" saltValue="ysCaZefFl5NQyt21wLS5uw==" spinCount="100000" sheet="1" objects="1" scenarios="1"/>
  <mergeCells count="1">
    <mergeCell ref="A1:C1"/>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C33"/>
  <sheetViews>
    <sheetView showGridLines="0" zoomScaleNormal="100" workbookViewId="0">
      <selection activeCell="B47" sqref="B47"/>
    </sheetView>
  </sheetViews>
  <sheetFormatPr defaultColWidth="9" defaultRowHeight="12.75" x14ac:dyDescent="0.2"/>
  <cols>
    <col min="1" max="1" width="9" style="7"/>
    <col min="2" max="2" width="94.25" style="7" customWidth="1"/>
    <col min="3" max="3" width="15.25" style="7" customWidth="1"/>
    <col min="4" max="16384" width="9" style="7"/>
  </cols>
  <sheetData>
    <row r="1" spans="1:3" ht="20.25" customHeight="1" x14ac:dyDescent="0.2">
      <c r="A1" s="354" t="s">
        <v>101</v>
      </c>
      <c r="B1" s="354"/>
      <c r="C1" s="354"/>
    </row>
    <row r="2" spans="1:3" s="30" customFormat="1" ht="20.25" customHeight="1" x14ac:dyDescent="0.2">
      <c r="A2" s="31"/>
      <c r="B2" s="31"/>
      <c r="C2" s="31"/>
    </row>
    <row r="3" spans="1:3" ht="20.25" customHeight="1" x14ac:dyDescent="0.2">
      <c r="A3" s="8"/>
      <c r="C3" s="74" t="s">
        <v>16</v>
      </c>
    </row>
    <row r="4" spans="1:3" ht="20.25" customHeight="1" x14ac:dyDescent="0.2">
      <c r="A4" s="9" t="s">
        <v>14</v>
      </c>
      <c r="B4" s="10" t="s">
        <v>15</v>
      </c>
      <c r="C4" s="11" t="s">
        <v>17</v>
      </c>
    </row>
    <row r="5" spans="1:3" ht="20.25" customHeight="1" x14ac:dyDescent="0.2">
      <c r="A5" s="11" t="s">
        <v>17</v>
      </c>
      <c r="B5" s="12" t="s">
        <v>66</v>
      </c>
      <c r="C5" s="197">
        <f>C6*25%</f>
        <v>0</v>
      </c>
    </row>
    <row r="6" spans="1:3" ht="20.25" customHeight="1" x14ac:dyDescent="0.2">
      <c r="A6" s="9" t="s">
        <v>19</v>
      </c>
      <c r="B6" s="34" t="s">
        <v>109</v>
      </c>
      <c r="C6" s="197">
        <f>C7+C9</f>
        <v>0</v>
      </c>
    </row>
    <row r="7" spans="1:3" ht="20.25" customHeight="1" x14ac:dyDescent="0.2">
      <c r="A7" s="9" t="s">
        <v>21</v>
      </c>
      <c r="B7" s="57" t="s">
        <v>112</v>
      </c>
      <c r="C7" s="267"/>
    </row>
    <row r="8" spans="1:3" ht="20.25" customHeight="1" x14ac:dyDescent="0.2">
      <c r="A8" s="11" t="s">
        <v>23</v>
      </c>
      <c r="B8" s="35" t="s">
        <v>67</v>
      </c>
      <c r="C8" s="267"/>
    </row>
    <row r="9" spans="1:3" ht="20.25" customHeight="1" x14ac:dyDescent="0.2">
      <c r="A9" s="9" t="s">
        <v>24</v>
      </c>
      <c r="B9" s="36" t="s">
        <v>128</v>
      </c>
      <c r="C9" s="197">
        <f>C10+C11+C12+C13+C14+C15+C16+C17+C18+C19+C20+C21+C22</f>
        <v>0</v>
      </c>
    </row>
    <row r="10" spans="1:3" ht="20.25" customHeight="1" x14ac:dyDescent="0.2">
      <c r="A10" s="9" t="s">
        <v>26</v>
      </c>
      <c r="B10" s="33" t="s">
        <v>129</v>
      </c>
      <c r="C10" s="268"/>
    </row>
    <row r="11" spans="1:3" ht="20.25" customHeight="1" x14ac:dyDescent="0.2">
      <c r="A11" s="9" t="s">
        <v>28</v>
      </c>
      <c r="B11" s="33" t="s">
        <v>130</v>
      </c>
      <c r="C11" s="268"/>
    </row>
    <row r="12" spans="1:3" ht="20.25" customHeight="1" x14ac:dyDescent="0.2">
      <c r="A12" s="9" t="s">
        <v>30</v>
      </c>
      <c r="B12" s="33" t="s">
        <v>131</v>
      </c>
      <c r="C12" s="268"/>
    </row>
    <row r="13" spans="1:3" ht="20.25" customHeight="1" x14ac:dyDescent="0.2">
      <c r="A13" s="9" t="s">
        <v>60</v>
      </c>
      <c r="B13" s="33" t="s">
        <v>132</v>
      </c>
      <c r="C13" s="268"/>
    </row>
    <row r="14" spans="1:3" ht="20.25" customHeight="1" x14ac:dyDescent="0.2">
      <c r="A14" s="9" t="s">
        <v>32</v>
      </c>
      <c r="B14" s="33" t="s">
        <v>133</v>
      </c>
      <c r="C14" s="268"/>
    </row>
    <row r="15" spans="1:3" ht="20.25" customHeight="1" x14ac:dyDescent="0.2">
      <c r="A15" s="9" t="s">
        <v>33</v>
      </c>
      <c r="B15" s="33" t="s">
        <v>134</v>
      </c>
      <c r="C15" s="268"/>
    </row>
    <row r="16" spans="1:3" ht="20.25" customHeight="1" x14ac:dyDescent="0.2">
      <c r="A16" s="9" t="s">
        <v>68</v>
      </c>
      <c r="B16" s="33" t="s">
        <v>135</v>
      </c>
      <c r="C16" s="268"/>
    </row>
    <row r="17" spans="1:3" ht="20.25" customHeight="1" x14ac:dyDescent="0.2">
      <c r="A17" s="9" t="s">
        <v>69</v>
      </c>
      <c r="B17" s="33" t="s">
        <v>136</v>
      </c>
      <c r="C17" s="268"/>
    </row>
    <row r="18" spans="1:3" ht="20.25" customHeight="1" x14ac:dyDescent="0.2">
      <c r="A18" s="9" t="s">
        <v>70</v>
      </c>
      <c r="B18" s="33" t="s">
        <v>137</v>
      </c>
      <c r="C18" s="268"/>
    </row>
    <row r="19" spans="1:3" ht="20.25" customHeight="1" x14ac:dyDescent="0.2">
      <c r="A19" s="9" t="s">
        <v>35</v>
      </c>
      <c r="B19" s="37" t="s">
        <v>138</v>
      </c>
      <c r="C19" s="268"/>
    </row>
    <row r="20" spans="1:3" ht="14.25" x14ac:dyDescent="0.2">
      <c r="A20" s="9" t="s">
        <v>37</v>
      </c>
      <c r="B20" s="37" t="s">
        <v>139</v>
      </c>
      <c r="C20" s="268"/>
    </row>
    <row r="21" spans="1:3" ht="14.25" x14ac:dyDescent="0.2">
      <c r="A21" s="9" t="s">
        <v>39</v>
      </c>
      <c r="B21" s="50" t="s">
        <v>110</v>
      </c>
      <c r="C21" s="268"/>
    </row>
    <row r="22" spans="1:3" ht="14.25" x14ac:dyDescent="0.2">
      <c r="A22" s="9" t="s">
        <v>41</v>
      </c>
      <c r="B22" s="37" t="s">
        <v>111</v>
      </c>
      <c r="C22" s="268"/>
    </row>
    <row r="23" spans="1:3" ht="20.25" customHeight="1" x14ac:dyDescent="0.2">
      <c r="A23" s="9" t="s">
        <v>43</v>
      </c>
      <c r="B23" s="34" t="s">
        <v>103</v>
      </c>
      <c r="C23" s="267"/>
    </row>
    <row r="24" spans="1:3" ht="20.25" customHeight="1" x14ac:dyDescent="0.2">
      <c r="A24" s="9" t="s">
        <v>72</v>
      </c>
      <c r="B24" s="34" t="s">
        <v>104</v>
      </c>
      <c r="C24" s="76" t="e">
        <f>(C23-C6)/C6</f>
        <v>#DIV/0!</v>
      </c>
    </row>
    <row r="25" spans="1:3" ht="20.25" customHeight="1" x14ac:dyDescent="0.2">
      <c r="A25" s="13"/>
      <c r="B25" s="30"/>
    </row>
    <row r="26" spans="1:3" ht="20.25" customHeight="1" x14ac:dyDescent="0.2">
      <c r="A26" s="13"/>
      <c r="B26" s="14"/>
    </row>
    <row r="27" spans="1:3" ht="20.25" customHeight="1" x14ac:dyDescent="0.2">
      <c r="A27" s="13"/>
    </row>
    <row r="28" spans="1:3" ht="20.25" customHeight="1" x14ac:dyDescent="0.2">
      <c r="A28" s="13"/>
    </row>
    <row r="29" spans="1:3" ht="20.25" customHeight="1" x14ac:dyDescent="0.2">
      <c r="A29" s="13"/>
    </row>
    <row r="30" spans="1:3" ht="20.25" customHeight="1" x14ac:dyDescent="0.2">
      <c r="A30" s="13"/>
    </row>
    <row r="31" spans="1:3" ht="20.25" customHeight="1" x14ac:dyDescent="0.2">
      <c r="A31" s="13"/>
    </row>
    <row r="32" spans="1:3" ht="20.25" customHeight="1" x14ac:dyDescent="0.2">
      <c r="A32" s="13"/>
    </row>
    <row r="33" spans="1:1" ht="20.25" customHeight="1" x14ac:dyDescent="0.2">
      <c r="A33" s="13"/>
    </row>
  </sheetData>
  <sheetProtection algorithmName="SHA-512" hashValue="KYcAdgPhkreVK8CVJcGzw6BD8yLL+AW+r+oswvzRPQ0R/mr2InfIlOpdjHuHsppswUH9b5e2IPEM5p0q0LFzJg==" saltValue="oBeG/H9pKkORMPG4IAnyTw==" spinCount="100000" sheet="1" objects="1" scenarios="1"/>
  <mergeCells count="1">
    <mergeCell ref="A1:C1"/>
  </mergeCells>
  <dataValidations count="1">
    <dataValidation type="decimal" operator="lessThanOrEqual" allowBlank="1" showInputMessage="1" showErrorMessage="1" error="The value inserted is not valid._x000a_Please insert a negative or zero value." prompt="Insert negative numbers only" sqref="C10:C22" xr:uid="{00000000-0002-0000-0500-000000000000}">
      <formula1>0</formula1>
    </dataValidation>
  </dataValidation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P68"/>
  <sheetViews>
    <sheetView showGridLines="0" zoomScale="115" zoomScaleNormal="115" workbookViewId="0">
      <selection activeCell="C12" sqref="C12:C20"/>
    </sheetView>
  </sheetViews>
  <sheetFormatPr defaultColWidth="9" defaultRowHeight="12.75" x14ac:dyDescent="0.2"/>
  <cols>
    <col min="1" max="1" width="7.625" style="60" customWidth="1"/>
    <col min="2" max="2" width="90.625" style="42" customWidth="1"/>
    <col min="3" max="3" width="10.375" style="42" customWidth="1"/>
    <col min="4" max="16384" width="9" style="42"/>
  </cols>
  <sheetData>
    <row r="1" spans="1:16" x14ac:dyDescent="0.2">
      <c r="A1" s="355" t="s">
        <v>102</v>
      </c>
      <c r="B1" s="355"/>
      <c r="C1" s="355"/>
    </row>
    <row r="2" spans="1:16" s="56" customFormat="1" x14ac:dyDescent="0.2">
      <c r="A2" s="40"/>
      <c r="B2" s="40"/>
      <c r="C2" s="40"/>
    </row>
    <row r="3" spans="1:16" x14ac:dyDescent="0.2">
      <c r="A3" s="41"/>
      <c r="C3" s="38" t="s">
        <v>16</v>
      </c>
    </row>
    <row r="4" spans="1:16" x14ac:dyDescent="0.2">
      <c r="A4" s="22" t="s">
        <v>14</v>
      </c>
      <c r="B4" s="23" t="s">
        <v>15</v>
      </c>
      <c r="C4" s="11" t="s">
        <v>17</v>
      </c>
    </row>
    <row r="5" spans="1:16" x14ac:dyDescent="0.2">
      <c r="A5" s="9" t="s">
        <v>17</v>
      </c>
      <c r="B5" s="12" t="s">
        <v>310</v>
      </c>
      <c r="C5" s="269"/>
    </row>
    <row r="6" spans="1:16" x14ac:dyDescent="0.2">
      <c r="A6" s="9" t="s">
        <v>19</v>
      </c>
      <c r="B6" s="12" t="s">
        <v>311</v>
      </c>
      <c r="C6" s="269"/>
    </row>
    <row r="7" spans="1:16" x14ac:dyDescent="0.2">
      <c r="A7" s="9" t="s">
        <v>21</v>
      </c>
      <c r="B7" s="12" t="s">
        <v>312</v>
      </c>
      <c r="C7" s="269"/>
    </row>
    <row r="8" spans="1:16" x14ac:dyDescent="0.2">
      <c r="A8" s="9" t="s">
        <v>23</v>
      </c>
      <c r="B8" s="12" t="s">
        <v>313</v>
      </c>
      <c r="C8" s="270"/>
    </row>
    <row r="9" spans="1:16" x14ac:dyDescent="0.2">
      <c r="A9" s="9" t="s">
        <v>24</v>
      </c>
      <c r="B9" s="12" t="s">
        <v>314</v>
      </c>
      <c r="C9" s="270"/>
    </row>
    <row r="10" spans="1:16" x14ac:dyDescent="0.2">
      <c r="A10" s="9" t="s">
        <v>26</v>
      </c>
      <c r="B10" s="44" t="s">
        <v>315</v>
      </c>
      <c r="C10" s="270"/>
    </row>
    <row r="11" spans="1:16" x14ac:dyDescent="0.2">
      <c r="A11" s="9" t="s">
        <v>28</v>
      </c>
      <c r="B11" s="44" t="s">
        <v>316</v>
      </c>
      <c r="C11" s="270"/>
    </row>
    <row r="12" spans="1:16" x14ac:dyDescent="0.2">
      <c r="A12" s="9" t="s">
        <v>30</v>
      </c>
      <c r="B12" s="44" t="s">
        <v>317</v>
      </c>
      <c r="C12" s="270"/>
    </row>
    <row r="13" spans="1:16" x14ac:dyDescent="0.2">
      <c r="A13" s="9" t="s">
        <v>60</v>
      </c>
      <c r="B13" s="44" t="s">
        <v>318</v>
      </c>
      <c r="C13" s="270"/>
    </row>
    <row r="14" spans="1:16" x14ac:dyDescent="0.2">
      <c r="A14" s="9" t="s">
        <v>32</v>
      </c>
      <c r="B14" s="34" t="s">
        <v>327</v>
      </c>
      <c r="C14" s="270"/>
    </row>
    <row r="15" spans="1:16" x14ac:dyDescent="0.2">
      <c r="A15" s="9" t="s">
        <v>33</v>
      </c>
      <c r="B15" s="12" t="s">
        <v>328</v>
      </c>
      <c r="C15" s="269"/>
      <c r="D15" s="18"/>
      <c r="E15" s="18"/>
      <c r="F15" s="18"/>
      <c r="G15" s="18"/>
      <c r="H15" s="18"/>
      <c r="I15" s="18"/>
      <c r="J15" s="18"/>
      <c r="K15" s="18"/>
      <c r="L15" s="18"/>
      <c r="M15" s="18"/>
      <c r="N15" s="18"/>
      <c r="O15" s="18"/>
      <c r="P15" s="18"/>
    </row>
    <row r="16" spans="1:16" x14ac:dyDescent="0.2">
      <c r="A16" s="9" t="s">
        <v>61</v>
      </c>
      <c r="B16" s="36" t="s">
        <v>329</v>
      </c>
      <c r="C16" s="270"/>
      <c r="D16" s="18"/>
      <c r="E16" s="18"/>
      <c r="F16" s="18"/>
      <c r="G16" s="18"/>
      <c r="H16" s="18"/>
      <c r="I16" s="18"/>
      <c r="J16" s="18"/>
      <c r="K16" s="18"/>
      <c r="L16" s="18"/>
      <c r="M16" s="18"/>
      <c r="N16" s="18"/>
      <c r="O16" s="18"/>
      <c r="P16" s="18"/>
    </row>
    <row r="17" spans="1:3" s="18" customFormat="1" ht="12.75" customHeight="1" x14ac:dyDescent="0.2">
      <c r="A17" s="9" t="s">
        <v>68</v>
      </c>
      <c r="B17" s="36" t="s">
        <v>330</v>
      </c>
      <c r="C17" s="265"/>
    </row>
    <row r="18" spans="1:3" s="18" customFormat="1" ht="12.75" customHeight="1" x14ac:dyDescent="0.2">
      <c r="A18" s="9" t="s">
        <v>69</v>
      </c>
      <c r="B18" s="58" t="s">
        <v>331</v>
      </c>
      <c r="C18" s="270"/>
    </row>
    <row r="19" spans="1:3" s="18" customFormat="1" x14ac:dyDescent="0.2">
      <c r="A19" s="9" t="s">
        <v>70</v>
      </c>
      <c r="B19" s="49" t="s">
        <v>332</v>
      </c>
      <c r="C19" s="270"/>
    </row>
    <row r="20" spans="1:3" s="18" customFormat="1" x14ac:dyDescent="0.2">
      <c r="A20" s="9" t="s">
        <v>35</v>
      </c>
      <c r="B20" s="49" t="s">
        <v>333</v>
      </c>
      <c r="C20" s="270"/>
    </row>
    <row r="21" spans="1:3" s="18" customFormat="1" x14ac:dyDescent="0.2">
      <c r="A21" s="9" t="s">
        <v>37</v>
      </c>
      <c r="B21" s="49" t="s">
        <v>334</v>
      </c>
      <c r="C21" s="270"/>
    </row>
    <row r="22" spans="1:3" s="18" customFormat="1" x14ac:dyDescent="0.2">
      <c r="A22" s="22" t="s">
        <v>39</v>
      </c>
      <c r="B22" s="49" t="s">
        <v>335</v>
      </c>
      <c r="C22" s="270"/>
    </row>
    <row r="23" spans="1:3" s="18" customFormat="1" ht="25.5" x14ac:dyDescent="0.2">
      <c r="A23" s="22" t="s">
        <v>41</v>
      </c>
      <c r="B23" s="49" t="s">
        <v>336</v>
      </c>
      <c r="C23" s="270"/>
    </row>
    <row r="24" spans="1:3" s="18" customFormat="1" x14ac:dyDescent="0.2">
      <c r="A24" s="22" t="s">
        <v>43</v>
      </c>
      <c r="B24" s="49" t="s">
        <v>337</v>
      </c>
      <c r="C24" s="270"/>
    </row>
    <row r="25" spans="1:3" s="18" customFormat="1" x14ac:dyDescent="0.2">
      <c r="A25" s="22" t="s">
        <v>72</v>
      </c>
      <c r="B25" s="49" t="s">
        <v>338</v>
      </c>
      <c r="C25" s="270"/>
    </row>
    <row r="26" spans="1:3" s="18" customFormat="1" x14ac:dyDescent="0.2">
      <c r="A26" s="22" t="s">
        <v>73</v>
      </c>
      <c r="B26" s="49" t="s">
        <v>339</v>
      </c>
      <c r="C26" s="270"/>
    </row>
    <row r="27" spans="1:3" s="18" customFormat="1" x14ac:dyDescent="0.2">
      <c r="A27" s="22" t="s">
        <v>74</v>
      </c>
      <c r="B27" s="49" t="s">
        <v>340</v>
      </c>
      <c r="C27" s="270"/>
    </row>
    <row r="28" spans="1:3" s="18" customFormat="1" x14ac:dyDescent="0.2">
      <c r="A28" s="22" t="s">
        <v>44</v>
      </c>
      <c r="B28" s="49" t="s">
        <v>341</v>
      </c>
      <c r="C28" s="270"/>
    </row>
    <row r="29" spans="1:3" s="18" customFormat="1" ht="25.5" x14ac:dyDescent="0.2">
      <c r="A29" s="22" t="s">
        <v>46</v>
      </c>
      <c r="B29" s="49" t="s">
        <v>342</v>
      </c>
      <c r="C29" s="270"/>
    </row>
    <row r="30" spans="1:3" s="18" customFormat="1" x14ac:dyDescent="0.2">
      <c r="A30" s="22" t="s">
        <v>48</v>
      </c>
      <c r="B30" s="49" t="s">
        <v>343</v>
      </c>
      <c r="C30" s="270"/>
    </row>
    <row r="31" spans="1:3" s="18" customFormat="1" x14ac:dyDescent="0.2">
      <c r="A31" s="22" t="s">
        <v>49</v>
      </c>
      <c r="B31" s="49" t="s">
        <v>344</v>
      </c>
      <c r="C31" s="270"/>
    </row>
    <row r="32" spans="1:3" s="18" customFormat="1" x14ac:dyDescent="0.2">
      <c r="A32" s="22" t="s">
        <v>50</v>
      </c>
      <c r="B32" s="49" t="s">
        <v>345</v>
      </c>
      <c r="C32" s="270"/>
    </row>
    <row r="33" spans="1:7" s="18" customFormat="1" ht="25.5" x14ac:dyDescent="0.2">
      <c r="A33" s="22" t="s">
        <v>75</v>
      </c>
      <c r="B33" s="49" t="s">
        <v>346</v>
      </c>
      <c r="C33" s="269"/>
    </row>
    <row r="34" spans="1:7" s="18" customFormat="1" x14ac:dyDescent="0.2"/>
    <row r="35" spans="1:7" s="18" customFormat="1" x14ac:dyDescent="0.2">
      <c r="A35" s="59"/>
    </row>
    <row r="36" spans="1:7" s="18" customFormat="1" ht="14.25" x14ac:dyDescent="0.2">
      <c r="A36" s="239" t="s">
        <v>274</v>
      </c>
      <c r="B36" s="213"/>
      <c r="C36" s="7"/>
    </row>
    <row r="37" spans="1:7" s="18" customFormat="1" ht="409.5" customHeight="1" x14ac:dyDescent="0.2">
      <c r="A37" s="356" t="s">
        <v>354</v>
      </c>
      <c r="B37" s="356"/>
      <c r="C37" s="356"/>
    </row>
    <row r="38" spans="1:7" s="18" customFormat="1" ht="283.5" customHeight="1" x14ac:dyDescent="0.2">
      <c r="A38" s="356"/>
      <c r="B38" s="356"/>
      <c r="C38" s="356"/>
    </row>
    <row r="39" spans="1:7" s="18" customFormat="1" x14ac:dyDescent="0.2"/>
    <row r="40" spans="1:7" s="18" customFormat="1" x14ac:dyDescent="0.2"/>
    <row r="41" spans="1:7" s="18" customFormat="1" x14ac:dyDescent="0.2"/>
    <row r="42" spans="1:7" s="18" customFormat="1" x14ac:dyDescent="0.2"/>
    <row r="43" spans="1:7" x14ac:dyDescent="0.2">
      <c r="A43" s="18"/>
      <c r="B43" s="18"/>
      <c r="C43" s="18"/>
      <c r="D43" s="18"/>
      <c r="E43" s="18"/>
      <c r="F43" s="18"/>
      <c r="G43" s="18"/>
    </row>
    <row r="44" spans="1:7" x14ac:dyDescent="0.2">
      <c r="A44" s="18"/>
      <c r="B44" s="18"/>
      <c r="C44" s="18"/>
      <c r="D44" s="18"/>
      <c r="E44" s="18"/>
      <c r="F44" s="18"/>
      <c r="G44" s="18"/>
    </row>
    <row r="45" spans="1:7" x14ac:dyDescent="0.2">
      <c r="A45" s="18"/>
      <c r="B45" s="18"/>
      <c r="C45" s="18"/>
      <c r="D45" s="18"/>
      <c r="E45" s="18"/>
      <c r="F45" s="18"/>
      <c r="G45" s="18"/>
    </row>
    <row r="46" spans="1:7" x14ac:dyDescent="0.2">
      <c r="A46" s="18"/>
      <c r="B46" s="18"/>
      <c r="C46" s="18"/>
      <c r="D46" s="18"/>
      <c r="E46" s="18"/>
      <c r="F46" s="18"/>
      <c r="G46" s="18"/>
    </row>
    <row r="47" spans="1:7" x14ac:dyDescent="0.2">
      <c r="A47" s="18"/>
      <c r="B47" s="18"/>
      <c r="C47" s="18"/>
      <c r="D47" s="18"/>
      <c r="E47" s="18"/>
      <c r="F47" s="18"/>
      <c r="G47" s="18"/>
    </row>
    <row r="48" spans="1:7" x14ac:dyDescent="0.2">
      <c r="A48" s="18"/>
      <c r="B48" s="18"/>
      <c r="C48" s="18"/>
      <c r="D48" s="18"/>
      <c r="E48" s="18"/>
      <c r="F48" s="18"/>
      <c r="G48" s="18"/>
    </row>
    <row r="49" spans="1:7" x14ac:dyDescent="0.2">
      <c r="A49" s="18"/>
      <c r="B49" s="18"/>
      <c r="C49" s="18"/>
      <c r="D49" s="18"/>
      <c r="E49" s="18"/>
      <c r="F49" s="18"/>
      <c r="G49" s="18"/>
    </row>
    <row r="50" spans="1:7" x14ac:dyDescent="0.2">
      <c r="A50" s="18"/>
      <c r="B50" s="18"/>
      <c r="C50" s="18"/>
      <c r="D50" s="18"/>
      <c r="E50" s="18"/>
      <c r="F50" s="18"/>
      <c r="G50" s="18"/>
    </row>
    <row r="51" spans="1:7" x14ac:dyDescent="0.2">
      <c r="A51" s="18"/>
      <c r="B51" s="18"/>
      <c r="C51" s="18"/>
      <c r="D51" s="18"/>
      <c r="E51" s="18"/>
      <c r="F51" s="18"/>
      <c r="G51" s="18"/>
    </row>
    <row r="52" spans="1:7" x14ac:dyDescent="0.2">
      <c r="A52" s="18"/>
      <c r="B52" s="18"/>
      <c r="C52" s="18"/>
      <c r="D52" s="18"/>
      <c r="E52" s="18"/>
      <c r="F52" s="18"/>
      <c r="G52" s="18"/>
    </row>
    <row r="53" spans="1:7" x14ac:dyDescent="0.2">
      <c r="A53" s="18"/>
      <c r="B53" s="18"/>
      <c r="C53" s="18"/>
      <c r="D53" s="18"/>
      <c r="E53" s="18"/>
      <c r="F53" s="18"/>
      <c r="G53" s="18"/>
    </row>
    <row r="54" spans="1:7" x14ac:dyDescent="0.2">
      <c r="A54" s="18"/>
      <c r="B54" s="18"/>
      <c r="C54" s="18"/>
      <c r="D54" s="18"/>
      <c r="E54" s="18"/>
      <c r="F54" s="18"/>
      <c r="G54" s="18"/>
    </row>
    <row r="55" spans="1:7" x14ac:dyDescent="0.2">
      <c r="A55" s="18"/>
      <c r="B55" s="18"/>
      <c r="C55" s="18"/>
      <c r="D55" s="18"/>
      <c r="E55" s="18"/>
      <c r="F55" s="18"/>
      <c r="G55" s="18"/>
    </row>
    <row r="56" spans="1:7" x14ac:dyDescent="0.2">
      <c r="A56" s="18"/>
      <c r="B56" s="18"/>
      <c r="C56" s="18"/>
      <c r="D56" s="18"/>
      <c r="E56" s="18"/>
      <c r="F56" s="18"/>
      <c r="G56" s="18"/>
    </row>
    <row r="57" spans="1:7" x14ac:dyDescent="0.2">
      <c r="A57" s="18"/>
      <c r="B57" s="18"/>
      <c r="C57" s="18"/>
      <c r="D57" s="18"/>
      <c r="E57" s="18"/>
      <c r="F57" s="18"/>
      <c r="G57" s="18"/>
    </row>
    <row r="58" spans="1:7" x14ac:dyDescent="0.2">
      <c r="A58" s="18"/>
      <c r="B58" s="18"/>
      <c r="C58" s="18"/>
      <c r="D58" s="18"/>
      <c r="E58" s="18"/>
      <c r="F58" s="18"/>
      <c r="G58" s="18"/>
    </row>
    <row r="59" spans="1:7" x14ac:dyDescent="0.2">
      <c r="A59" s="18"/>
      <c r="B59" s="18"/>
      <c r="C59" s="18"/>
      <c r="D59" s="18"/>
      <c r="E59" s="18"/>
      <c r="F59" s="18"/>
      <c r="G59" s="18"/>
    </row>
    <row r="60" spans="1:7" x14ac:dyDescent="0.2">
      <c r="A60" s="18"/>
      <c r="B60" s="18"/>
      <c r="C60" s="18"/>
      <c r="D60" s="18"/>
      <c r="E60" s="18"/>
      <c r="F60" s="18"/>
      <c r="G60" s="18"/>
    </row>
    <row r="61" spans="1:7" x14ac:dyDescent="0.2">
      <c r="A61" s="18"/>
      <c r="B61" s="18"/>
      <c r="C61" s="18"/>
      <c r="D61" s="18"/>
      <c r="E61" s="18"/>
      <c r="F61" s="18"/>
      <c r="G61" s="18"/>
    </row>
    <row r="62" spans="1:7" x14ac:dyDescent="0.2">
      <c r="A62" s="18"/>
      <c r="B62" s="18"/>
      <c r="C62" s="18"/>
      <c r="D62" s="18"/>
      <c r="E62" s="18"/>
      <c r="F62" s="18"/>
      <c r="G62" s="18"/>
    </row>
    <row r="63" spans="1:7" x14ac:dyDescent="0.2">
      <c r="A63" s="18"/>
      <c r="B63" s="18"/>
      <c r="C63" s="18"/>
      <c r="D63" s="18"/>
      <c r="E63" s="18"/>
      <c r="F63" s="18"/>
      <c r="G63" s="18"/>
    </row>
    <row r="64" spans="1:7" x14ac:dyDescent="0.2">
      <c r="A64" s="18"/>
      <c r="B64" s="18"/>
      <c r="C64" s="18"/>
      <c r="D64" s="18"/>
      <c r="E64" s="18"/>
      <c r="F64" s="18"/>
      <c r="G64" s="18"/>
    </row>
    <row r="65" spans="1:7" x14ac:dyDescent="0.2">
      <c r="A65" s="18"/>
      <c r="B65" s="18"/>
      <c r="C65" s="18"/>
      <c r="D65" s="18"/>
      <c r="E65" s="18"/>
      <c r="F65" s="18"/>
      <c r="G65" s="18"/>
    </row>
    <row r="66" spans="1:7" x14ac:dyDescent="0.2">
      <c r="A66" s="18"/>
      <c r="B66" s="18"/>
      <c r="C66" s="18"/>
      <c r="D66" s="18"/>
      <c r="E66" s="18"/>
      <c r="F66" s="18"/>
      <c r="G66" s="18"/>
    </row>
    <row r="67" spans="1:7" x14ac:dyDescent="0.2">
      <c r="A67" s="18"/>
      <c r="B67" s="18"/>
      <c r="C67" s="18"/>
      <c r="D67" s="18"/>
      <c r="E67" s="18"/>
      <c r="F67" s="18"/>
      <c r="G67" s="18"/>
    </row>
    <row r="68" spans="1:7" x14ac:dyDescent="0.2">
      <c r="A68" s="18"/>
      <c r="B68" s="18"/>
      <c r="C68" s="18"/>
      <c r="D68" s="18"/>
      <c r="E68" s="18"/>
      <c r="F68" s="18"/>
      <c r="G68" s="18"/>
    </row>
  </sheetData>
  <sheetProtection algorithmName="SHA-512" hashValue="U2hJAstaJ+ymRYLlUErYRBIBiMRf0fmb7IvepEph+cPk87TRSNcuI3YvzlCF9ZQlMIr2IuVw2KQx71dzWE27yQ==" saltValue="CNzJxtPM7VWbB6sS5VRIMQ==" spinCount="100000" sheet="1" objects="1" scenarios="1"/>
  <mergeCells count="2">
    <mergeCell ref="A1:C1"/>
    <mergeCell ref="A37:C38"/>
  </mergeCells>
  <dataValidations disablePrompts="1" count="1">
    <dataValidation type="decimal" operator="lessThanOrEqual" allowBlank="1" showInputMessage="1" showErrorMessage="1" error="The value inserted is not valid._x000a_Please insert a negative or zero value." prompt="Insert negative numbers only" sqref="C17" xr:uid="{00000000-0002-0000-0600-000000000000}">
      <formula1>0</formula1>
    </dataValidation>
  </dataValidations>
  <pageMargins left="0.7" right="0.7" top="0.75" bottom="0.75" header="0.3" footer="0.3"/>
  <ignoredErrors>
    <ignoredError sqref="C4" numberStoredAsText="1"/>
  </ignoredErrors>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F13"/>
  <sheetViews>
    <sheetView showGridLines="0" zoomScale="115" zoomScaleNormal="115" workbookViewId="0">
      <selection activeCell="C6" sqref="C6:C7"/>
    </sheetView>
  </sheetViews>
  <sheetFormatPr defaultColWidth="9" defaultRowHeight="12.75" x14ac:dyDescent="0.2"/>
  <cols>
    <col min="1" max="1" width="7.625" style="19" customWidth="1"/>
    <col min="2" max="2" width="41.75" style="18" customWidth="1"/>
    <col min="3" max="3" width="10.25" style="18" customWidth="1"/>
    <col min="4" max="4" width="10.25" style="20" customWidth="1"/>
    <col min="5" max="5" width="20.375" style="20" customWidth="1"/>
    <col min="6" max="6" width="50.125" style="21" customWidth="1"/>
    <col min="7" max="16384" width="9" style="18"/>
  </cols>
  <sheetData>
    <row r="1" spans="1:6" x14ac:dyDescent="0.2">
      <c r="A1" s="357" t="s">
        <v>77</v>
      </c>
      <c r="B1" s="357"/>
      <c r="C1" s="357"/>
      <c r="D1" s="15"/>
      <c r="E1" s="16"/>
      <c r="F1" s="17"/>
    </row>
    <row r="2" spans="1:6" s="20" customFormat="1" x14ac:dyDescent="0.2">
      <c r="A2" s="15"/>
      <c r="B2" s="15"/>
      <c r="C2" s="15"/>
      <c r="D2" s="15"/>
      <c r="E2" s="16"/>
      <c r="F2" s="17"/>
    </row>
    <row r="3" spans="1:6" ht="21" customHeight="1" x14ac:dyDescent="0.2">
      <c r="C3" s="38" t="s">
        <v>16</v>
      </c>
    </row>
    <row r="4" spans="1:6" x14ac:dyDescent="0.2">
      <c r="A4" s="22" t="s">
        <v>14</v>
      </c>
      <c r="B4" s="23" t="s">
        <v>15</v>
      </c>
      <c r="C4" s="11" t="s">
        <v>17</v>
      </c>
      <c r="D4" s="24"/>
      <c r="E4" s="25"/>
      <c r="F4" s="26"/>
    </row>
    <row r="5" spans="1:6" ht="14.25" x14ac:dyDescent="0.2">
      <c r="A5" s="22" t="s">
        <v>17</v>
      </c>
      <c r="B5" s="27" t="s">
        <v>78</v>
      </c>
      <c r="C5" s="201">
        <f>1/3*'IF3.1'!C5</f>
        <v>0</v>
      </c>
      <c r="E5" s="21"/>
    </row>
    <row r="6" spans="1:6" x14ac:dyDescent="0.2">
      <c r="A6" s="22" t="s">
        <v>19</v>
      </c>
      <c r="B6" s="12" t="s">
        <v>79</v>
      </c>
      <c r="C6" s="269"/>
      <c r="E6" s="21"/>
    </row>
    <row r="7" spans="1:6" x14ac:dyDescent="0.2">
      <c r="A7" s="22" t="s">
        <v>21</v>
      </c>
      <c r="B7" s="27" t="s">
        <v>80</v>
      </c>
      <c r="C7" s="269"/>
      <c r="E7" s="21"/>
    </row>
    <row r="8" spans="1:6" x14ac:dyDescent="0.2">
      <c r="A8" s="18"/>
      <c r="D8" s="18"/>
      <c r="E8" s="21"/>
      <c r="F8" s="28"/>
    </row>
    <row r="9" spans="1:6" x14ac:dyDescent="0.2">
      <c r="F9" s="28"/>
    </row>
    <row r="10" spans="1:6" x14ac:dyDescent="0.2">
      <c r="B10" s="29"/>
    </row>
    <row r="11" spans="1:6" x14ac:dyDescent="0.2">
      <c r="B11" s="29"/>
    </row>
    <row r="12" spans="1:6" ht="34.5" customHeight="1" x14ac:dyDescent="0.2"/>
    <row r="13" spans="1:6" x14ac:dyDescent="0.2">
      <c r="B13" s="29"/>
    </row>
  </sheetData>
  <sheetProtection algorithmName="SHA-512" hashValue="r+pEqwP0maLGHhKMalTQ+qVdK3AQb83oA64oi3u05t3csiAZCD9cGRV1GmgxBSR6hhYfpELgjD3+i/9jxqi58A==" saltValue="FDjkgLL9pypIi3le/cZe7w==" spinCount="100000" sheet="1" objects="1" scenarios="1"/>
  <mergeCells count="1">
    <mergeCell ref="A1:C1"/>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AC39"/>
  <sheetViews>
    <sheetView showGridLines="0" zoomScale="70" zoomScaleNormal="70" zoomScaleSheetLayoutView="25" zoomScalePageLayoutView="70" workbookViewId="0">
      <selection activeCell="J23" sqref="J23"/>
    </sheetView>
  </sheetViews>
  <sheetFormatPr defaultColWidth="18.5" defaultRowHeight="12.75" x14ac:dyDescent="0.2"/>
  <cols>
    <col min="1" max="3" width="11.25" style="210" customWidth="1"/>
    <col min="4" max="4" width="13.125" style="210" customWidth="1"/>
    <col min="5" max="5" width="29.875" style="210" bestFit="1" customWidth="1"/>
    <col min="6" max="6" width="13.375" style="210" customWidth="1"/>
    <col min="7" max="8" width="13.125" style="210" customWidth="1"/>
    <col min="9" max="13" width="16.125" style="210" customWidth="1"/>
    <col min="14" max="14" width="14.625" customWidth="1"/>
    <col min="15" max="15" width="14.25" bestFit="1" customWidth="1"/>
    <col min="16" max="16" width="12.75" customWidth="1"/>
    <col min="17" max="17" width="14" customWidth="1"/>
    <col min="18" max="19" width="12.75" customWidth="1"/>
    <col min="20" max="20" width="13.875" customWidth="1"/>
    <col min="21" max="27" width="12.75" customWidth="1"/>
    <col min="28" max="28" width="15.25" customWidth="1"/>
    <col min="29" max="29" width="14.5" customWidth="1"/>
    <col min="30" max="234" width="18.5" style="210"/>
    <col min="235" max="235" width="1.375" style="210" customWidth="1"/>
    <col min="236" max="238" width="11.25" style="210" customWidth="1"/>
    <col min="239" max="239" width="13.125" style="210" customWidth="1"/>
    <col min="240" max="240" width="15" style="210" customWidth="1"/>
    <col min="241" max="241" width="13.375" style="210" customWidth="1"/>
    <col min="242" max="243" width="13.125" style="210" customWidth="1"/>
    <col min="244" max="245" width="16.125" style="210" customWidth="1"/>
    <col min="246" max="246" width="14.875" style="210" customWidth="1"/>
    <col min="247" max="247" width="13.5" style="210" customWidth="1"/>
    <col min="248" max="248" width="12.875" style="210" customWidth="1"/>
    <col min="249" max="249" width="16.125" style="210" customWidth="1"/>
    <col min="250" max="250" width="19.125" style="210" customWidth="1"/>
    <col min="251" max="284" width="16.125" style="210" customWidth="1"/>
    <col min="285" max="490" width="18.5" style="210"/>
    <col min="491" max="491" width="1.375" style="210" customWidth="1"/>
    <col min="492" max="494" width="11.25" style="210" customWidth="1"/>
    <col min="495" max="495" width="13.125" style="210" customWidth="1"/>
    <col min="496" max="496" width="15" style="210" customWidth="1"/>
    <col min="497" max="497" width="13.375" style="210" customWidth="1"/>
    <col min="498" max="499" width="13.125" style="210" customWidth="1"/>
    <col min="500" max="501" width="16.125" style="210" customWidth="1"/>
    <col min="502" max="502" width="14.875" style="210" customWidth="1"/>
    <col min="503" max="503" width="13.5" style="210" customWidth="1"/>
    <col min="504" max="504" width="12.875" style="210" customWidth="1"/>
    <col min="505" max="505" width="16.125" style="210" customWidth="1"/>
    <col min="506" max="506" width="19.125" style="210" customWidth="1"/>
    <col min="507" max="540" width="16.125" style="210" customWidth="1"/>
    <col min="541" max="746" width="18.5" style="210"/>
    <col min="747" max="747" width="1.375" style="210" customWidth="1"/>
    <col min="748" max="750" width="11.25" style="210" customWidth="1"/>
    <col min="751" max="751" width="13.125" style="210" customWidth="1"/>
    <col min="752" max="752" width="15" style="210" customWidth="1"/>
    <col min="753" max="753" width="13.375" style="210" customWidth="1"/>
    <col min="754" max="755" width="13.125" style="210" customWidth="1"/>
    <col min="756" max="757" width="16.125" style="210" customWidth="1"/>
    <col min="758" max="758" width="14.875" style="210" customWidth="1"/>
    <col min="759" max="759" width="13.5" style="210" customWidth="1"/>
    <col min="760" max="760" width="12.875" style="210" customWidth="1"/>
    <col min="761" max="761" width="16.125" style="210" customWidth="1"/>
    <col min="762" max="762" width="19.125" style="210" customWidth="1"/>
    <col min="763" max="796" width="16.125" style="210" customWidth="1"/>
    <col min="797" max="1002" width="18.5" style="210"/>
    <col min="1003" max="1003" width="1.375" style="210" customWidth="1"/>
    <col min="1004" max="1006" width="11.25" style="210" customWidth="1"/>
    <col min="1007" max="1007" width="13.125" style="210" customWidth="1"/>
    <col min="1008" max="1008" width="15" style="210" customWidth="1"/>
    <col min="1009" max="1009" width="13.375" style="210" customWidth="1"/>
    <col min="1010" max="1011" width="13.125" style="210" customWidth="1"/>
    <col min="1012" max="1013" width="16.125" style="210" customWidth="1"/>
    <col min="1014" max="1014" width="14.875" style="210" customWidth="1"/>
    <col min="1015" max="1015" width="13.5" style="210" customWidth="1"/>
    <col min="1016" max="1016" width="12.875" style="210" customWidth="1"/>
    <col min="1017" max="1017" width="16.125" style="210" customWidth="1"/>
    <col min="1018" max="1018" width="19.125" style="210" customWidth="1"/>
    <col min="1019" max="1052" width="16.125" style="210" customWidth="1"/>
    <col min="1053" max="1258" width="18.5" style="210"/>
    <col min="1259" max="1259" width="1.375" style="210" customWidth="1"/>
    <col min="1260" max="1262" width="11.25" style="210" customWidth="1"/>
    <col min="1263" max="1263" width="13.125" style="210" customWidth="1"/>
    <col min="1264" max="1264" width="15" style="210" customWidth="1"/>
    <col min="1265" max="1265" width="13.375" style="210" customWidth="1"/>
    <col min="1266" max="1267" width="13.125" style="210" customWidth="1"/>
    <col min="1268" max="1269" width="16.125" style="210" customWidth="1"/>
    <col min="1270" max="1270" width="14.875" style="210" customWidth="1"/>
    <col min="1271" max="1271" width="13.5" style="210" customWidth="1"/>
    <col min="1272" max="1272" width="12.875" style="210" customWidth="1"/>
    <col min="1273" max="1273" width="16.125" style="210" customWidth="1"/>
    <col min="1274" max="1274" width="19.125" style="210" customWidth="1"/>
    <col min="1275" max="1308" width="16.125" style="210" customWidth="1"/>
    <col min="1309" max="1514" width="18.5" style="210"/>
    <col min="1515" max="1515" width="1.375" style="210" customWidth="1"/>
    <col min="1516" max="1518" width="11.25" style="210" customWidth="1"/>
    <col min="1519" max="1519" width="13.125" style="210" customWidth="1"/>
    <col min="1520" max="1520" width="15" style="210" customWidth="1"/>
    <col min="1521" max="1521" width="13.375" style="210" customWidth="1"/>
    <col min="1522" max="1523" width="13.125" style="210" customWidth="1"/>
    <col min="1524" max="1525" width="16.125" style="210" customWidth="1"/>
    <col min="1526" max="1526" width="14.875" style="210" customWidth="1"/>
    <col min="1527" max="1527" width="13.5" style="210" customWidth="1"/>
    <col min="1528" max="1528" width="12.875" style="210" customWidth="1"/>
    <col min="1529" max="1529" width="16.125" style="210" customWidth="1"/>
    <col min="1530" max="1530" width="19.125" style="210" customWidth="1"/>
    <col min="1531" max="1564" width="16.125" style="210" customWidth="1"/>
    <col min="1565" max="1770" width="18.5" style="210"/>
    <col min="1771" max="1771" width="1.375" style="210" customWidth="1"/>
    <col min="1772" max="1774" width="11.25" style="210" customWidth="1"/>
    <col min="1775" max="1775" width="13.125" style="210" customWidth="1"/>
    <col min="1776" max="1776" width="15" style="210" customWidth="1"/>
    <col min="1777" max="1777" width="13.375" style="210" customWidth="1"/>
    <col min="1778" max="1779" width="13.125" style="210" customWidth="1"/>
    <col min="1780" max="1781" width="16.125" style="210" customWidth="1"/>
    <col min="1782" max="1782" width="14.875" style="210" customWidth="1"/>
    <col min="1783" max="1783" width="13.5" style="210" customWidth="1"/>
    <col min="1784" max="1784" width="12.875" style="210" customWidth="1"/>
    <col min="1785" max="1785" width="16.125" style="210" customWidth="1"/>
    <col min="1786" max="1786" width="19.125" style="210" customWidth="1"/>
    <col min="1787" max="1820" width="16.125" style="210" customWidth="1"/>
    <col min="1821" max="2026" width="18.5" style="210"/>
    <col min="2027" max="2027" width="1.375" style="210" customWidth="1"/>
    <col min="2028" max="2030" width="11.25" style="210" customWidth="1"/>
    <col min="2031" max="2031" width="13.125" style="210" customWidth="1"/>
    <col min="2032" max="2032" width="15" style="210" customWidth="1"/>
    <col min="2033" max="2033" width="13.375" style="210" customWidth="1"/>
    <col min="2034" max="2035" width="13.125" style="210" customWidth="1"/>
    <col min="2036" max="2037" width="16.125" style="210" customWidth="1"/>
    <col min="2038" max="2038" width="14.875" style="210" customWidth="1"/>
    <col min="2039" max="2039" width="13.5" style="210" customWidth="1"/>
    <col min="2040" max="2040" width="12.875" style="210" customWidth="1"/>
    <col min="2041" max="2041" width="16.125" style="210" customWidth="1"/>
    <col min="2042" max="2042" width="19.125" style="210" customWidth="1"/>
    <col min="2043" max="2076" width="16.125" style="210" customWidth="1"/>
    <col min="2077" max="2282" width="18.5" style="210"/>
    <col min="2283" max="2283" width="1.375" style="210" customWidth="1"/>
    <col min="2284" max="2286" width="11.25" style="210" customWidth="1"/>
    <col min="2287" max="2287" width="13.125" style="210" customWidth="1"/>
    <col min="2288" max="2288" width="15" style="210" customWidth="1"/>
    <col min="2289" max="2289" width="13.375" style="210" customWidth="1"/>
    <col min="2290" max="2291" width="13.125" style="210" customWidth="1"/>
    <col min="2292" max="2293" width="16.125" style="210" customWidth="1"/>
    <col min="2294" max="2294" width="14.875" style="210" customWidth="1"/>
    <col min="2295" max="2295" width="13.5" style="210" customWidth="1"/>
    <col min="2296" max="2296" width="12.875" style="210" customWidth="1"/>
    <col min="2297" max="2297" width="16.125" style="210" customWidth="1"/>
    <col min="2298" max="2298" width="19.125" style="210" customWidth="1"/>
    <col min="2299" max="2332" width="16.125" style="210" customWidth="1"/>
    <col min="2333" max="2538" width="18.5" style="210"/>
    <col min="2539" max="2539" width="1.375" style="210" customWidth="1"/>
    <col min="2540" max="2542" width="11.25" style="210" customWidth="1"/>
    <col min="2543" max="2543" width="13.125" style="210" customWidth="1"/>
    <col min="2544" max="2544" width="15" style="210" customWidth="1"/>
    <col min="2545" max="2545" width="13.375" style="210" customWidth="1"/>
    <col min="2546" max="2547" width="13.125" style="210" customWidth="1"/>
    <col min="2548" max="2549" width="16.125" style="210" customWidth="1"/>
    <col min="2550" max="2550" width="14.875" style="210" customWidth="1"/>
    <col min="2551" max="2551" width="13.5" style="210" customWidth="1"/>
    <col min="2552" max="2552" width="12.875" style="210" customWidth="1"/>
    <col min="2553" max="2553" width="16.125" style="210" customWidth="1"/>
    <col min="2554" max="2554" width="19.125" style="210" customWidth="1"/>
    <col min="2555" max="2588" width="16.125" style="210" customWidth="1"/>
    <col min="2589" max="2794" width="18.5" style="210"/>
    <col min="2795" max="2795" width="1.375" style="210" customWidth="1"/>
    <col min="2796" max="2798" width="11.25" style="210" customWidth="1"/>
    <col min="2799" max="2799" width="13.125" style="210" customWidth="1"/>
    <col min="2800" max="2800" width="15" style="210" customWidth="1"/>
    <col min="2801" max="2801" width="13.375" style="210" customWidth="1"/>
    <col min="2802" max="2803" width="13.125" style="210" customWidth="1"/>
    <col min="2804" max="2805" width="16.125" style="210" customWidth="1"/>
    <col min="2806" max="2806" width="14.875" style="210" customWidth="1"/>
    <col min="2807" max="2807" width="13.5" style="210" customWidth="1"/>
    <col min="2808" max="2808" width="12.875" style="210" customWidth="1"/>
    <col min="2809" max="2809" width="16.125" style="210" customWidth="1"/>
    <col min="2810" max="2810" width="19.125" style="210" customWidth="1"/>
    <col min="2811" max="2844" width="16.125" style="210" customWidth="1"/>
    <col min="2845" max="3050" width="18.5" style="210"/>
    <col min="3051" max="3051" width="1.375" style="210" customWidth="1"/>
    <col min="3052" max="3054" width="11.25" style="210" customWidth="1"/>
    <col min="3055" max="3055" width="13.125" style="210" customWidth="1"/>
    <col min="3056" max="3056" width="15" style="210" customWidth="1"/>
    <col min="3057" max="3057" width="13.375" style="210" customWidth="1"/>
    <col min="3058" max="3059" width="13.125" style="210" customWidth="1"/>
    <col min="3060" max="3061" width="16.125" style="210" customWidth="1"/>
    <col min="3062" max="3062" width="14.875" style="210" customWidth="1"/>
    <col min="3063" max="3063" width="13.5" style="210" customWidth="1"/>
    <col min="3064" max="3064" width="12.875" style="210" customWidth="1"/>
    <col min="3065" max="3065" width="16.125" style="210" customWidth="1"/>
    <col min="3066" max="3066" width="19.125" style="210" customWidth="1"/>
    <col min="3067" max="3100" width="16.125" style="210" customWidth="1"/>
    <col min="3101" max="3306" width="18.5" style="210"/>
    <col min="3307" max="3307" width="1.375" style="210" customWidth="1"/>
    <col min="3308" max="3310" width="11.25" style="210" customWidth="1"/>
    <col min="3311" max="3311" width="13.125" style="210" customWidth="1"/>
    <col min="3312" max="3312" width="15" style="210" customWidth="1"/>
    <col min="3313" max="3313" width="13.375" style="210" customWidth="1"/>
    <col min="3314" max="3315" width="13.125" style="210" customWidth="1"/>
    <col min="3316" max="3317" width="16.125" style="210" customWidth="1"/>
    <col min="3318" max="3318" width="14.875" style="210" customWidth="1"/>
    <col min="3319" max="3319" width="13.5" style="210" customWidth="1"/>
    <col min="3320" max="3320" width="12.875" style="210" customWidth="1"/>
    <col min="3321" max="3321" width="16.125" style="210" customWidth="1"/>
    <col min="3322" max="3322" width="19.125" style="210" customWidth="1"/>
    <col min="3323" max="3356" width="16.125" style="210" customWidth="1"/>
    <col min="3357" max="3562" width="18.5" style="210"/>
    <col min="3563" max="3563" width="1.375" style="210" customWidth="1"/>
    <col min="3564" max="3566" width="11.25" style="210" customWidth="1"/>
    <col min="3567" max="3567" width="13.125" style="210" customWidth="1"/>
    <col min="3568" max="3568" width="15" style="210" customWidth="1"/>
    <col min="3569" max="3569" width="13.375" style="210" customWidth="1"/>
    <col min="3570" max="3571" width="13.125" style="210" customWidth="1"/>
    <col min="3572" max="3573" width="16.125" style="210" customWidth="1"/>
    <col min="3574" max="3574" width="14.875" style="210" customWidth="1"/>
    <col min="3575" max="3575" width="13.5" style="210" customWidth="1"/>
    <col min="3576" max="3576" width="12.875" style="210" customWidth="1"/>
    <col min="3577" max="3577" width="16.125" style="210" customWidth="1"/>
    <col min="3578" max="3578" width="19.125" style="210" customWidth="1"/>
    <col min="3579" max="3612" width="16.125" style="210" customWidth="1"/>
    <col min="3613" max="3818" width="18.5" style="210"/>
    <col min="3819" max="3819" width="1.375" style="210" customWidth="1"/>
    <col min="3820" max="3822" width="11.25" style="210" customWidth="1"/>
    <col min="3823" max="3823" width="13.125" style="210" customWidth="1"/>
    <col min="3824" max="3824" width="15" style="210" customWidth="1"/>
    <col min="3825" max="3825" width="13.375" style="210" customWidth="1"/>
    <col min="3826" max="3827" width="13.125" style="210" customWidth="1"/>
    <col min="3828" max="3829" width="16.125" style="210" customWidth="1"/>
    <col min="3830" max="3830" width="14.875" style="210" customWidth="1"/>
    <col min="3831" max="3831" width="13.5" style="210" customWidth="1"/>
    <col min="3832" max="3832" width="12.875" style="210" customWidth="1"/>
    <col min="3833" max="3833" width="16.125" style="210" customWidth="1"/>
    <col min="3834" max="3834" width="19.125" style="210" customWidth="1"/>
    <col min="3835" max="3868" width="16.125" style="210" customWidth="1"/>
    <col min="3869" max="4074" width="18.5" style="210"/>
    <col min="4075" max="4075" width="1.375" style="210" customWidth="1"/>
    <col min="4076" max="4078" width="11.25" style="210" customWidth="1"/>
    <col min="4079" max="4079" width="13.125" style="210" customWidth="1"/>
    <col min="4080" max="4080" width="15" style="210" customWidth="1"/>
    <col min="4081" max="4081" width="13.375" style="210" customWidth="1"/>
    <col min="4082" max="4083" width="13.125" style="210" customWidth="1"/>
    <col min="4084" max="4085" width="16.125" style="210" customWidth="1"/>
    <col min="4086" max="4086" width="14.875" style="210" customWidth="1"/>
    <col min="4087" max="4087" width="13.5" style="210" customWidth="1"/>
    <col min="4088" max="4088" width="12.875" style="210" customWidth="1"/>
    <col min="4089" max="4089" width="16.125" style="210" customWidth="1"/>
    <col min="4090" max="4090" width="19.125" style="210" customWidth="1"/>
    <col min="4091" max="4124" width="16.125" style="210" customWidth="1"/>
    <col min="4125" max="4330" width="18.5" style="210"/>
    <col min="4331" max="4331" width="1.375" style="210" customWidth="1"/>
    <col min="4332" max="4334" width="11.25" style="210" customWidth="1"/>
    <col min="4335" max="4335" width="13.125" style="210" customWidth="1"/>
    <col min="4336" max="4336" width="15" style="210" customWidth="1"/>
    <col min="4337" max="4337" width="13.375" style="210" customWidth="1"/>
    <col min="4338" max="4339" width="13.125" style="210" customWidth="1"/>
    <col min="4340" max="4341" width="16.125" style="210" customWidth="1"/>
    <col min="4342" max="4342" width="14.875" style="210" customWidth="1"/>
    <col min="4343" max="4343" width="13.5" style="210" customWidth="1"/>
    <col min="4344" max="4344" width="12.875" style="210" customWidth="1"/>
    <col min="4345" max="4345" width="16.125" style="210" customWidth="1"/>
    <col min="4346" max="4346" width="19.125" style="210" customWidth="1"/>
    <col min="4347" max="4380" width="16.125" style="210" customWidth="1"/>
    <col min="4381" max="4586" width="18.5" style="210"/>
    <col min="4587" max="4587" width="1.375" style="210" customWidth="1"/>
    <col min="4588" max="4590" width="11.25" style="210" customWidth="1"/>
    <col min="4591" max="4591" width="13.125" style="210" customWidth="1"/>
    <col min="4592" max="4592" width="15" style="210" customWidth="1"/>
    <col min="4593" max="4593" width="13.375" style="210" customWidth="1"/>
    <col min="4594" max="4595" width="13.125" style="210" customWidth="1"/>
    <col min="4596" max="4597" width="16.125" style="210" customWidth="1"/>
    <col min="4598" max="4598" width="14.875" style="210" customWidth="1"/>
    <col min="4599" max="4599" width="13.5" style="210" customWidth="1"/>
    <col min="4600" max="4600" width="12.875" style="210" customWidth="1"/>
    <col min="4601" max="4601" width="16.125" style="210" customWidth="1"/>
    <col min="4602" max="4602" width="19.125" style="210" customWidth="1"/>
    <col min="4603" max="4636" width="16.125" style="210" customWidth="1"/>
    <col min="4637" max="4842" width="18.5" style="210"/>
    <col min="4843" max="4843" width="1.375" style="210" customWidth="1"/>
    <col min="4844" max="4846" width="11.25" style="210" customWidth="1"/>
    <col min="4847" max="4847" width="13.125" style="210" customWidth="1"/>
    <col min="4848" max="4848" width="15" style="210" customWidth="1"/>
    <col min="4849" max="4849" width="13.375" style="210" customWidth="1"/>
    <col min="4850" max="4851" width="13.125" style="210" customWidth="1"/>
    <col min="4852" max="4853" width="16.125" style="210" customWidth="1"/>
    <col min="4854" max="4854" width="14.875" style="210" customWidth="1"/>
    <col min="4855" max="4855" width="13.5" style="210" customWidth="1"/>
    <col min="4856" max="4856" width="12.875" style="210" customWidth="1"/>
    <col min="4857" max="4857" width="16.125" style="210" customWidth="1"/>
    <col min="4858" max="4858" width="19.125" style="210" customWidth="1"/>
    <col min="4859" max="4892" width="16.125" style="210" customWidth="1"/>
    <col min="4893" max="5098" width="18.5" style="210"/>
    <col min="5099" max="5099" width="1.375" style="210" customWidth="1"/>
    <col min="5100" max="5102" width="11.25" style="210" customWidth="1"/>
    <col min="5103" max="5103" width="13.125" style="210" customWidth="1"/>
    <col min="5104" max="5104" width="15" style="210" customWidth="1"/>
    <col min="5105" max="5105" width="13.375" style="210" customWidth="1"/>
    <col min="5106" max="5107" width="13.125" style="210" customWidth="1"/>
    <col min="5108" max="5109" width="16.125" style="210" customWidth="1"/>
    <col min="5110" max="5110" width="14.875" style="210" customWidth="1"/>
    <col min="5111" max="5111" width="13.5" style="210" customWidth="1"/>
    <col min="5112" max="5112" width="12.875" style="210" customWidth="1"/>
    <col min="5113" max="5113" width="16.125" style="210" customWidth="1"/>
    <col min="5114" max="5114" width="19.125" style="210" customWidth="1"/>
    <col min="5115" max="5148" width="16.125" style="210" customWidth="1"/>
    <col min="5149" max="5354" width="18.5" style="210"/>
    <col min="5355" max="5355" width="1.375" style="210" customWidth="1"/>
    <col min="5356" max="5358" width="11.25" style="210" customWidth="1"/>
    <col min="5359" max="5359" width="13.125" style="210" customWidth="1"/>
    <col min="5360" max="5360" width="15" style="210" customWidth="1"/>
    <col min="5361" max="5361" width="13.375" style="210" customWidth="1"/>
    <col min="5362" max="5363" width="13.125" style="210" customWidth="1"/>
    <col min="5364" max="5365" width="16.125" style="210" customWidth="1"/>
    <col min="5366" max="5366" width="14.875" style="210" customWidth="1"/>
    <col min="5367" max="5367" width="13.5" style="210" customWidth="1"/>
    <col min="5368" max="5368" width="12.875" style="210" customWidth="1"/>
    <col min="5369" max="5369" width="16.125" style="210" customWidth="1"/>
    <col min="5370" max="5370" width="19.125" style="210" customWidth="1"/>
    <col min="5371" max="5404" width="16.125" style="210" customWidth="1"/>
    <col min="5405" max="5610" width="18.5" style="210"/>
    <col min="5611" max="5611" width="1.375" style="210" customWidth="1"/>
    <col min="5612" max="5614" width="11.25" style="210" customWidth="1"/>
    <col min="5615" max="5615" width="13.125" style="210" customWidth="1"/>
    <col min="5616" max="5616" width="15" style="210" customWidth="1"/>
    <col min="5617" max="5617" width="13.375" style="210" customWidth="1"/>
    <col min="5618" max="5619" width="13.125" style="210" customWidth="1"/>
    <col min="5620" max="5621" width="16.125" style="210" customWidth="1"/>
    <col min="5622" max="5622" width="14.875" style="210" customWidth="1"/>
    <col min="5623" max="5623" width="13.5" style="210" customWidth="1"/>
    <col min="5624" max="5624" width="12.875" style="210" customWidth="1"/>
    <col min="5625" max="5625" width="16.125" style="210" customWidth="1"/>
    <col min="5626" max="5626" width="19.125" style="210" customWidth="1"/>
    <col min="5627" max="5660" width="16.125" style="210" customWidth="1"/>
    <col min="5661" max="5866" width="18.5" style="210"/>
    <col min="5867" max="5867" width="1.375" style="210" customWidth="1"/>
    <col min="5868" max="5870" width="11.25" style="210" customWidth="1"/>
    <col min="5871" max="5871" width="13.125" style="210" customWidth="1"/>
    <col min="5872" max="5872" width="15" style="210" customWidth="1"/>
    <col min="5873" max="5873" width="13.375" style="210" customWidth="1"/>
    <col min="5874" max="5875" width="13.125" style="210" customWidth="1"/>
    <col min="5876" max="5877" width="16.125" style="210" customWidth="1"/>
    <col min="5878" max="5878" width="14.875" style="210" customWidth="1"/>
    <col min="5879" max="5879" width="13.5" style="210" customWidth="1"/>
    <col min="5880" max="5880" width="12.875" style="210" customWidth="1"/>
    <col min="5881" max="5881" width="16.125" style="210" customWidth="1"/>
    <col min="5882" max="5882" width="19.125" style="210" customWidth="1"/>
    <col min="5883" max="5916" width="16.125" style="210" customWidth="1"/>
    <col min="5917" max="6122" width="18.5" style="210"/>
    <col min="6123" max="6123" width="1.375" style="210" customWidth="1"/>
    <col min="6124" max="6126" width="11.25" style="210" customWidth="1"/>
    <col min="6127" max="6127" width="13.125" style="210" customWidth="1"/>
    <col min="6128" max="6128" width="15" style="210" customWidth="1"/>
    <col min="6129" max="6129" width="13.375" style="210" customWidth="1"/>
    <col min="6130" max="6131" width="13.125" style="210" customWidth="1"/>
    <col min="6132" max="6133" width="16.125" style="210" customWidth="1"/>
    <col min="6134" max="6134" width="14.875" style="210" customWidth="1"/>
    <col min="6135" max="6135" width="13.5" style="210" customWidth="1"/>
    <col min="6136" max="6136" width="12.875" style="210" customWidth="1"/>
    <col min="6137" max="6137" width="16.125" style="210" customWidth="1"/>
    <col min="6138" max="6138" width="19.125" style="210" customWidth="1"/>
    <col min="6139" max="6172" width="16.125" style="210" customWidth="1"/>
    <col min="6173" max="6378" width="18.5" style="210"/>
    <col min="6379" max="6379" width="1.375" style="210" customWidth="1"/>
    <col min="6380" max="6382" width="11.25" style="210" customWidth="1"/>
    <col min="6383" max="6383" width="13.125" style="210" customWidth="1"/>
    <col min="6384" max="6384" width="15" style="210" customWidth="1"/>
    <col min="6385" max="6385" width="13.375" style="210" customWidth="1"/>
    <col min="6386" max="6387" width="13.125" style="210" customWidth="1"/>
    <col min="6388" max="6389" width="16.125" style="210" customWidth="1"/>
    <col min="6390" max="6390" width="14.875" style="210" customWidth="1"/>
    <col min="6391" max="6391" width="13.5" style="210" customWidth="1"/>
    <col min="6392" max="6392" width="12.875" style="210" customWidth="1"/>
    <col min="6393" max="6393" width="16.125" style="210" customWidth="1"/>
    <col min="6394" max="6394" width="19.125" style="210" customWidth="1"/>
    <col min="6395" max="6428" width="16.125" style="210" customWidth="1"/>
    <col min="6429" max="6634" width="18.5" style="210"/>
    <col min="6635" max="6635" width="1.375" style="210" customWidth="1"/>
    <col min="6636" max="6638" width="11.25" style="210" customWidth="1"/>
    <col min="6639" max="6639" width="13.125" style="210" customWidth="1"/>
    <col min="6640" max="6640" width="15" style="210" customWidth="1"/>
    <col min="6641" max="6641" width="13.375" style="210" customWidth="1"/>
    <col min="6642" max="6643" width="13.125" style="210" customWidth="1"/>
    <col min="6644" max="6645" width="16.125" style="210" customWidth="1"/>
    <col min="6646" max="6646" width="14.875" style="210" customWidth="1"/>
    <col min="6647" max="6647" width="13.5" style="210" customWidth="1"/>
    <col min="6648" max="6648" width="12.875" style="210" customWidth="1"/>
    <col min="6649" max="6649" width="16.125" style="210" customWidth="1"/>
    <col min="6650" max="6650" width="19.125" style="210" customWidth="1"/>
    <col min="6651" max="6684" width="16.125" style="210" customWidth="1"/>
    <col min="6685" max="6890" width="18.5" style="210"/>
    <col min="6891" max="6891" width="1.375" style="210" customWidth="1"/>
    <col min="6892" max="6894" width="11.25" style="210" customWidth="1"/>
    <col min="6895" max="6895" width="13.125" style="210" customWidth="1"/>
    <col min="6896" max="6896" width="15" style="210" customWidth="1"/>
    <col min="6897" max="6897" width="13.375" style="210" customWidth="1"/>
    <col min="6898" max="6899" width="13.125" style="210" customWidth="1"/>
    <col min="6900" max="6901" width="16.125" style="210" customWidth="1"/>
    <col min="6902" max="6902" width="14.875" style="210" customWidth="1"/>
    <col min="6903" max="6903" width="13.5" style="210" customWidth="1"/>
    <col min="6904" max="6904" width="12.875" style="210" customWidth="1"/>
    <col min="6905" max="6905" width="16.125" style="210" customWidth="1"/>
    <col min="6906" max="6906" width="19.125" style="210" customWidth="1"/>
    <col min="6907" max="6940" width="16.125" style="210" customWidth="1"/>
    <col min="6941" max="7146" width="18.5" style="210"/>
    <col min="7147" max="7147" width="1.375" style="210" customWidth="1"/>
    <col min="7148" max="7150" width="11.25" style="210" customWidth="1"/>
    <col min="7151" max="7151" width="13.125" style="210" customWidth="1"/>
    <col min="7152" max="7152" width="15" style="210" customWidth="1"/>
    <col min="7153" max="7153" width="13.375" style="210" customWidth="1"/>
    <col min="7154" max="7155" width="13.125" style="210" customWidth="1"/>
    <col min="7156" max="7157" width="16.125" style="210" customWidth="1"/>
    <col min="7158" max="7158" width="14.875" style="210" customWidth="1"/>
    <col min="7159" max="7159" width="13.5" style="210" customWidth="1"/>
    <col min="7160" max="7160" width="12.875" style="210" customWidth="1"/>
    <col min="7161" max="7161" width="16.125" style="210" customWidth="1"/>
    <col min="7162" max="7162" width="19.125" style="210" customWidth="1"/>
    <col min="7163" max="7196" width="16.125" style="210" customWidth="1"/>
    <col min="7197" max="7402" width="18.5" style="210"/>
    <col min="7403" max="7403" width="1.375" style="210" customWidth="1"/>
    <col min="7404" max="7406" width="11.25" style="210" customWidth="1"/>
    <col min="7407" max="7407" width="13.125" style="210" customWidth="1"/>
    <col min="7408" max="7408" width="15" style="210" customWidth="1"/>
    <col min="7409" max="7409" width="13.375" style="210" customWidth="1"/>
    <col min="7410" max="7411" width="13.125" style="210" customWidth="1"/>
    <col min="7412" max="7413" width="16.125" style="210" customWidth="1"/>
    <col min="7414" max="7414" width="14.875" style="210" customWidth="1"/>
    <col min="7415" max="7415" width="13.5" style="210" customWidth="1"/>
    <col min="7416" max="7416" width="12.875" style="210" customWidth="1"/>
    <col min="7417" max="7417" width="16.125" style="210" customWidth="1"/>
    <col min="7418" max="7418" width="19.125" style="210" customWidth="1"/>
    <col min="7419" max="7452" width="16.125" style="210" customWidth="1"/>
    <col min="7453" max="7658" width="18.5" style="210"/>
    <col min="7659" max="7659" width="1.375" style="210" customWidth="1"/>
    <col min="7660" max="7662" width="11.25" style="210" customWidth="1"/>
    <col min="7663" max="7663" width="13.125" style="210" customWidth="1"/>
    <col min="7664" max="7664" width="15" style="210" customWidth="1"/>
    <col min="7665" max="7665" width="13.375" style="210" customWidth="1"/>
    <col min="7666" max="7667" width="13.125" style="210" customWidth="1"/>
    <col min="7668" max="7669" width="16.125" style="210" customWidth="1"/>
    <col min="7670" max="7670" width="14.875" style="210" customWidth="1"/>
    <col min="7671" max="7671" width="13.5" style="210" customWidth="1"/>
    <col min="7672" max="7672" width="12.875" style="210" customWidth="1"/>
    <col min="7673" max="7673" width="16.125" style="210" customWidth="1"/>
    <col min="7674" max="7674" width="19.125" style="210" customWidth="1"/>
    <col min="7675" max="7708" width="16.125" style="210" customWidth="1"/>
    <col min="7709" max="7914" width="18.5" style="210"/>
    <col min="7915" max="7915" width="1.375" style="210" customWidth="1"/>
    <col min="7916" max="7918" width="11.25" style="210" customWidth="1"/>
    <col min="7919" max="7919" width="13.125" style="210" customWidth="1"/>
    <col min="7920" max="7920" width="15" style="210" customWidth="1"/>
    <col min="7921" max="7921" width="13.375" style="210" customWidth="1"/>
    <col min="7922" max="7923" width="13.125" style="210" customWidth="1"/>
    <col min="7924" max="7925" width="16.125" style="210" customWidth="1"/>
    <col min="7926" max="7926" width="14.875" style="210" customWidth="1"/>
    <col min="7927" max="7927" width="13.5" style="210" customWidth="1"/>
    <col min="7928" max="7928" width="12.875" style="210" customWidth="1"/>
    <col min="7929" max="7929" width="16.125" style="210" customWidth="1"/>
    <col min="7930" max="7930" width="19.125" style="210" customWidth="1"/>
    <col min="7931" max="7964" width="16.125" style="210" customWidth="1"/>
    <col min="7965" max="8170" width="18.5" style="210"/>
    <col min="8171" max="8171" width="1.375" style="210" customWidth="1"/>
    <col min="8172" max="8174" width="11.25" style="210" customWidth="1"/>
    <col min="8175" max="8175" width="13.125" style="210" customWidth="1"/>
    <col min="8176" max="8176" width="15" style="210" customWidth="1"/>
    <col min="8177" max="8177" width="13.375" style="210" customWidth="1"/>
    <col min="8178" max="8179" width="13.125" style="210" customWidth="1"/>
    <col min="8180" max="8181" width="16.125" style="210" customWidth="1"/>
    <col min="8182" max="8182" width="14.875" style="210" customWidth="1"/>
    <col min="8183" max="8183" width="13.5" style="210" customWidth="1"/>
    <col min="8184" max="8184" width="12.875" style="210" customWidth="1"/>
    <col min="8185" max="8185" width="16.125" style="210" customWidth="1"/>
    <col min="8186" max="8186" width="19.125" style="210" customWidth="1"/>
    <col min="8187" max="8220" width="16.125" style="210" customWidth="1"/>
    <col min="8221" max="8426" width="18.5" style="210"/>
    <col min="8427" max="8427" width="1.375" style="210" customWidth="1"/>
    <col min="8428" max="8430" width="11.25" style="210" customWidth="1"/>
    <col min="8431" max="8431" width="13.125" style="210" customWidth="1"/>
    <col min="8432" max="8432" width="15" style="210" customWidth="1"/>
    <col min="8433" max="8433" width="13.375" style="210" customWidth="1"/>
    <col min="8434" max="8435" width="13.125" style="210" customWidth="1"/>
    <col min="8436" max="8437" width="16.125" style="210" customWidth="1"/>
    <col min="8438" max="8438" width="14.875" style="210" customWidth="1"/>
    <col min="8439" max="8439" width="13.5" style="210" customWidth="1"/>
    <col min="8440" max="8440" width="12.875" style="210" customWidth="1"/>
    <col min="8441" max="8441" width="16.125" style="210" customWidth="1"/>
    <col min="8442" max="8442" width="19.125" style="210" customWidth="1"/>
    <col min="8443" max="8476" width="16.125" style="210" customWidth="1"/>
    <col min="8477" max="8682" width="18.5" style="210"/>
    <col min="8683" max="8683" width="1.375" style="210" customWidth="1"/>
    <col min="8684" max="8686" width="11.25" style="210" customWidth="1"/>
    <col min="8687" max="8687" width="13.125" style="210" customWidth="1"/>
    <col min="8688" max="8688" width="15" style="210" customWidth="1"/>
    <col min="8689" max="8689" width="13.375" style="210" customWidth="1"/>
    <col min="8690" max="8691" width="13.125" style="210" customWidth="1"/>
    <col min="8692" max="8693" width="16.125" style="210" customWidth="1"/>
    <col min="8694" max="8694" width="14.875" style="210" customWidth="1"/>
    <col min="8695" max="8695" width="13.5" style="210" customWidth="1"/>
    <col min="8696" max="8696" width="12.875" style="210" customWidth="1"/>
    <col min="8697" max="8697" width="16.125" style="210" customWidth="1"/>
    <col min="8698" max="8698" width="19.125" style="210" customWidth="1"/>
    <col min="8699" max="8732" width="16.125" style="210" customWidth="1"/>
    <col min="8733" max="8938" width="18.5" style="210"/>
    <col min="8939" max="8939" width="1.375" style="210" customWidth="1"/>
    <col min="8940" max="8942" width="11.25" style="210" customWidth="1"/>
    <col min="8943" max="8943" width="13.125" style="210" customWidth="1"/>
    <col min="8944" max="8944" width="15" style="210" customWidth="1"/>
    <col min="8945" max="8945" width="13.375" style="210" customWidth="1"/>
    <col min="8946" max="8947" width="13.125" style="210" customWidth="1"/>
    <col min="8948" max="8949" width="16.125" style="210" customWidth="1"/>
    <col min="8950" max="8950" width="14.875" style="210" customWidth="1"/>
    <col min="8951" max="8951" width="13.5" style="210" customWidth="1"/>
    <col min="8952" max="8952" width="12.875" style="210" customWidth="1"/>
    <col min="8953" max="8953" width="16.125" style="210" customWidth="1"/>
    <col min="8954" max="8954" width="19.125" style="210" customWidth="1"/>
    <col min="8955" max="8988" width="16.125" style="210" customWidth="1"/>
    <col min="8989" max="9194" width="18.5" style="210"/>
    <col min="9195" max="9195" width="1.375" style="210" customWidth="1"/>
    <col min="9196" max="9198" width="11.25" style="210" customWidth="1"/>
    <col min="9199" max="9199" width="13.125" style="210" customWidth="1"/>
    <col min="9200" max="9200" width="15" style="210" customWidth="1"/>
    <col min="9201" max="9201" width="13.375" style="210" customWidth="1"/>
    <col min="9202" max="9203" width="13.125" style="210" customWidth="1"/>
    <col min="9204" max="9205" width="16.125" style="210" customWidth="1"/>
    <col min="9206" max="9206" width="14.875" style="210" customWidth="1"/>
    <col min="9207" max="9207" width="13.5" style="210" customWidth="1"/>
    <col min="9208" max="9208" width="12.875" style="210" customWidth="1"/>
    <col min="9209" max="9209" width="16.125" style="210" customWidth="1"/>
    <col min="9210" max="9210" width="19.125" style="210" customWidth="1"/>
    <col min="9211" max="9244" width="16.125" style="210" customWidth="1"/>
    <col min="9245" max="9450" width="18.5" style="210"/>
    <col min="9451" max="9451" width="1.375" style="210" customWidth="1"/>
    <col min="9452" max="9454" width="11.25" style="210" customWidth="1"/>
    <col min="9455" max="9455" width="13.125" style="210" customWidth="1"/>
    <col min="9456" max="9456" width="15" style="210" customWidth="1"/>
    <col min="9457" max="9457" width="13.375" style="210" customWidth="1"/>
    <col min="9458" max="9459" width="13.125" style="210" customWidth="1"/>
    <col min="9460" max="9461" width="16.125" style="210" customWidth="1"/>
    <col min="9462" max="9462" width="14.875" style="210" customWidth="1"/>
    <col min="9463" max="9463" width="13.5" style="210" customWidth="1"/>
    <col min="9464" max="9464" width="12.875" style="210" customWidth="1"/>
    <col min="9465" max="9465" width="16.125" style="210" customWidth="1"/>
    <col min="9466" max="9466" width="19.125" style="210" customWidth="1"/>
    <col min="9467" max="9500" width="16.125" style="210" customWidth="1"/>
    <col min="9501" max="9706" width="18.5" style="210"/>
    <col min="9707" max="9707" width="1.375" style="210" customWidth="1"/>
    <col min="9708" max="9710" width="11.25" style="210" customWidth="1"/>
    <col min="9711" max="9711" width="13.125" style="210" customWidth="1"/>
    <col min="9712" max="9712" width="15" style="210" customWidth="1"/>
    <col min="9713" max="9713" width="13.375" style="210" customWidth="1"/>
    <col min="9714" max="9715" width="13.125" style="210" customWidth="1"/>
    <col min="9716" max="9717" width="16.125" style="210" customWidth="1"/>
    <col min="9718" max="9718" width="14.875" style="210" customWidth="1"/>
    <col min="9719" max="9719" width="13.5" style="210" customWidth="1"/>
    <col min="9720" max="9720" width="12.875" style="210" customWidth="1"/>
    <col min="9721" max="9721" width="16.125" style="210" customWidth="1"/>
    <col min="9722" max="9722" width="19.125" style="210" customWidth="1"/>
    <col min="9723" max="9756" width="16.125" style="210" customWidth="1"/>
    <col min="9757" max="9962" width="18.5" style="210"/>
    <col min="9963" max="9963" width="1.375" style="210" customWidth="1"/>
    <col min="9964" max="9966" width="11.25" style="210" customWidth="1"/>
    <col min="9967" max="9967" width="13.125" style="210" customWidth="1"/>
    <col min="9968" max="9968" width="15" style="210" customWidth="1"/>
    <col min="9969" max="9969" width="13.375" style="210" customWidth="1"/>
    <col min="9970" max="9971" width="13.125" style="210" customWidth="1"/>
    <col min="9972" max="9973" width="16.125" style="210" customWidth="1"/>
    <col min="9974" max="9974" width="14.875" style="210" customWidth="1"/>
    <col min="9975" max="9975" width="13.5" style="210" customWidth="1"/>
    <col min="9976" max="9976" width="12.875" style="210" customWidth="1"/>
    <col min="9977" max="9977" width="16.125" style="210" customWidth="1"/>
    <col min="9978" max="9978" width="19.125" style="210" customWidth="1"/>
    <col min="9979" max="10012" width="16.125" style="210" customWidth="1"/>
    <col min="10013" max="10218" width="18.5" style="210"/>
    <col min="10219" max="10219" width="1.375" style="210" customWidth="1"/>
    <col min="10220" max="10222" width="11.25" style="210" customWidth="1"/>
    <col min="10223" max="10223" width="13.125" style="210" customWidth="1"/>
    <col min="10224" max="10224" width="15" style="210" customWidth="1"/>
    <col min="10225" max="10225" width="13.375" style="210" customWidth="1"/>
    <col min="10226" max="10227" width="13.125" style="210" customWidth="1"/>
    <col min="10228" max="10229" width="16.125" style="210" customWidth="1"/>
    <col min="10230" max="10230" width="14.875" style="210" customWidth="1"/>
    <col min="10231" max="10231" width="13.5" style="210" customWidth="1"/>
    <col min="10232" max="10232" width="12.875" style="210" customWidth="1"/>
    <col min="10233" max="10233" width="16.125" style="210" customWidth="1"/>
    <col min="10234" max="10234" width="19.125" style="210" customWidth="1"/>
    <col min="10235" max="10268" width="16.125" style="210" customWidth="1"/>
    <col min="10269" max="10474" width="18.5" style="210"/>
    <col min="10475" max="10475" width="1.375" style="210" customWidth="1"/>
    <col min="10476" max="10478" width="11.25" style="210" customWidth="1"/>
    <col min="10479" max="10479" width="13.125" style="210" customWidth="1"/>
    <col min="10480" max="10480" width="15" style="210" customWidth="1"/>
    <col min="10481" max="10481" width="13.375" style="210" customWidth="1"/>
    <col min="10482" max="10483" width="13.125" style="210" customWidth="1"/>
    <col min="10484" max="10485" width="16.125" style="210" customWidth="1"/>
    <col min="10486" max="10486" width="14.875" style="210" customWidth="1"/>
    <col min="10487" max="10487" width="13.5" style="210" customWidth="1"/>
    <col min="10488" max="10488" width="12.875" style="210" customWidth="1"/>
    <col min="10489" max="10489" width="16.125" style="210" customWidth="1"/>
    <col min="10490" max="10490" width="19.125" style="210" customWidth="1"/>
    <col min="10491" max="10524" width="16.125" style="210" customWidth="1"/>
    <col min="10525" max="10730" width="18.5" style="210"/>
    <col min="10731" max="10731" width="1.375" style="210" customWidth="1"/>
    <col min="10732" max="10734" width="11.25" style="210" customWidth="1"/>
    <col min="10735" max="10735" width="13.125" style="210" customWidth="1"/>
    <col min="10736" max="10736" width="15" style="210" customWidth="1"/>
    <col min="10737" max="10737" width="13.375" style="210" customWidth="1"/>
    <col min="10738" max="10739" width="13.125" style="210" customWidth="1"/>
    <col min="10740" max="10741" width="16.125" style="210" customWidth="1"/>
    <col min="10742" max="10742" width="14.875" style="210" customWidth="1"/>
    <col min="10743" max="10743" width="13.5" style="210" customWidth="1"/>
    <col min="10744" max="10744" width="12.875" style="210" customWidth="1"/>
    <col min="10745" max="10745" width="16.125" style="210" customWidth="1"/>
    <col min="10746" max="10746" width="19.125" style="210" customWidth="1"/>
    <col min="10747" max="10780" width="16.125" style="210" customWidth="1"/>
    <col min="10781" max="10986" width="18.5" style="210"/>
    <col min="10987" max="10987" width="1.375" style="210" customWidth="1"/>
    <col min="10988" max="10990" width="11.25" style="210" customWidth="1"/>
    <col min="10991" max="10991" width="13.125" style="210" customWidth="1"/>
    <col min="10992" max="10992" width="15" style="210" customWidth="1"/>
    <col min="10993" max="10993" width="13.375" style="210" customWidth="1"/>
    <col min="10994" max="10995" width="13.125" style="210" customWidth="1"/>
    <col min="10996" max="10997" width="16.125" style="210" customWidth="1"/>
    <col min="10998" max="10998" width="14.875" style="210" customWidth="1"/>
    <col min="10999" max="10999" width="13.5" style="210" customWidth="1"/>
    <col min="11000" max="11000" width="12.875" style="210" customWidth="1"/>
    <col min="11001" max="11001" width="16.125" style="210" customWidth="1"/>
    <col min="11002" max="11002" width="19.125" style="210" customWidth="1"/>
    <col min="11003" max="11036" width="16.125" style="210" customWidth="1"/>
    <col min="11037" max="11242" width="18.5" style="210"/>
    <col min="11243" max="11243" width="1.375" style="210" customWidth="1"/>
    <col min="11244" max="11246" width="11.25" style="210" customWidth="1"/>
    <col min="11247" max="11247" width="13.125" style="210" customWidth="1"/>
    <col min="11248" max="11248" width="15" style="210" customWidth="1"/>
    <col min="11249" max="11249" width="13.375" style="210" customWidth="1"/>
    <col min="11250" max="11251" width="13.125" style="210" customWidth="1"/>
    <col min="11252" max="11253" width="16.125" style="210" customWidth="1"/>
    <col min="11254" max="11254" width="14.875" style="210" customWidth="1"/>
    <col min="11255" max="11255" width="13.5" style="210" customWidth="1"/>
    <col min="11256" max="11256" width="12.875" style="210" customWidth="1"/>
    <col min="11257" max="11257" width="16.125" style="210" customWidth="1"/>
    <col min="11258" max="11258" width="19.125" style="210" customWidth="1"/>
    <col min="11259" max="11292" width="16.125" style="210" customWidth="1"/>
    <col min="11293" max="11498" width="18.5" style="210"/>
    <col min="11499" max="11499" width="1.375" style="210" customWidth="1"/>
    <col min="11500" max="11502" width="11.25" style="210" customWidth="1"/>
    <col min="11503" max="11503" width="13.125" style="210" customWidth="1"/>
    <col min="11504" max="11504" width="15" style="210" customWidth="1"/>
    <col min="11505" max="11505" width="13.375" style="210" customWidth="1"/>
    <col min="11506" max="11507" width="13.125" style="210" customWidth="1"/>
    <col min="11508" max="11509" width="16.125" style="210" customWidth="1"/>
    <col min="11510" max="11510" width="14.875" style="210" customWidth="1"/>
    <col min="11511" max="11511" width="13.5" style="210" customWidth="1"/>
    <col min="11512" max="11512" width="12.875" style="210" customWidth="1"/>
    <col min="11513" max="11513" width="16.125" style="210" customWidth="1"/>
    <col min="11514" max="11514" width="19.125" style="210" customWidth="1"/>
    <col min="11515" max="11548" width="16.125" style="210" customWidth="1"/>
    <col min="11549" max="11754" width="18.5" style="210"/>
    <col min="11755" max="11755" width="1.375" style="210" customWidth="1"/>
    <col min="11756" max="11758" width="11.25" style="210" customWidth="1"/>
    <col min="11759" max="11759" width="13.125" style="210" customWidth="1"/>
    <col min="11760" max="11760" width="15" style="210" customWidth="1"/>
    <col min="11761" max="11761" width="13.375" style="210" customWidth="1"/>
    <col min="11762" max="11763" width="13.125" style="210" customWidth="1"/>
    <col min="11764" max="11765" width="16.125" style="210" customWidth="1"/>
    <col min="11766" max="11766" width="14.875" style="210" customWidth="1"/>
    <col min="11767" max="11767" width="13.5" style="210" customWidth="1"/>
    <col min="11768" max="11768" width="12.875" style="210" customWidth="1"/>
    <col min="11769" max="11769" width="16.125" style="210" customWidth="1"/>
    <col min="11770" max="11770" width="19.125" style="210" customWidth="1"/>
    <col min="11771" max="11804" width="16.125" style="210" customWidth="1"/>
    <col min="11805" max="12010" width="18.5" style="210"/>
    <col min="12011" max="12011" width="1.375" style="210" customWidth="1"/>
    <col min="12012" max="12014" width="11.25" style="210" customWidth="1"/>
    <col min="12015" max="12015" width="13.125" style="210" customWidth="1"/>
    <col min="12016" max="12016" width="15" style="210" customWidth="1"/>
    <col min="12017" max="12017" width="13.375" style="210" customWidth="1"/>
    <col min="12018" max="12019" width="13.125" style="210" customWidth="1"/>
    <col min="12020" max="12021" width="16.125" style="210" customWidth="1"/>
    <col min="12022" max="12022" width="14.875" style="210" customWidth="1"/>
    <col min="12023" max="12023" width="13.5" style="210" customWidth="1"/>
    <col min="12024" max="12024" width="12.875" style="210" customWidth="1"/>
    <col min="12025" max="12025" width="16.125" style="210" customWidth="1"/>
    <col min="12026" max="12026" width="19.125" style="210" customWidth="1"/>
    <col min="12027" max="12060" width="16.125" style="210" customWidth="1"/>
    <col min="12061" max="12266" width="18.5" style="210"/>
    <col min="12267" max="12267" width="1.375" style="210" customWidth="1"/>
    <col min="12268" max="12270" width="11.25" style="210" customWidth="1"/>
    <col min="12271" max="12271" width="13.125" style="210" customWidth="1"/>
    <col min="12272" max="12272" width="15" style="210" customWidth="1"/>
    <col min="12273" max="12273" width="13.375" style="210" customWidth="1"/>
    <col min="12274" max="12275" width="13.125" style="210" customWidth="1"/>
    <col min="12276" max="12277" width="16.125" style="210" customWidth="1"/>
    <col min="12278" max="12278" width="14.875" style="210" customWidth="1"/>
    <col min="12279" max="12279" width="13.5" style="210" customWidth="1"/>
    <col min="12280" max="12280" width="12.875" style="210" customWidth="1"/>
    <col min="12281" max="12281" width="16.125" style="210" customWidth="1"/>
    <col min="12282" max="12282" width="19.125" style="210" customWidth="1"/>
    <col min="12283" max="12316" width="16.125" style="210" customWidth="1"/>
    <col min="12317" max="12522" width="18.5" style="210"/>
    <col min="12523" max="12523" width="1.375" style="210" customWidth="1"/>
    <col min="12524" max="12526" width="11.25" style="210" customWidth="1"/>
    <col min="12527" max="12527" width="13.125" style="210" customWidth="1"/>
    <col min="12528" max="12528" width="15" style="210" customWidth="1"/>
    <col min="12529" max="12529" width="13.375" style="210" customWidth="1"/>
    <col min="12530" max="12531" width="13.125" style="210" customWidth="1"/>
    <col min="12532" max="12533" width="16.125" style="210" customWidth="1"/>
    <col min="12534" max="12534" width="14.875" style="210" customWidth="1"/>
    <col min="12535" max="12535" width="13.5" style="210" customWidth="1"/>
    <col min="12536" max="12536" width="12.875" style="210" customWidth="1"/>
    <col min="12537" max="12537" width="16.125" style="210" customWidth="1"/>
    <col min="12538" max="12538" width="19.125" style="210" customWidth="1"/>
    <col min="12539" max="12572" width="16.125" style="210" customWidth="1"/>
    <col min="12573" max="12778" width="18.5" style="210"/>
    <col min="12779" max="12779" width="1.375" style="210" customWidth="1"/>
    <col min="12780" max="12782" width="11.25" style="210" customWidth="1"/>
    <col min="12783" max="12783" width="13.125" style="210" customWidth="1"/>
    <col min="12784" max="12784" width="15" style="210" customWidth="1"/>
    <col min="12785" max="12785" width="13.375" style="210" customWidth="1"/>
    <col min="12786" max="12787" width="13.125" style="210" customWidth="1"/>
    <col min="12788" max="12789" width="16.125" style="210" customWidth="1"/>
    <col min="12790" max="12790" width="14.875" style="210" customWidth="1"/>
    <col min="12791" max="12791" width="13.5" style="210" customWidth="1"/>
    <col min="12792" max="12792" width="12.875" style="210" customWidth="1"/>
    <col min="12793" max="12793" width="16.125" style="210" customWidth="1"/>
    <col min="12794" max="12794" width="19.125" style="210" customWidth="1"/>
    <col min="12795" max="12828" width="16.125" style="210" customWidth="1"/>
    <col min="12829" max="13034" width="18.5" style="210"/>
    <col min="13035" max="13035" width="1.375" style="210" customWidth="1"/>
    <col min="13036" max="13038" width="11.25" style="210" customWidth="1"/>
    <col min="13039" max="13039" width="13.125" style="210" customWidth="1"/>
    <col min="13040" max="13040" width="15" style="210" customWidth="1"/>
    <col min="13041" max="13041" width="13.375" style="210" customWidth="1"/>
    <col min="13042" max="13043" width="13.125" style="210" customWidth="1"/>
    <col min="13044" max="13045" width="16.125" style="210" customWidth="1"/>
    <col min="13046" max="13046" width="14.875" style="210" customWidth="1"/>
    <col min="13047" max="13047" width="13.5" style="210" customWidth="1"/>
    <col min="13048" max="13048" width="12.875" style="210" customWidth="1"/>
    <col min="13049" max="13049" width="16.125" style="210" customWidth="1"/>
    <col min="13050" max="13050" width="19.125" style="210" customWidth="1"/>
    <col min="13051" max="13084" width="16.125" style="210" customWidth="1"/>
    <col min="13085" max="13290" width="18.5" style="210"/>
    <col min="13291" max="13291" width="1.375" style="210" customWidth="1"/>
    <col min="13292" max="13294" width="11.25" style="210" customWidth="1"/>
    <col min="13295" max="13295" width="13.125" style="210" customWidth="1"/>
    <col min="13296" max="13296" width="15" style="210" customWidth="1"/>
    <col min="13297" max="13297" width="13.375" style="210" customWidth="1"/>
    <col min="13298" max="13299" width="13.125" style="210" customWidth="1"/>
    <col min="13300" max="13301" width="16.125" style="210" customWidth="1"/>
    <col min="13302" max="13302" width="14.875" style="210" customWidth="1"/>
    <col min="13303" max="13303" width="13.5" style="210" customWidth="1"/>
    <col min="13304" max="13304" width="12.875" style="210" customWidth="1"/>
    <col min="13305" max="13305" width="16.125" style="210" customWidth="1"/>
    <col min="13306" max="13306" width="19.125" style="210" customWidth="1"/>
    <col min="13307" max="13340" width="16.125" style="210" customWidth="1"/>
    <col min="13341" max="13546" width="18.5" style="210"/>
    <col min="13547" max="13547" width="1.375" style="210" customWidth="1"/>
    <col min="13548" max="13550" width="11.25" style="210" customWidth="1"/>
    <col min="13551" max="13551" width="13.125" style="210" customWidth="1"/>
    <col min="13552" max="13552" width="15" style="210" customWidth="1"/>
    <col min="13553" max="13553" width="13.375" style="210" customWidth="1"/>
    <col min="13554" max="13555" width="13.125" style="210" customWidth="1"/>
    <col min="13556" max="13557" width="16.125" style="210" customWidth="1"/>
    <col min="13558" max="13558" width="14.875" style="210" customWidth="1"/>
    <col min="13559" max="13559" width="13.5" style="210" customWidth="1"/>
    <col min="13560" max="13560" width="12.875" style="210" customWidth="1"/>
    <col min="13561" max="13561" width="16.125" style="210" customWidth="1"/>
    <col min="13562" max="13562" width="19.125" style="210" customWidth="1"/>
    <col min="13563" max="13596" width="16.125" style="210" customWidth="1"/>
    <col min="13597" max="13802" width="18.5" style="210"/>
    <col min="13803" max="13803" width="1.375" style="210" customWidth="1"/>
    <col min="13804" max="13806" width="11.25" style="210" customWidth="1"/>
    <col min="13807" max="13807" width="13.125" style="210" customWidth="1"/>
    <col min="13808" max="13808" width="15" style="210" customWidth="1"/>
    <col min="13809" max="13809" width="13.375" style="210" customWidth="1"/>
    <col min="13810" max="13811" width="13.125" style="210" customWidth="1"/>
    <col min="13812" max="13813" width="16.125" style="210" customWidth="1"/>
    <col min="13814" max="13814" width="14.875" style="210" customWidth="1"/>
    <col min="13815" max="13815" width="13.5" style="210" customWidth="1"/>
    <col min="13816" max="13816" width="12.875" style="210" customWidth="1"/>
    <col min="13817" max="13817" width="16.125" style="210" customWidth="1"/>
    <col min="13818" max="13818" width="19.125" style="210" customWidth="1"/>
    <col min="13819" max="13852" width="16.125" style="210" customWidth="1"/>
    <col min="13853" max="14058" width="18.5" style="210"/>
    <col min="14059" max="14059" width="1.375" style="210" customWidth="1"/>
    <col min="14060" max="14062" width="11.25" style="210" customWidth="1"/>
    <col min="14063" max="14063" width="13.125" style="210" customWidth="1"/>
    <col min="14064" max="14064" width="15" style="210" customWidth="1"/>
    <col min="14065" max="14065" width="13.375" style="210" customWidth="1"/>
    <col min="14066" max="14067" width="13.125" style="210" customWidth="1"/>
    <col min="14068" max="14069" width="16.125" style="210" customWidth="1"/>
    <col min="14070" max="14070" width="14.875" style="210" customWidth="1"/>
    <col min="14071" max="14071" width="13.5" style="210" customWidth="1"/>
    <col min="14072" max="14072" width="12.875" style="210" customWidth="1"/>
    <col min="14073" max="14073" width="16.125" style="210" customWidth="1"/>
    <col min="14074" max="14074" width="19.125" style="210" customWidth="1"/>
    <col min="14075" max="14108" width="16.125" style="210" customWidth="1"/>
    <col min="14109" max="14314" width="18.5" style="210"/>
    <col min="14315" max="14315" width="1.375" style="210" customWidth="1"/>
    <col min="14316" max="14318" width="11.25" style="210" customWidth="1"/>
    <col min="14319" max="14319" width="13.125" style="210" customWidth="1"/>
    <col min="14320" max="14320" width="15" style="210" customWidth="1"/>
    <col min="14321" max="14321" width="13.375" style="210" customWidth="1"/>
    <col min="14322" max="14323" width="13.125" style="210" customWidth="1"/>
    <col min="14324" max="14325" width="16.125" style="210" customWidth="1"/>
    <col min="14326" max="14326" width="14.875" style="210" customWidth="1"/>
    <col min="14327" max="14327" width="13.5" style="210" customWidth="1"/>
    <col min="14328" max="14328" width="12.875" style="210" customWidth="1"/>
    <col min="14329" max="14329" width="16.125" style="210" customWidth="1"/>
    <col min="14330" max="14330" width="19.125" style="210" customWidth="1"/>
    <col min="14331" max="14364" width="16.125" style="210" customWidth="1"/>
    <col min="14365" max="14570" width="18.5" style="210"/>
    <col min="14571" max="14571" width="1.375" style="210" customWidth="1"/>
    <col min="14572" max="14574" width="11.25" style="210" customWidth="1"/>
    <col min="14575" max="14575" width="13.125" style="210" customWidth="1"/>
    <col min="14576" max="14576" width="15" style="210" customWidth="1"/>
    <col min="14577" max="14577" width="13.375" style="210" customWidth="1"/>
    <col min="14578" max="14579" width="13.125" style="210" customWidth="1"/>
    <col min="14580" max="14581" width="16.125" style="210" customWidth="1"/>
    <col min="14582" max="14582" width="14.875" style="210" customWidth="1"/>
    <col min="14583" max="14583" width="13.5" style="210" customWidth="1"/>
    <col min="14584" max="14584" width="12.875" style="210" customWidth="1"/>
    <col min="14585" max="14585" width="16.125" style="210" customWidth="1"/>
    <col min="14586" max="14586" width="19.125" style="210" customWidth="1"/>
    <col min="14587" max="14620" width="16.125" style="210" customWidth="1"/>
    <col min="14621" max="14826" width="18.5" style="210"/>
    <col min="14827" max="14827" width="1.375" style="210" customWidth="1"/>
    <col min="14828" max="14830" width="11.25" style="210" customWidth="1"/>
    <col min="14831" max="14831" width="13.125" style="210" customWidth="1"/>
    <col min="14832" max="14832" width="15" style="210" customWidth="1"/>
    <col min="14833" max="14833" width="13.375" style="210" customWidth="1"/>
    <col min="14834" max="14835" width="13.125" style="210" customWidth="1"/>
    <col min="14836" max="14837" width="16.125" style="210" customWidth="1"/>
    <col min="14838" max="14838" width="14.875" style="210" customWidth="1"/>
    <col min="14839" max="14839" width="13.5" style="210" customWidth="1"/>
    <col min="14840" max="14840" width="12.875" style="210" customWidth="1"/>
    <col min="14841" max="14841" width="16.125" style="210" customWidth="1"/>
    <col min="14842" max="14842" width="19.125" style="210" customWidth="1"/>
    <col min="14843" max="14876" width="16.125" style="210" customWidth="1"/>
    <col min="14877" max="15082" width="18.5" style="210"/>
    <col min="15083" max="15083" width="1.375" style="210" customWidth="1"/>
    <col min="15084" max="15086" width="11.25" style="210" customWidth="1"/>
    <col min="15087" max="15087" width="13.125" style="210" customWidth="1"/>
    <col min="15088" max="15088" width="15" style="210" customWidth="1"/>
    <col min="15089" max="15089" width="13.375" style="210" customWidth="1"/>
    <col min="15090" max="15091" width="13.125" style="210" customWidth="1"/>
    <col min="15092" max="15093" width="16.125" style="210" customWidth="1"/>
    <col min="15094" max="15094" width="14.875" style="210" customWidth="1"/>
    <col min="15095" max="15095" width="13.5" style="210" customWidth="1"/>
    <col min="15096" max="15096" width="12.875" style="210" customWidth="1"/>
    <col min="15097" max="15097" width="16.125" style="210" customWidth="1"/>
    <col min="15098" max="15098" width="19.125" style="210" customWidth="1"/>
    <col min="15099" max="15132" width="16.125" style="210" customWidth="1"/>
    <col min="15133" max="15338" width="18.5" style="210"/>
    <col min="15339" max="15339" width="1.375" style="210" customWidth="1"/>
    <col min="15340" max="15342" width="11.25" style="210" customWidth="1"/>
    <col min="15343" max="15343" width="13.125" style="210" customWidth="1"/>
    <col min="15344" max="15344" width="15" style="210" customWidth="1"/>
    <col min="15345" max="15345" width="13.375" style="210" customWidth="1"/>
    <col min="15346" max="15347" width="13.125" style="210" customWidth="1"/>
    <col min="15348" max="15349" width="16.125" style="210" customWidth="1"/>
    <col min="15350" max="15350" width="14.875" style="210" customWidth="1"/>
    <col min="15351" max="15351" width="13.5" style="210" customWidth="1"/>
    <col min="15352" max="15352" width="12.875" style="210" customWidth="1"/>
    <col min="15353" max="15353" width="16.125" style="210" customWidth="1"/>
    <col min="15354" max="15354" width="19.125" style="210" customWidth="1"/>
    <col min="15355" max="15388" width="16.125" style="210" customWidth="1"/>
    <col min="15389" max="15594" width="18.5" style="210"/>
    <col min="15595" max="15595" width="1.375" style="210" customWidth="1"/>
    <col min="15596" max="15598" width="11.25" style="210" customWidth="1"/>
    <col min="15599" max="15599" width="13.125" style="210" customWidth="1"/>
    <col min="15600" max="15600" width="15" style="210" customWidth="1"/>
    <col min="15601" max="15601" width="13.375" style="210" customWidth="1"/>
    <col min="15602" max="15603" width="13.125" style="210" customWidth="1"/>
    <col min="15604" max="15605" width="16.125" style="210" customWidth="1"/>
    <col min="15606" max="15606" width="14.875" style="210" customWidth="1"/>
    <col min="15607" max="15607" width="13.5" style="210" customWidth="1"/>
    <col min="15608" max="15608" width="12.875" style="210" customWidth="1"/>
    <col min="15609" max="15609" width="16.125" style="210" customWidth="1"/>
    <col min="15610" max="15610" width="19.125" style="210" customWidth="1"/>
    <col min="15611" max="15644" width="16.125" style="210" customWidth="1"/>
    <col min="15645" max="15850" width="18.5" style="210"/>
    <col min="15851" max="15851" width="1.375" style="210" customWidth="1"/>
    <col min="15852" max="15854" width="11.25" style="210" customWidth="1"/>
    <col min="15855" max="15855" width="13.125" style="210" customWidth="1"/>
    <col min="15856" max="15856" width="15" style="210" customWidth="1"/>
    <col min="15857" max="15857" width="13.375" style="210" customWidth="1"/>
    <col min="15858" max="15859" width="13.125" style="210" customWidth="1"/>
    <col min="15860" max="15861" width="16.125" style="210" customWidth="1"/>
    <col min="15862" max="15862" width="14.875" style="210" customWidth="1"/>
    <col min="15863" max="15863" width="13.5" style="210" customWidth="1"/>
    <col min="15864" max="15864" width="12.875" style="210" customWidth="1"/>
    <col min="15865" max="15865" width="16.125" style="210" customWidth="1"/>
    <col min="15866" max="15866" width="19.125" style="210" customWidth="1"/>
    <col min="15867" max="15900" width="16.125" style="210" customWidth="1"/>
    <col min="15901" max="16106" width="18.5" style="210"/>
    <col min="16107" max="16107" width="1.375" style="210" customWidth="1"/>
    <col min="16108" max="16110" width="11.25" style="210" customWidth="1"/>
    <col min="16111" max="16111" width="13.125" style="210" customWidth="1"/>
    <col min="16112" max="16112" width="15" style="210" customWidth="1"/>
    <col min="16113" max="16113" width="13.375" style="210" customWidth="1"/>
    <col min="16114" max="16115" width="13.125" style="210" customWidth="1"/>
    <col min="16116" max="16117" width="16.125" style="210" customWidth="1"/>
    <col min="16118" max="16118" width="14.875" style="210" customWidth="1"/>
    <col min="16119" max="16119" width="13.5" style="210" customWidth="1"/>
    <col min="16120" max="16120" width="12.875" style="210" customWidth="1"/>
    <col min="16121" max="16121" width="16.125" style="210" customWidth="1"/>
    <col min="16122" max="16122" width="19.125" style="210" customWidth="1"/>
    <col min="16123" max="16156" width="16.125" style="210" customWidth="1"/>
    <col min="16157" max="16384" width="18.5" style="210"/>
  </cols>
  <sheetData>
    <row r="1" spans="1:29" s="202" customFormat="1" ht="28.5" customHeight="1" x14ac:dyDescent="0.25">
      <c r="A1" s="371" t="s">
        <v>191</v>
      </c>
      <c r="B1" s="371"/>
      <c r="C1" s="371"/>
      <c r="D1" s="371"/>
      <c r="E1" s="371"/>
      <c r="F1" s="371"/>
      <c r="G1" s="371"/>
      <c r="H1" s="371"/>
      <c r="I1" s="371" t="s">
        <v>191</v>
      </c>
      <c r="J1" s="371"/>
      <c r="K1" s="371"/>
      <c r="L1" s="371"/>
      <c r="M1" s="371"/>
      <c r="N1" s="371"/>
      <c r="O1" s="371"/>
      <c r="P1" s="371"/>
      <c r="Q1" s="371"/>
      <c r="R1" s="371"/>
      <c r="S1" s="371"/>
      <c r="T1" s="371"/>
      <c r="U1" s="371"/>
      <c r="V1" s="371"/>
      <c r="W1" s="371"/>
      <c r="X1" s="371"/>
      <c r="Y1" s="371"/>
      <c r="Z1" s="371"/>
      <c r="AA1" s="371"/>
      <c r="AB1" s="371"/>
      <c r="AC1" s="371"/>
    </row>
    <row r="2" spans="1:29" s="204" customFormat="1" ht="9.75" customHeight="1" x14ac:dyDescent="0.25">
      <c r="A2" s="372"/>
      <c r="B2" s="373"/>
      <c r="C2" s="373"/>
      <c r="D2" s="373"/>
      <c r="E2" s="373"/>
      <c r="F2" s="373"/>
      <c r="G2" s="373"/>
      <c r="H2" s="373"/>
      <c r="I2" s="203"/>
      <c r="J2" s="203"/>
      <c r="K2" s="203"/>
      <c r="L2" s="203"/>
      <c r="M2" s="203"/>
      <c r="N2"/>
      <c r="O2"/>
      <c r="P2"/>
      <c r="Q2"/>
      <c r="R2"/>
      <c r="S2"/>
      <c r="T2"/>
      <c r="U2"/>
      <c r="V2"/>
      <c r="W2"/>
      <c r="X2"/>
      <c r="Y2"/>
      <c r="Z2"/>
      <c r="AA2"/>
      <c r="AB2"/>
      <c r="AC2"/>
    </row>
    <row r="3" spans="1:29" s="205" customFormat="1" ht="21.75" customHeight="1" x14ac:dyDescent="0.2">
      <c r="A3" s="374"/>
      <c r="B3" s="377" t="s">
        <v>356</v>
      </c>
      <c r="C3" s="377"/>
      <c r="D3" s="377"/>
      <c r="E3" s="377"/>
      <c r="F3" s="377"/>
      <c r="G3" s="377"/>
      <c r="H3" s="377"/>
      <c r="I3" s="377" t="s">
        <v>258</v>
      </c>
      <c r="J3" s="377"/>
      <c r="K3" s="377"/>
      <c r="L3" s="377"/>
      <c r="M3" s="377"/>
      <c r="N3" s="377"/>
      <c r="O3" s="377"/>
      <c r="P3" s="377"/>
      <c r="Q3" s="377"/>
      <c r="R3" s="377"/>
      <c r="S3" s="377"/>
      <c r="T3" s="377"/>
      <c r="U3" s="377"/>
      <c r="V3" s="377"/>
      <c r="W3" s="377"/>
      <c r="X3" s="377"/>
      <c r="Y3" s="377"/>
      <c r="Z3" s="377"/>
      <c r="AA3" s="377"/>
      <c r="AB3" s="377"/>
      <c r="AC3" s="377"/>
    </row>
    <row r="4" spans="1:29" s="205" customFormat="1" ht="30" customHeight="1" x14ac:dyDescent="0.2">
      <c r="A4" s="375"/>
      <c r="B4" s="378" t="s">
        <v>192</v>
      </c>
      <c r="C4" s="381" t="s">
        <v>193</v>
      </c>
      <c r="D4" s="381" t="s">
        <v>194</v>
      </c>
      <c r="E4" s="381" t="s">
        <v>259</v>
      </c>
      <c r="F4" s="381" t="s">
        <v>195</v>
      </c>
      <c r="G4" s="381" t="s">
        <v>196</v>
      </c>
      <c r="H4" s="381" t="s">
        <v>197</v>
      </c>
      <c r="I4" s="358" t="s">
        <v>18</v>
      </c>
      <c r="J4" s="179"/>
      <c r="K4" s="206"/>
      <c r="L4" s="179"/>
      <c r="M4" s="206"/>
      <c r="N4" s="364" t="s">
        <v>260</v>
      </c>
      <c r="O4" s="107"/>
      <c r="P4" s="107"/>
      <c r="Q4" s="107"/>
      <c r="R4" s="107"/>
      <c r="S4" s="107"/>
      <c r="T4" s="107"/>
      <c r="U4" s="107"/>
      <c r="V4" s="107"/>
      <c r="W4" s="107"/>
      <c r="X4" s="107"/>
      <c r="Y4" s="107"/>
      <c r="Z4" s="107"/>
      <c r="AA4" s="107"/>
      <c r="AB4" s="107"/>
      <c r="AC4" s="108"/>
    </row>
    <row r="5" spans="1:29" s="205" customFormat="1" ht="57.75" customHeight="1" x14ac:dyDescent="0.2">
      <c r="A5" s="375"/>
      <c r="B5" s="379"/>
      <c r="C5" s="382"/>
      <c r="D5" s="382"/>
      <c r="E5" s="382"/>
      <c r="F5" s="382"/>
      <c r="G5" s="382"/>
      <c r="H5" s="382"/>
      <c r="I5" s="359"/>
      <c r="J5" s="358" t="s">
        <v>261</v>
      </c>
      <c r="K5" s="207"/>
      <c r="L5" s="207"/>
      <c r="M5" s="358" t="s">
        <v>52</v>
      </c>
      <c r="N5" s="362"/>
      <c r="O5" s="361" t="s">
        <v>262</v>
      </c>
      <c r="P5" s="364" t="s">
        <v>263</v>
      </c>
      <c r="Q5" s="365"/>
      <c r="R5" s="365"/>
      <c r="S5" s="365"/>
      <c r="T5" s="365"/>
      <c r="U5" s="365"/>
      <c r="V5" s="365"/>
      <c r="W5" s="365"/>
      <c r="X5" s="365"/>
      <c r="Y5" s="365"/>
      <c r="Z5" s="365"/>
      <c r="AA5" s="365"/>
      <c r="AB5" s="366"/>
      <c r="AC5" s="361" t="s">
        <v>264</v>
      </c>
    </row>
    <row r="6" spans="1:29" s="205" customFormat="1" ht="46.5" customHeight="1" x14ac:dyDescent="0.2">
      <c r="A6" s="375"/>
      <c r="B6" s="379"/>
      <c r="C6" s="382"/>
      <c r="D6" s="382" t="s">
        <v>198</v>
      </c>
      <c r="E6" s="382"/>
      <c r="F6" s="382"/>
      <c r="G6" s="382"/>
      <c r="H6" s="382"/>
      <c r="I6" s="359"/>
      <c r="J6" s="359"/>
      <c r="K6" s="358" t="s">
        <v>22</v>
      </c>
      <c r="L6" s="358" t="s">
        <v>47</v>
      </c>
      <c r="M6" s="359"/>
      <c r="N6" s="362"/>
      <c r="O6" s="362"/>
      <c r="P6" s="367"/>
      <c r="Q6" s="368"/>
      <c r="R6" s="368"/>
      <c r="S6" s="368"/>
      <c r="T6" s="368"/>
      <c r="U6" s="368"/>
      <c r="V6" s="368"/>
      <c r="W6" s="368"/>
      <c r="X6" s="368"/>
      <c r="Y6" s="368"/>
      <c r="Z6" s="368"/>
      <c r="AA6" s="368"/>
      <c r="AB6" s="369"/>
      <c r="AC6" s="362"/>
    </row>
    <row r="7" spans="1:29" s="205" customFormat="1" ht="134.44999999999999" customHeight="1" x14ac:dyDescent="0.2">
      <c r="A7" s="375"/>
      <c r="B7" s="380"/>
      <c r="C7" s="383"/>
      <c r="D7" s="383"/>
      <c r="E7" s="383"/>
      <c r="F7" s="383"/>
      <c r="G7" s="383"/>
      <c r="H7" s="383"/>
      <c r="I7" s="360"/>
      <c r="J7" s="360"/>
      <c r="K7" s="360"/>
      <c r="L7" s="360"/>
      <c r="M7" s="360"/>
      <c r="N7" s="370"/>
      <c r="O7" s="363"/>
      <c r="P7" s="217" t="s">
        <v>265</v>
      </c>
      <c r="Q7" s="208" t="s">
        <v>218</v>
      </c>
      <c r="R7" s="218" t="s">
        <v>219</v>
      </c>
      <c r="S7" s="218" t="s">
        <v>220</v>
      </c>
      <c r="T7" s="218" t="s">
        <v>221</v>
      </c>
      <c r="U7" s="218" t="s">
        <v>222</v>
      </c>
      <c r="V7" s="218" t="s">
        <v>223</v>
      </c>
      <c r="W7" s="218" t="s">
        <v>224</v>
      </c>
      <c r="X7" s="218" t="s">
        <v>71</v>
      </c>
      <c r="Y7" s="218" t="s">
        <v>225</v>
      </c>
      <c r="Z7" s="218" t="s">
        <v>226</v>
      </c>
      <c r="AA7" s="218" t="s">
        <v>227</v>
      </c>
      <c r="AB7" s="218" t="s">
        <v>228</v>
      </c>
      <c r="AC7" s="370"/>
    </row>
    <row r="8" spans="1:29" s="209" customFormat="1" ht="15.75" customHeight="1" x14ac:dyDescent="0.15">
      <c r="A8" s="376"/>
      <c r="B8" s="123" t="s">
        <v>199</v>
      </c>
      <c r="C8" s="123" t="s">
        <v>200</v>
      </c>
      <c r="D8" s="123" t="s">
        <v>201</v>
      </c>
      <c r="E8" s="127"/>
      <c r="F8" s="123" t="s">
        <v>202</v>
      </c>
      <c r="G8" s="123" t="s">
        <v>203</v>
      </c>
      <c r="H8" s="124" t="s">
        <v>204</v>
      </c>
      <c r="I8" s="123" t="s">
        <v>266</v>
      </c>
      <c r="J8" s="123" t="s">
        <v>267</v>
      </c>
      <c r="K8" s="123" t="s">
        <v>268</v>
      </c>
      <c r="L8" s="123" t="s">
        <v>269</v>
      </c>
      <c r="M8" s="123" t="s">
        <v>270</v>
      </c>
      <c r="N8" s="126"/>
      <c r="O8" s="126"/>
      <c r="P8" s="126"/>
      <c r="Q8" s="126"/>
      <c r="R8" s="126"/>
      <c r="S8" s="126"/>
      <c r="T8" s="126"/>
      <c r="U8" s="126"/>
      <c r="V8" s="126"/>
      <c r="W8" s="126"/>
      <c r="X8" s="126"/>
      <c r="Y8" s="126"/>
      <c r="Z8" s="126"/>
      <c r="AA8" s="126"/>
      <c r="AB8" s="126"/>
      <c r="AC8" s="127"/>
    </row>
    <row r="9" spans="1:29" ht="39" customHeight="1" x14ac:dyDescent="0.25">
      <c r="A9" s="125" t="s">
        <v>205</v>
      </c>
      <c r="B9" s="220"/>
      <c r="C9" s="220"/>
      <c r="D9" s="220"/>
      <c r="E9" s="272"/>
      <c r="F9" s="220"/>
      <c r="G9" s="221"/>
      <c r="H9" s="221"/>
      <c r="I9" s="222">
        <f>J9+M9</f>
        <v>0</v>
      </c>
      <c r="J9" s="222">
        <f t="shared" ref="J9:J18" si="0">L9+K9</f>
        <v>0</v>
      </c>
      <c r="K9" s="223"/>
      <c r="L9" s="223"/>
      <c r="M9" s="223"/>
      <c r="N9" s="271">
        <f>MAX(O9,P9,AC9)</f>
        <v>0</v>
      </c>
      <c r="O9" s="223"/>
      <c r="P9" s="271">
        <f>SUM(Q9:AB9)</f>
        <v>0</v>
      </c>
      <c r="Q9" s="223"/>
      <c r="R9" s="223"/>
      <c r="S9" s="223"/>
      <c r="T9" s="223"/>
      <c r="U9" s="223"/>
      <c r="V9" s="223"/>
      <c r="W9" s="223"/>
      <c r="X9" s="223"/>
      <c r="Y9" s="223"/>
      <c r="Z9" s="223"/>
      <c r="AA9" s="223"/>
      <c r="AB9" s="223"/>
      <c r="AC9" s="223"/>
    </row>
    <row r="10" spans="1:29" ht="39" customHeight="1" x14ac:dyDescent="0.25">
      <c r="A10" s="125" t="s">
        <v>206</v>
      </c>
      <c r="B10" s="220"/>
      <c r="C10" s="220"/>
      <c r="D10" s="220"/>
      <c r="E10" s="272"/>
      <c r="F10" s="220"/>
      <c r="G10" s="221"/>
      <c r="H10" s="221"/>
      <c r="I10" s="222">
        <f>J10+M10</f>
        <v>0</v>
      </c>
      <c r="J10" s="222">
        <f t="shared" si="0"/>
        <v>0</v>
      </c>
      <c r="K10" s="223"/>
      <c r="L10" s="223"/>
      <c r="M10" s="223"/>
      <c r="N10" s="271">
        <f t="shared" ref="N10:N18" si="1">MAX(O10,P10,AC10)</f>
        <v>0</v>
      </c>
      <c r="O10" s="223"/>
      <c r="P10" s="271">
        <f>SUM(Q10:AB10)</f>
        <v>0</v>
      </c>
      <c r="Q10" s="223"/>
      <c r="R10" s="223"/>
      <c r="S10" s="223"/>
      <c r="T10" s="223"/>
      <c r="U10" s="223"/>
      <c r="V10" s="223"/>
      <c r="W10" s="223"/>
      <c r="X10" s="223"/>
      <c r="Y10" s="223"/>
      <c r="Z10" s="223"/>
      <c r="AA10" s="223"/>
      <c r="AB10" s="223"/>
      <c r="AC10" s="223"/>
    </row>
    <row r="11" spans="1:29" ht="39" customHeight="1" x14ac:dyDescent="0.25">
      <c r="A11" s="125" t="s">
        <v>207</v>
      </c>
      <c r="B11" s="220"/>
      <c r="C11" s="220"/>
      <c r="D11" s="220"/>
      <c r="E11" s="272"/>
      <c r="F11" s="220"/>
      <c r="G11" s="221"/>
      <c r="H11" s="221"/>
      <c r="I11" s="222">
        <f t="shared" ref="I11:I18" si="2">J11+M11</f>
        <v>0</v>
      </c>
      <c r="J11" s="222">
        <f t="shared" si="0"/>
        <v>0</v>
      </c>
      <c r="K11" s="223"/>
      <c r="L11" s="223"/>
      <c r="M11" s="223"/>
      <c r="N11" s="271">
        <f t="shared" si="1"/>
        <v>0</v>
      </c>
      <c r="O11" s="223"/>
      <c r="P11" s="271">
        <f t="shared" ref="P11:P15" si="3">SUM(Q11:AB11)</f>
        <v>0</v>
      </c>
      <c r="Q11" s="223"/>
      <c r="R11" s="223"/>
      <c r="S11" s="223"/>
      <c r="T11" s="223"/>
      <c r="U11" s="223"/>
      <c r="V11" s="223"/>
      <c r="W11" s="223"/>
      <c r="X11" s="223"/>
      <c r="Y11" s="223"/>
      <c r="Z11" s="223"/>
      <c r="AA11" s="223"/>
      <c r="AB11" s="223"/>
      <c r="AC11" s="223"/>
    </row>
    <row r="12" spans="1:29" ht="39" customHeight="1" x14ac:dyDescent="0.25">
      <c r="A12" s="125" t="s">
        <v>208</v>
      </c>
      <c r="B12" s="220"/>
      <c r="C12" s="220"/>
      <c r="D12" s="220"/>
      <c r="E12" s="272"/>
      <c r="F12" s="220"/>
      <c r="G12" s="221"/>
      <c r="H12" s="221"/>
      <c r="I12" s="222">
        <f t="shared" si="2"/>
        <v>0</v>
      </c>
      <c r="J12" s="222">
        <f t="shared" si="0"/>
        <v>0</v>
      </c>
      <c r="K12" s="223"/>
      <c r="L12" s="223"/>
      <c r="M12" s="223"/>
      <c r="N12" s="271">
        <f t="shared" si="1"/>
        <v>0</v>
      </c>
      <c r="O12" s="223"/>
      <c r="P12" s="271">
        <f>SUM(Q12:AB12)</f>
        <v>0</v>
      </c>
      <c r="Q12" s="223"/>
      <c r="R12" s="223"/>
      <c r="S12" s="223"/>
      <c r="T12" s="223"/>
      <c r="U12" s="223"/>
      <c r="V12" s="223"/>
      <c r="W12" s="223"/>
      <c r="X12" s="223"/>
      <c r="Y12" s="223"/>
      <c r="Z12" s="223"/>
      <c r="AA12" s="223"/>
      <c r="AB12" s="223"/>
      <c r="AC12" s="223"/>
    </row>
    <row r="13" spans="1:29" ht="39" customHeight="1" x14ac:dyDescent="0.25">
      <c r="A13" s="125" t="s">
        <v>209</v>
      </c>
      <c r="B13" s="220"/>
      <c r="C13" s="220"/>
      <c r="D13" s="220"/>
      <c r="E13" s="272"/>
      <c r="F13" s="220"/>
      <c r="G13" s="221"/>
      <c r="H13" s="221"/>
      <c r="I13" s="222">
        <f t="shared" si="2"/>
        <v>0</v>
      </c>
      <c r="J13" s="222">
        <f t="shared" si="0"/>
        <v>0</v>
      </c>
      <c r="K13" s="223"/>
      <c r="L13" s="223"/>
      <c r="M13" s="223"/>
      <c r="N13" s="271">
        <f t="shared" si="1"/>
        <v>0</v>
      </c>
      <c r="O13" s="223"/>
      <c r="P13" s="271">
        <f t="shared" si="3"/>
        <v>0</v>
      </c>
      <c r="Q13" s="223"/>
      <c r="R13" s="223"/>
      <c r="S13" s="223"/>
      <c r="T13" s="223"/>
      <c r="U13" s="223"/>
      <c r="V13" s="223"/>
      <c r="W13" s="223"/>
      <c r="X13" s="223"/>
      <c r="Y13" s="223"/>
      <c r="Z13" s="223"/>
      <c r="AA13" s="223"/>
      <c r="AB13" s="223"/>
      <c r="AC13" s="223"/>
    </row>
    <row r="14" spans="1:29" ht="39" customHeight="1" x14ac:dyDescent="0.25">
      <c r="A14" s="125" t="s">
        <v>210</v>
      </c>
      <c r="B14" s="220"/>
      <c r="C14" s="220"/>
      <c r="D14" s="220"/>
      <c r="E14" s="272"/>
      <c r="F14" s="220"/>
      <c r="G14" s="221"/>
      <c r="H14" s="221"/>
      <c r="I14" s="222">
        <f t="shared" si="2"/>
        <v>0</v>
      </c>
      <c r="J14" s="222">
        <f t="shared" si="0"/>
        <v>0</v>
      </c>
      <c r="K14" s="223"/>
      <c r="L14" s="223"/>
      <c r="M14" s="223"/>
      <c r="N14" s="271">
        <f t="shared" si="1"/>
        <v>0</v>
      </c>
      <c r="O14" s="223"/>
      <c r="P14" s="271">
        <f>SUM(Q14:AB14)</f>
        <v>0</v>
      </c>
      <c r="Q14" s="223"/>
      <c r="R14" s="223"/>
      <c r="S14" s="223"/>
      <c r="T14" s="223"/>
      <c r="U14" s="223"/>
      <c r="V14" s="223"/>
      <c r="W14" s="223"/>
      <c r="X14" s="223"/>
      <c r="Y14" s="223"/>
      <c r="Z14" s="223"/>
      <c r="AA14" s="223"/>
      <c r="AB14" s="223"/>
      <c r="AC14" s="223"/>
    </row>
    <row r="15" spans="1:29" ht="39" customHeight="1" x14ac:dyDescent="0.25">
      <c r="A15" s="125" t="s">
        <v>211</v>
      </c>
      <c r="B15" s="220"/>
      <c r="C15" s="220"/>
      <c r="D15" s="220"/>
      <c r="E15" s="272"/>
      <c r="F15" s="220"/>
      <c r="G15" s="221"/>
      <c r="H15" s="221"/>
      <c r="I15" s="222">
        <f t="shared" si="2"/>
        <v>0</v>
      </c>
      <c r="J15" s="222">
        <f t="shared" si="0"/>
        <v>0</v>
      </c>
      <c r="K15" s="223"/>
      <c r="L15" s="223"/>
      <c r="M15" s="223"/>
      <c r="N15" s="271">
        <f t="shared" si="1"/>
        <v>0</v>
      </c>
      <c r="O15" s="223"/>
      <c r="P15" s="271">
        <f t="shared" si="3"/>
        <v>0</v>
      </c>
      <c r="Q15" s="223"/>
      <c r="R15" s="223"/>
      <c r="S15" s="223"/>
      <c r="T15" s="223"/>
      <c r="U15" s="223"/>
      <c r="V15" s="223"/>
      <c r="W15" s="223"/>
      <c r="X15" s="223"/>
      <c r="Y15" s="223"/>
      <c r="Z15" s="223"/>
      <c r="AA15" s="223"/>
      <c r="AB15" s="223"/>
      <c r="AC15" s="223"/>
    </row>
    <row r="16" spans="1:29" ht="39" customHeight="1" x14ac:dyDescent="0.25">
      <c r="A16" s="125" t="s">
        <v>212</v>
      </c>
      <c r="B16" s="220"/>
      <c r="C16" s="220"/>
      <c r="D16" s="220"/>
      <c r="E16" s="272"/>
      <c r="F16" s="220"/>
      <c r="G16" s="221"/>
      <c r="H16" s="221"/>
      <c r="I16" s="222">
        <f t="shared" si="2"/>
        <v>0</v>
      </c>
      <c r="J16" s="222">
        <f t="shared" si="0"/>
        <v>0</v>
      </c>
      <c r="K16" s="223"/>
      <c r="L16" s="223"/>
      <c r="M16" s="223"/>
      <c r="N16" s="271">
        <f t="shared" si="1"/>
        <v>0</v>
      </c>
      <c r="O16" s="223"/>
      <c r="P16" s="271">
        <f>SUM(Q16:AB16)</f>
        <v>0</v>
      </c>
      <c r="Q16" s="223"/>
      <c r="R16" s="223"/>
      <c r="S16" s="223"/>
      <c r="T16" s="223"/>
      <c r="U16" s="223"/>
      <c r="V16" s="223"/>
      <c r="W16" s="223"/>
      <c r="X16" s="223"/>
      <c r="Y16" s="223"/>
      <c r="Z16" s="223"/>
      <c r="AA16" s="223"/>
      <c r="AB16" s="223"/>
      <c r="AC16" s="223"/>
    </row>
    <row r="17" spans="1:29" ht="39" customHeight="1" x14ac:dyDescent="0.25">
      <c r="A17" s="125" t="s">
        <v>213</v>
      </c>
      <c r="B17" s="220"/>
      <c r="C17" s="220"/>
      <c r="D17" s="220"/>
      <c r="E17" s="272"/>
      <c r="F17" s="220"/>
      <c r="G17" s="221"/>
      <c r="H17" s="221"/>
      <c r="I17" s="222">
        <f t="shared" si="2"/>
        <v>0</v>
      </c>
      <c r="J17" s="222">
        <f t="shared" si="0"/>
        <v>0</v>
      </c>
      <c r="K17" s="223"/>
      <c r="L17" s="223"/>
      <c r="M17" s="223"/>
      <c r="N17" s="271">
        <f t="shared" si="1"/>
        <v>0</v>
      </c>
      <c r="O17" s="223"/>
      <c r="P17" s="271">
        <f>SUM(Q17:AB17)</f>
        <v>0</v>
      </c>
      <c r="Q17" s="223"/>
      <c r="R17" s="223"/>
      <c r="S17" s="223"/>
      <c r="T17" s="223"/>
      <c r="U17" s="223"/>
      <c r="V17" s="223"/>
      <c r="W17" s="223"/>
      <c r="X17" s="223"/>
      <c r="Y17" s="223"/>
      <c r="Z17" s="223"/>
      <c r="AA17" s="223"/>
      <c r="AB17" s="223"/>
      <c r="AC17" s="223"/>
    </row>
    <row r="18" spans="1:29" ht="39" customHeight="1" x14ac:dyDescent="0.25">
      <c r="A18" s="125" t="s">
        <v>199</v>
      </c>
      <c r="B18" s="220"/>
      <c r="C18" s="220"/>
      <c r="D18" s="220"/>
      <c r="E18" s="272"/>
      <c r="F18" s="220"/>
      <c r="G18" s="221"/>
      <c r="H18" s="221"/>
      <c r="I18" s="222">
        <f t="shared" si="2"/>
        <v>0</v>
      </c>
      <c r="J18" s="222">
        <f t="shared" si="0"/>
        <v>0</v>
      </c>
      <c r="K18" s="223"/>
      <c r="L18" s="223"/>
      <c r="M18" s="223"/>
      <c r="N18" s="271">
        <f t="shared" si="1"/>
        <v>0</v>
      </c>
      <c r="O18" s="223"/>
      <c r="P18" s="271">
        <f>SUM(Q18:AB18)</f>
        <v>0</v>
      </c>
      <c r="Q18" s="223"/>
      <c r="R18" s="223"/>
      <c r="S18" s="223"/>
      <c r="T18" s="223"/>
      <c r="U18" s="223"/>
      <c r="V18" s="223"/>
      <c r="W18" s="223"/>
      <c r="X18" s="223"/>
      <c r="Y18" s="223"/>
      <c r="Z18" s="223"/>
      <c r="AA18" s="223"/>
      <c r="AB18" s="223"/>
      <c r="AC18" s="223"/>
    </row>
    <row r="19" spans="1:29" ht="39" customHeight="1" x14ac:dyDescent="0.25">
      <c r="A19" s="125" t="s">
        <v>282</v>
      </c>
      <c r="B19" s="220"/>
      <c r="C19" s="220"/>
      <c r="D19" s="220"/>
      <c r="E19" s="272"/>
      <c r="F19" s="220"/>
      <c r="G19" s="221"/>
      <c r="H19" s="221"/>
      <c r="I19" s="222">
        <f t="shared" ref="I19:I28" si="4">J19+M19</f>
        <v>0</v>
      </c>
      <c r="J19" s="222">
        <f t="shared" ref="J19:J28" si="5">L19+K19</f>
        <v>0</v>
      </c>
      <c r="K19" s="223"/>
      <c r="L19" s="223"/>
      <c r="M19" s="223"/>
      <c r="N19" s="271">
        <f t="shared" ref="N19:N27" si="6">MAX(O19,P19,AC19)</f>
        <v>0</v>
      </c>
      <c r="O19" s="223"/>
      <c r="P19" s="271">
        <f t="shared" ref="P19:P27" si="7">SUM(Q19:AB19)</f>
        <v>0</v>
      </c>
      <c r="Q19" s="223"/>
      <c r="R19" s="223"/>
      <c r="S19" s="223"/>
      <c r="T19" s="223"/>
      <c r="U19" s="223"/>
      <c r="V19" s="223"/>
      <c r="W19" s="223"/>
      <c r="X19" s="223"/>
      <c r="Y19" s="223"/>
      <c r="Z19" s="223"/>
      <c r="AA19" s="223"/>
      <c r="AB19" s="223"/>
      <c r="AC19" s="223"/>
    </row>
    <row r="20" spans="1:29" ht="39" customHeight="1" x14ac:dyDescent="0.25">
      <c r="A20" s="125" t="s">
        <v>283</v>
      </c>
      <c r="B20" s="220"/>
      <c r="C20" s="220"/>
      <c r="D20" s="220"/>
      <c r="E20" s="272"/>
      <c r="F20" s="220"/>
      <c r="G20" s="221"/>
      <c r="H20" s="221"/>
      <c r="I20" s="222">
        <f t="shared" si="4"/>
        <v>0</v>
      </c>
      <c r="J20" s="222">
        <f t="shared" si="5"/>
        <v>0</v>
      </c>
      <c r="K20" s="223"/>
      <c r="L20" s="223"/>
      <c r="M20" s="223"/>
      <c r="N20" s="271">
        <f t="shared" si="6"/>
        <v>0</v>
      </c>
      <c r="O20" s="223"/>
      <c r="P20" s="271">
        <f t="shared" si="7"/>
        <v>0</v>
      </c>
      <c r="Q20" s="223"/>
      <c r="R20" s="223"/>
      <c r="S20" s="223"/>
      <c r="T20" s="223"/>
      <c r="U20" s="223"/>
      <c r="V20" s="223"/>
      <c r="W20" s="223"/>
      <c r="X20" s="223"/>
      <c r="Y20" s="223"/>
      <c r="Z20" s="223"/>
      <c r="AA20" s="223"/>
      <c r="AB20" s="223"/>
      <c r="AC20" s="223"/>
    </row>
    <row r="21" spans="1:29" ht="39" customHeight="1" x14ac:dyDescent="0.25">
      <c r="A21" s="125" t="s">
        <v>284</v>
      </c>
      <c r="B21" s="220"/>
      <c r="C21" s="220"/>
      <c r="D21" s="220"/>
      <c r="E21" s="272"/>
      <c r="F21" s="220"/>
      <c r="G21" s="221"/>
      <c r="H21" s="221"/>
      <c r="I21" s="222">
        <f t="shared" si="4"/>
        <v>0</v>
      </c>
      <c r="J21" s="222">
        <f t="shared" si="5"/>
        <v>0</v>
      </c>
      <c r="K21" s="223"/>
      <c r="L21" s="223"/>
      <c r="M21" s="223"/>
      <c r="N21" s="271">
        <f t="shared" si="6"/>
        <v>0</v>
      </c>
      <c r="O21" s="223"/>
      <c r="P21" s="271">
        <f t="shared" si="7"/>
        <v>0</v>
      </c>
      <c r="Q21" s="223"/>
      <c r="R21" s="223"/>
      <c r="S21" s="223"/>
      <c r="T21" s="223"/>
      <c r="U21" s="223"/>
      <c r="V21" s="223"/>
      <c r="W21" s="223"/>
      <c r="X21" s="223"/>
      <c r="Y21" s="223"/>
      <c r="Z21" s="223"/>
      <c r="AA21" s="223"/>
      <c r="AB21" s="223"/>
      <c r="AC21" s="223"/>
    </row>
    <row r="22" spans="1:29" ht="39" customHeight="1" x14ac:dyDescent="0.25">
      <c r="A22" s="125" t="s">
        <v>285</v>
      </c>
      <c r="B22" s="220"/>
      <c r="C22" s="220"/>
      <c r="D22" s="220"/>
      <c r="E22" s="272"/>
      <c r="F22" s="220"/>
      <c r="G22" s="221"/>
      <c r="H22" s="221"/>
      <c r="I22" s="222">
        <f t="shared" si="4"/>
        <v>0</v>
      </c>
      <c r="J22" s="222">
        <f t="shared" si="5"/>
        <v>0</v>
      </c>
      <c r="K22" s="223"/>
      <c r="L22" s="223"/>
      <c r="M22" s="223"/>
      <c r="N22" s="271">
        <f t="shared" si="6"/>
        <v>0</v>
      </c>
      <c r="O22" s="223"/>
      <c r="P22" s="271">
        <f t="shared" si="7"/>
        <v>0</v>
      </c>
      <c r="Q22" s="223"/>
      <c r="R22" s="223"/>
      <c r="S22" s="223"/>
      <c r="T22" s="223"/>
      <c r="U22" s="223"/>
      <c r="V22" s="223"/>
      <c r="W22" s="223"/>
      <c r="X22" s="223"/>
      <c r="Y22" s="223"/>
      <c r="Z22" s="223"/>
      <c r="AA22" s="223"/>
      <c r="AB22" s="223"/>
      <c r="AC22" s="223"/>
    </row>
    <row r="23" spans="1:29" ht="39" customHeight="1" x14ac:dyDescent="0.25">
      <c r="A23" s="125" t="s">
        <v>286</v>
      </c>
      <c r="B23" s="220"/>
      <c r="C23" s="220"/>
      <c r="D23" s="220"/>
      <c r="E23" s="272"/>
      <c r="F23" s="220"/>
      <c r="G23" s="221"/>
      <c r="H23" s="221"/>
      <c r="I23" s="222">
        <f t="shared" si="4"/>
        <v>0</v>
      </c>
      <c r="J23" s="222">
        <f t="shared" si="5"/>
        <v>0</v>
      </c>
      <c r="K23" s="223"/>
      <c r="L23" s="223"/>
      <c r="M23" s="223"/>
      <c r="N23" s="271">
        <f t="shared" si="6"/>
        <v>0</v>
      </c>
      <c r="O23" s="223"/>
      <c r="P23" s="271">
        <f t="shared" si="7"/>
        <v>0</v>
      </c>
      <c r="Q23" s="223"/>
      <c r="R23" s="223"/>
      <c r="S23" s="223"/>
      <c r="T23" s="223"/>
      <c r="U23" s="223"/>
      <c r="V23" s="223"/>
      <c r="W23" s="223"/>
      <c r="X23" s="223"/>
      <c r="Y23" s="223"/>
      <c r="Z23" s="223"/>
      <c r="AA23" s="223"/>
      <c r="AB23" s="223"/>
      <c r="AC23" s="223"/>
    </row>
    <row r="24" spans="1:29" ht="39" customHeight="1" x14ac:dyDescent="0.25">
      <c r="A24" s="125" t="s">
        <v>287</v>
      </c>
      <c r="B24" s="220"/>
      <c r="C24" s="220"/>
      <c r="D24" s="220"/>
      <c r="E24" s="272"/>
      <c r="F24" s="220"/>
      <c r="G24" s="221"/>
      <c r="H24" s="221"/>
      <c r="I24" s="222">
        <f t="shared" si="4"/>
        <v>0</v>
      </c>
      <c r="J24" s="222">
        <f t="shared" si="5"/>
        <v>0</v>
      </c>
      <c r="K24" s="223"/>
      <c r="L24" s="223"/>
      <c r="M24" s="223"/>
      <c r="N24" s="271">
        <f t="shared" si="6"/>
        <v>0</v>
      </c>
      <c r="O24" s="223"/>
      <c r="P24" s="271">
        <f t="shared" si="7"/>
        <v>0</v>
      </c>
      <c r="Q24" s="223"/>
      <c r="R24" s="223"/>
      <c r="S24" s="223"/>
      <c r="T24" s="223"/>
      <c r="U24" s="223"/>
      <c r="V24" s="223"/>
      <c r="W24" s="223"/>
      <c r="X24" s="223"/>
      <c r="Y24" s="223"/>
      <c r="Z24" s="223"/>
      <c r="AA24" s="223"/>
      <c r="AB24" s="223"/>
      <c r="AC24" s="223"/>
    </row>
    <row r="25" spans="1:29" ht="39" customHeight="1" x14ac:dyDescent="0.25">
      <c r="A25" s="125" t="s">
        <v>288</v>
      </c>
      <c r="B25" s="220"/>
      <c r="C25" s="220"/>
      <c r="D25" s="220"/>
      <c r="E25" s="272"/>
      <c r="F25" s="220"/>
      <c r="G25" s="221"/>
      <c r="H25" s="221"/>
      <c r="I25" s="222">
        <f t="shared" si="4"/>
        <v>0</v>
      </c>
      <c r="J25" s="222">
        <f t="shared" si="5"/>
        <v>0</v>
      </c>
      <c r="K25" s="223"/>
      <c r="L25" s="223"/>
      <c r="M25" s="223"/>
      <c r="N25" s="271">
        <f t="shared" si="6"/>
        <v>0</v>
      </c>
      <c r="O25" s="223"/>
      <c r="P25" s="271">
        <f t="shared" si="7"/>
        <v>0</v>
      </c>
      <c r="Q25" s="223"/>
      <c r="R25" s="223"/>
      <c r="S25" s="223"/>
      <c r="T25" s="223"/>
      <c r="U25" s="223"/>
      <c r="V25" s="223"/>
      <c r="W25" s="223"/>
      <c r="X25" s="223"/>
      <c r="Y25" s="223"/>
      <c r="Z25" s="223"/>
      <c r="AA25" s="223"/>
      <c r="AB25" s="223"/>
      <c r="AC25" s="223"/>
    </row>
    <row r="26" spans="1:29" ht="39" customHeight="1" x14ac:dyDescent="0.25">
      <c r="A26" s="125" t="s">
        <v>289</v>
      </c>
      <c r="B26" s="220"/>
      <c r="C26" s="220"/>
      <c r="D26" s="220"/>
      <c r="E26" s="272"/>
      <c r="F26" s="220"/>
      <c r="G26" s="221"/>
      <c r="H26" s="221"/>
      <c r="I26" s="222">
        <f t="shared" si="4"/>
        <v>0</v>
      </c>
      <c r="J26" s="222">
        <f t="shared" si="5"/>
        <v>0</v>
      </c>
      <c r="K26" s="223"/>
      <c r="L26" s="223"/>
      <c r="M26" s="223"/>
      <c r="N26" s="271">
        <f t="shared" si="6"/>
        <v>0</v>
      </c>
      <c r="O26" s="223"/>
      <c r="P26" s="271">
        <f t="shared" si="7"/>
        <v>0</v>
      </c>
      <c r="Q26" s="223"/>
      <c r="R26" s="223"/>
      <c r="S26" s="223"/>
      <c r="T26" s="223"/>
      <c r="U26" s="223"/>
      <c r="V26" s="223"/>
      <c r="W26" s="223"/>
      <c r="X26" s="223"/>
      <c r="Y26" s="223"/>
      <c r="Z26" s="223"/>
      <c r="AA26" s="223"/>
      <c r="AB26" s="223"/>
      <c r="AC26" s="223"/>
    </row>
    <row r="27" spans="1:29" ht="39" customHeight="1" x14ac:dyDescent="0.25">
      <c r="A27" s="125" t="s">
        <v>290</v>
      </c>
      <c r="B27" s="220"/>
      <c r="C27" s="220"/>
      <c r="D27" s="220"/>
      <c r="E27" s="272"/>
      <c r="F27" s="220"/>
      <c r="G27" s="221"/>
      <c r="H27" s="221"/>
      <c r="I27" s="222">
        <f t="shared" si="4"/>
        <v>0</v>
      </c>
      <c r="J27" s="222">
        <f t="shared" si="5"/>
        <v>0</v>
      </c>
      <c r="K27" s="223"/>
      <c r="L27" s="223"/>
      <c r="M27" s="223"/>
      <c r="N27" s="271">
        <f t="shared" si="6"/>
        <v>0</v>
      </c>
      <c r="O27" s="223"/>
      <c r="P27" s="271">
        <f t="shared" si="7"/>
        <v>0</v>
      </c>
      <c r="Q27" s="223"/>
      <c r="R27" s="223"/>
      <c r="S27" s="223"/>
      <c r="T27" s="223"/>
      <c r="U27" s="223"/>
      <c r="V27" s="223"/>
      <c r="W27" s="223"/>
      <c r="X27" s="223"/>
      <c r="Y27" s="223"/>
      <c r="Z27" s="223"/>
      <c r="AA27" s="223"/>
      <c r="AB27" s="223"/>
      <c r="AC27" s="223"/>
    </row>
    <row r="28" spans="1:29" ht="39" customHeight="1" x14ac:dyDescent="0.25">
      <c r="A28" s="224" t="s">
        <v>200</v>
      </c>
      <c r="B28" s="220"/>
      <c r="C28" s="220"/>
      <c r="D28" s="220"/>
      <c r="E28" s="272"/>
      <c r="F28" s="220"/>
      <c r="G28" s="221"/>
      <c r="H28" s="221"/>
      <c r="I28" s="222">
        <f t="shared" si="4"/>
        <v>0</v>
      </c>
      <c r="J28" s="222">
        <f t="shared" si="5"/>
        <v>0</v>
      </c>
      <c r="K28" s="223"/>
      <c r="L28" s="223"/>
      <c r="M28" s="223"/>
      <c r="N28" s="271">
        <f>MAX(O28,P28,AC28)</f>
        <v>0</v>
      </c>
      <c r="O28" s="223"/>
      <c r="P28" s="271">
        <f>SUM(Q28:AB28)</f>
        <v>0</v>
      </c>
      <c r="Q28" s="223"/>
      <c r="R28" s="223"/>
      <c r="S28" s="223"/>
      <c r="T28" s="223"/>
      <c r="U28" s="223"/>
      <c r="V28" s="223"/>
      <c r="W28" s="223"/>
      <c r="X28" s="223"/>
      <c r="Y28" s="223"/>
      <c r="Z28" s="223"/>
      <c r="AA28" s="223"/>
      <c r="AB28" s="223"/>
      <c r="AC28" s="223"/>
    </row>
    <row r="31" spans="1:29" ht="18" x14ac:dyDescent="0.25">
      <c r="A31" s="243" t="s">
        <v>322</v>
      </c>
    </row>
    <row r="33" spans="1:1" ht="18.75" x14ac:dyDescent="0.3">
      <c r="A33" s="244" t="s">
        <v>323</v>
      </c>
    </row>
    <row r="34" spans="1:1" ht="18.75" x14ac:dyDescent="0.3">
      <c r="A34" s="245" t="s">
        <v>324</v>
      </c>
    </row>
    <row r="35" spans="1:1" ht="18.75" x14ac:dyDescent="0.3">
      <c r="A35" s="246" t="s">
        <v>325</v>
      </c>
    </row>
    <row r="36" spans="1:1" ht="18.75" x14ac:dyDescent="0.3">
      <c r="A36" s="246" t="s">
        <v>326</v>
      </c>
    </row>
    <row r="37" spans="1:1" ht="18.75" x14ac:dyDescent="0.3">
      <c r="A37" s="246"/>
    </row>
    <row r="38" spans="1:1" ht="18.75" x14ac:dyDescent="0.3">
      <c r="A38" s="246" t="s">
        <v>357</v>
      </c>
    </row>
    <row r="39" spans="1:1" ht="18.75" x14ac:dyDescent="0.3">
      <c r="A39" s="246"/>
    </row>
  </sheetData>
  <sheetProtection algorithmName="SHA-512" hashValue="uXauew5sfOQl3jfXzaLLw2/OFmNl74m6RVKLFKX0OPpPo9biN3pwmbryjBB9Awn9OOLu3b0IG5g26XJJswIo2g==" saltValue="lRVv+4Z1CTEEw7Uh8E1mHQ==" spinCount="100000" sheet="1" objects="1" scenarios="1"/>
  <dataConsolidate/>
  <mergeCells count="22">
    <mergeCell ref="A1:H1"/>
    <mergeCell ref="I1:AC1"/>
    <mergeCell ref="A2:H2"/>
    <mergeCell ref="A3:A8"/>
    <mergeCell ref="B3:H3"/>
    <mergeCell ref="I3:AC3"/>
    <mergeCell ref="B4:B7"/>
    <mergeCell ref="C4:C7"/>
    <mergeCell ref="D4:D7"/>
    <mergeCell ref="E4:E7"/>
    <mergeCell ref="F4:F7"/>
    <mergeCell ref="G4:G7"/>
    <mergeCell ref="H4:H7"/>
    <mergeCell ref="I4:I7"/>
    <mergeCell ref="N4:N7"/>
    <mergeCell ref="J5:J7"/>
    <mergeCell ref="M5:M7"/>
    <mergeCell ref="O5:O7"/>
    <mergeCell ref="P5:AB6"/>
    <mergeCell ref="AC5:AC7"/>
    <mergeCell ref="K6:K7"/>
    <mergeCell ref="L6:L7"/>
  </mergeCells>
  <dataValidations count="2">
    <dataValidation type="list" allowBlank="1" showInputMessage="1" showErrorMessage="1" sqref="E9:E28" xr:uid="{00000000-0002-0000-0800-000000000000}">
      <formula1>"Investment Firm,Financial Institution,Union Parent Investment Firm,Union Parent Investment Holding Company,Union Parent Mixed Financial Holding Company,Ancillary Services Undertaking,Tied Agent,Other"</formula1>
    </dataValidation>
    <dataValidation type="custom" allowBlank="1" showInputMessage="1" showErrorMessage="1" sqref="H9:M18 I19:J28" xr:uid="{00000000-0002-0000-0800-000001000000}">
      <formula1>H9&gt;=0</formula1>
    </dataValidation>
  </dataValidations>
  <printOptions horizontalCentered="1" verticalCentered="1"/>
  <pageMargins left="0.19685039370078741" right="0.15748031496062992" top="0.74803149606299213" bottom="0.74803149606299213" header="0.31496062992125984" footer="0.31496062992125984"/>
  <pageSetup paperSize="9" scale="46" fitToWidth="3" pageOrder="overThenDown" orientation="landscape" r:id="rId1"/>
  <headerFooter scaleWithDoc="0" alignWithMargins="0">
    <oddHeader>&amp;CEN
ANNEX I</oddHeader>
    <oddFooter>&amp;C&amp;P</oddFooter>
  </headerFooter>
  <ignoredErrors>
    <ignoredError sqref="N9:P18 N19:P2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Summary</vt:lpstr>
      <vt:lpstr>Index</vt:lpstr>
      <vt:lpstr>IF1.1</vt:lpstr>
      <vt:lpstr>IF2.3</vt:lpstr>
      <vt:lpstr>IF2.4</vt:lpstr>
      <vt:lpstr>IF3.1</vt:lpstr>
      <vt:lpstr>THRESHOLDS REVIEW</vt:lpstr>
      <vt:lpstr>LIQ REQ</vt:lpstr>
      <vt:lpstr>GS</vt:lpstr>
      <vt:lpstr>GS!Print_Area</vt:lpstr>
    </vt:vector>
  </TitlesOfParts>
  <Company>European Banking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EBA staff</dc:creator>
  <cp:lastModifiedBy>Nicolas Kakouros</cp:lastModifiedBy>
  <dcterms:created xsi:type="dcterms:W3CDTF">2020-03-22T11:12:46Z</dcterms:created>
  <dcterms:modified xsi:type="dcterms:W3CDTF">2022-01-26T07:03:04Z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